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D:\Webinar\"/>
    </mc:Choice>
  </mc:AlternateContent>
  <bookViews>
    <workbookView xWindow="0" yWindow="180" windowWidth="23040" windowHeight="9228" firstSheet="1" activeTab="2"/>
  </bookViews>
  <sheets>
    <sheet name="Реестр (2)" sheetId="6" state="hidden" r:id="rId1"/>
    <sheet name="Остатки" sheetId="13" r:id="rId2"/>
    <sheet name="Реестр факт" sheetId="1" r:id="rId3"/>
    <sheet name="Реестр план" sheetId="14" r:id="rId4"/>
    <sheet name="План-факт" sheetId="15" r:id="rId5"/>
    <sheet name="ОДДС" sheetId="3" r:id="rId6"/>
    <sheet name="Расчётные счета" sheetId="2" r:id="rId7"/>
    <sheet name="Статьи ДДС" sheetId="5" r:id="rId8"/>
    <sheet name="Бюджеты" sheetId="16" r:id="rId9"/>
  </sheets>
  <externalReferences>
    <externalReference r:id="rId10"/>
  </externalReferences>
  <definedNames>
    <definedName name="_xlnm._FilterDatabase" localSheetId="0" hidden="1">'Реестр (2)'!$A$3:$H$3</definedName>
    <definedName name="_xlnm._FilterDatabase" localSheetId="3" hidden="1">'Реестр план'!$A$3:$J$507</definedName>
    <definedName name="_xlnm._FilterDatabase" localSheetId="2" hidden="1">'Реестр факт'!$A$3:$K$2817</definedName>
    <definedName name="Версия">'[1]Сводный бюджет'!$F$3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4" l="1"/>
  <c r="D2" i="14"/>
  <c r="C2" i="14"/>
  <c r="M2589" i="1" l="1"/>
  <c r="M2228" i="1"/>
  <c r="M2026" i="1"/>
  <c r="M1792" i="1"/>
  <c r="M1500" i="1"/>
  <c r="M1245" i="1"/>
  <c r="M2816" i="1"/>
  <c r="M2470" i="1"/>
  <c r="M2176" i="1"/>
  <c r="M1985" i="1"/>
  <c r="M1733" i="1"/>
  <c r="M1427" i="1"/>
  <c r="M2794" i="1"/>
  <c r="M2420" i="1"/>
  <c r="M2165" i="1"/>
  <c r="M1971" i="1"/>
  <c r="M1709" i="1"/>
  <c r="M1397" i="1"/>
  <c r="M2577" i="1"/>
  <c r="M2227" i="1"/>
  <c r="M2023" i="1"/>
  <c r="M1791" i="1"/>
  <c r="M1499" i="1"/>
  <c r="M1242" i="1"/>
  <c r="M2576" i="1"/>
  <c r="M2226" i="1"/>
  <c r="M2022" i="1"/>
  <c r="M1790" i="1"/>
  <c r="M1498" i="1"/>
  <c r="M1241" i="1"/>
  <c r="M2556" i="1"/>
  <c r="M2010" i="1"/>
  <c r="M1463" i="1"/>
  <c r="M2814" i="1"/>
  <c r="M2482" i="1"/>
  <c r="M2169" i="1"/>
  <c r="M1986" i="1"/>
  <c r="M1708" i="1"/>
  <c r="M1430" i="1"/>
  <c r="M1010" i="1"/>
  <c r="M775" i="1"/>
  <c r="M528" i="1"/>
  <c r="M312" i="1"/>
  <c r="M144" i="1"/>
  <c r="M12" i="1"/>
  <c r="M1003" i="1"/>
  <c r="M768" i="1"/>
  <c r="M521" i="1"/>
  <c r="M305" i="1"/>
  <c r="M137" i="1"/>
  <c r="M4" i="1"/>
  <c r="M1006" i="1"/>
  <c r="M772" i="1"/>
  <c r="M524" i="1"/>
  <c r="M309" i="1"/>
  <c r="M140" i="1"/>
  <c r="M6" i="1"/>
  <c r="M2645" i="1"/>
  <c r="M2275" i="1"/>
  <c r="M2082" i="1"/>
  <c r="M1899" i="1"/>
  <c r="M1637" i="1"/>
  <c r="M1288" i="1"/>
  <c r="M2694" i="1"/>
  <c r="M2687" i="1"/>
  <c r="M2671" i="1"/>
  <c r="M2699" i="1"/>
  <c r="M2678" i="1"/>
  <c r="M2674" i="1"/>
  <c r="M2681" i="1"/>
  <c r="M2689" i="1"/>
  <c r="M2680" i="1"/>
  <c r="M2672" i="1"/>
  <c r="M2676" i="1"/>
  <c r="M2683" i="1"/>
  <c r="M2675" i="1"/>
  <c r="M2690" i="1"/>
  <c r="M2696" i="1"/>
  <c r="M2700" i="1"/>
  <c r="M2686" i="1"/>
  <c r="M2693" i="1"/>
  <c r="M2382" i="1"/>
  <c r="M2367" i="1"/>
  <c r="M2378" i="1"/>
  <c r="M2373" i="1"/>
  <c r="M2366" i="1"/>
  <c r="M2365" i="1"/>
  <c r="M2384" i="1"/>
  <c r="M2364" i="1"/>
  <c r="M2371" i="1"/>
  <c r="M2363" i="1"/>
  <c r="M2381" i="1"/>
  <c r="M2385" i="1"/>
  <c r="M2368" i="1"/>
  <c r="M2370" i="1"/>
  <c r="M2374" i="1"/>
  <c r="M2362" i="1"/>
  <c r="M2377" i="1"/>
  <c r="M2379" i="1"/>
  <c r="M2132" i="1"/>
  <c r="M2125" i="1"/>
  <c r="M2135" i="1"/>
  <c r="M2141" i="1"/>
  <c r="M2140" i="1"/>
  <c r="M2126" i="1"/>
  <c r="M2127" i="1"/>
  <c r="M2139" i="1"/>
  <c r="M2145" i="1"/>
  <c r="M2144" i="1"/>
  <c r="M2131" i="1"/>
  <c r="M2138" i="1"/>
  <c r="M2142" i="1"/>
  <c r="M2130" i="1"/>
  <c r="M2143" i="1"/>
  <c r="M2128" i="1"/>
  <c r="M2134" i="1"/>
  <c r="M2147" i="1"/>
  <c r="M1929" i="1"/>
  <c r="M1946" i="1"/>
  <c r="M1951" i="1"/>
  <c r="M1944" i="1"/>
  <c r="M1940" i="1"/>
  <c r="M1947" i="1"/>
  <c r="M1952" i="1"/>
  <c r="M1933" i="1"/>
  <c r="M1930" i="1"/>
  <c r="M1943" i="1"/>
  <c r="M1948" i="1"/>
  <c r="M1950" i="1"/>
  <c r="M1934" i="1"/>
  <c r="M1938" i="1"/>
  <c r="M1937" i="1"/>
  <c r="M1935" i="1"/>
  <c r="M1931" i="1"/>
  <c r="M1932" i="1"/>
  <c r="M1673" i="1"/>
  <c r="M1680" i="1"/>
  <c r="M1685" i="1"/>
  <c r="M1686" i="1"/>
  <c r="M1674" i="1"/>
  <c r="M1676" i="1"/>
  <c r="M1671" i="1"/>
  <c r="M1689" i="1"/>
  <c r="M1669" i="1"/>
  <c r="M1683" i="1"/>
  <c r="M1670" i="1"/>
  <c r="M1692" i="1"/>
  <c r="M1684" i="1"/>
  <c r="M1672" i="1"/>
  <c r="M1677" i="1"/>
  <c r="M1668" i="1"/>
  <c r="M1679" i="1"/>
  <c r="M1687" i="1"/>
  <c r="M1369" i="1"/>
  <c r="M1372" i="1"/>
  <c r="M1379" i="1"/>
  <c r="M1373" i="1"/>
  <c r="M1363" i="1"/>
  <c r="M1376" i="1"/>
  <c r="M1382" i="1"/>
  <c r="M1368" i="1"/>
  <c r="M1381" i="1"/>
  <c r="M1384" i="1"/>
  <c r="M1367" i="1"/>
  <c r="M1385" i="1"/>
  <c r="M1378" i="1"/>
  <c r="M1364" i="1"/>
  <c r="M1380" i="1"/>
  <c r="M1375" i="1"/>
  <c r="M1371" i="1"/>
  <c r="M1366" i="1"/>
  <c r="M2608" i="1"/>
  <c r="M2249" i="1"/>
  <c r="M2043" i="1"/>
  <c r="M1854" i="1"/>
  <c r="M1575" i="1"/>
  <c r="M1253" i="1"/>
  <c r="M2557" i="1"/>
  <c r="M2421" i="1"/>
  <c r="M2083" i="1"/>
  <c r="M1743" i="1"/>
  <c r="M1656" i="1"/>
  <c r="M1267" i="1"/>
  <c r="M2684" i="1"/>
  <c r="M2708" i="1"/>
  <c r="M2711" i="1"/>
  <c r="M2704" i="1"/>
  <c r="M2697" i="1"/>
  <c r="M2695" i="1"/>
  <c r="M2376" i="1"/>
  <c r="M2387" i="1"/>
  <c r="M2388" i="1"/>
  <c r="M2386" i="1"/>
  <c r="M2383" i="1"/>
  <c r="M2380" i="1"/>
  <c r="M2137" i="1"/>
  <c r="M2150" i="1"/>
  <c r="M2151" i="1"/>
  <c r="M2149" i="1"/>
  <c r="M2148" i="1"/>
  <c r="M2146" i="1"/>
  <c r="M1942" i="1"/>
  <c r="M1954" i="1"/>
  <c r="M1955" i="1"/>
  <c r="M1953" i="1"/>
  <c r="M1949" i="1"/>
  <c r="M1945" i="1"/>
  <c r="M1682" i="1"/>
  <c r="M1693" i="1"/>
  <c r="M1694" i="1"/>
  <c r="M1691" i="1"/>
  <c r="M1690" i="1"/>
  <c r="M1688" i="1"/>
  <c r="M1377" i="1"/>
  <c r="M1388" i="1"/>
  <c r="M1389" i="1"/>
  <c r="M1387" i="1"/>
  <c r="M1386" i="1"/>
  <c r="M1383" i="1"/>
  <c r="M2611" i="1"/>
  <c r="M2618" i="1"/>
  <c r="M2619" i="1"/>
  <c r="M2617" i="1"/>
  <c r="M2616" i="1"/>
  <c r="M2615" i="1"/>
  <c r="M2252" i="1"/>
  <c r="M2259" i="1"/>
  <c r="M2260" i="1"/>
  <c r="M2258" i="1"/>
  <c r="M2257" i="1"/>
  <c r="M2256" i="1"/>
  <c r="M2047" i="1"/>
  <c r="M2053" i="1"/>
  <c r="M2054" i="1"/>
  <c r="M2052" i="1"/>
  <c r="M2051" i="1"/>
  <c r="M2050" i="1"/>
  <c r="M1859" i="1"/>
  <c r="M1865" i="1"/>
  <c r="M1867" i="1"/>
  <c r="M1864" i="1"/>
  <c r="M1863" i="1"/>
  <c r="M1862" i="1"/>
  <c r="M1580" i="1"/>
  <c r="M1585" i="1"/>
  <c r="M1587" i="1"/>
  <c r="M1584" i="1"/>
  <c r="M1583" i="1"/>
  <c r="M1582" i="1"/>
  <c r="M1259" i="1"/>
  <c r="M1263" i="1"/>
  <c r="M1265" i="1"/>
  <c r="M1262" i="1"/>
  <c r="M1261" i="1"/>
  <c r="M1260" i="1"/>
  <c r="M1016" i="1"/>
  <c r="M1024" i="1"/>
  <c r="M1025" i="1"/>
  <c r="M1023" i="1"/>
  <c r="M1021" i="1"/>
  <c r="M1020" i="1"/>
  <c r="M782" i="1"/>
  <c r="M789" i="1"/>
  <c r="M790" i="1"/>
  <c r="M788" i="1"/>
  <c r="M787" i="1"/>
  <c r="M786" i="1"/>
  <c r="M535" i="1"/>
  <c r="M541" i="1"/>
  <c r="M542" i="1"/>
  <c r="M540" i="1"/>
  <c r="M538" i="1"/>
  <c r="M537" i="1"/>
  <c r="M318" i="1"/>
  <c r="M325" i="1"/>
  <c r="M326" i="1"/>
  <c r="M324" i="1"/>
  <c r="M323" i="1"/>
  <c r="M322" i="1"/>
  <c r="M150" i="1"/>
  <c r="M156" i="1"/>
  <c r="M158" i="1"/>
  <c r="M155" i="1"/>
  <c r="M154" i="1"/>
  <c r="M153" i="1"/>
  <c r="M18" i="1"/>
  <c r="M24" i="1"/>
  <c r="M25" i="1"/>
  <c r="M23" i="1"/>
  <c r="M21" i="1"/>
  <c r="M19" i="1"/>
  <c r="M1011" i="1"/>
  <c r="M776" i="1"/>
  <c r="M530" i="1"/>
  <c r="M314" i="1"/>
  <c r="M146" i="1"/>
  <c r="M14" i="1"/>
  <c r="M2665" i="1"/>
  <c r="M2677" i="1"/>
  <c r="M2682" i="1"/>
  <c r="M2673" i="1"/>
  <c r="M2669" i="1"/>
  <c r="M2668" i="1"/>
  <c r="M2359" i="1"/>
  <c r="M2372" i="1"/>
  <c r="M2375" i="1"/>
  <c r="M2369" i="1"/>
  <c r="M2361" i="1"/>
  <c r="M2360" i="1"/>
  <c r="M2122" i="1"/>
  <c r="M2133" i="1"/>
  <c r="M2136" i="1"/>
  <c r="M2129" i="1"/>
  <c r="M2124" i="1"/>
  <c r="M2123" i="1"/>
  <c r="M1924" i="1"/>
  <c r="M1939" i="1"/>
  <c r="M1941" i="1"/>
  <c r="M1936" i="1"/>
  <c r="M1928" i="1"/>
  <c r="M1927" i="1"/>
  <c r="M1665" i="1"/>
  <c r="M1678" i="1"/>
  <c r="M1681" i="1"/>
  <c r="M1675" i="1"/>
  <c r="M1667" i="1"/>
  <c r="M1666" i="1"/>
  <c r="M1360" i="1"/>
  <c r="M1370" i="1"/>
  <c r="M1374" i="1"/>
  <c r="M1365" i="1"/>
  <c r="M1362" i="1"/>
  <c r="M1361" i="1"/>
  <c r="M2607" i="1"/>
  <c r="M2613" i="1"/>
  <c r="M2614" i="1"/>
  <c r="M2612" i="1"/>
  <c r="M2610" i="1"/>
  <c r="M2609" i="1"/>
  <c r="M2248" i="1"/>
  <c r="M2254" i="1"/>
  <c r="M2255" i="1"/>
  <c r="M2253" i="1"/>
  <c r="M2251" i="1"/>
  <c r="M2250" i="1"/>
  <c r="M2042" i="1"/>
  <c r="M2048" i="1"/>
  <c r="M2049" i="1"/>
  <c r="M2046" i="1"/>
  <c r="M2045" i="1"/>
  <c r="M2044" i="1"/>
  <c r="M1853" i="1"/>
  <c r="M1858" i="1"/>
  <c r="M1860" i="1"/>
  <c r="M1857" i="1"/>
  <c r="M1856" i="1"/>
  <c r="M1855" i="1"/>
  <c r="M1574" i="1"/>
  <c r="M1579" i="1"/>
  <c r="M1581" i="1"/>
  <c r="M1578" i="1"/>
  <c r="M1577" i="1"/>
  <c r="M1576" i="1"/>
  <c r="M1252" i="1"/>
  <c r="M1257" i="1"/>
  <c r="M1258" i="1"/>
  <c r="M1256" i="1"/>
  <c r="M1255" i="1"/>
  <c r="M1254" i="1"/>
  <c r="M1009" i="1"/>
  <c r="M1018" i="1"/>
  <c r="M1019" i="1"/>
  <c r="M1015" i="1"/>
  <c r="M1013" i="1"/>
  <c r="M1012" i="1"/>
  <c r="M774" i="1"/>
  <c r="M783" i="1"/>
  <c r="M784" i="1"/>
  <c r="M781" i="1"/>
  <c r="M780" i="1"/>
  <c r="M777" i="1"/>
  <c r="M527" i="1"/>
  <c r="M534" i="1"/>
  <c r="M536" i="1"/>
  <c r="M533" i="1"/>
  <c r="M531" i="1"/>
  <c r="M529" i="1"/>
  <c r="M311" i="1"/>
  <c r="M317" i="1"/>
  <c r="M320" i="1"/>
  <c r="M316" i="1"/>
  <c r="M315" i="1"/>
  <c r="M313" i="1"/>
  <c r="M142" i="1"/>
  <c r="M149" i="1"/>
  <c r="M151" i="1"/>
  <c r="M148" i="1"/>
  <c r="M147" i="1"/>
  <c r="M145" i="1"/>
  <c r="M8" i="1"/>
  <c r="M16" i="1"/>
  <c r="M17" i="1"/>
  <c r="M15" i="1"/>
  <c r="M13" i="1"/>
  <c r="M11" i="1"/>
  <c r="M1017" i="1"/>
  <c r="M778" i="1"/>
  <c r="M532" i="1"/>
  <c r="M319" i="1"/>
  <c r="M152" i="1"/>
  <c r="M22" i="1"/>
  <c r="M779" i="1"/>
  <c r="M1008" i="1"/>
  <c r="M773" i="1"/>
  <c r="M1022" i="1"/>
  <c r="M791" i="1"/>
  <c r="M1014" i="1"/>
  <c r="M785" i="1"/>
  <c r="M1007" i="1"/>
  <c r="M771" i="1"/>
  <c r="M1005" i="1"/>
  <c r="M770" i="1"/>
  <c r="M1004" i="1"/>
  <c r="M769" i="1"/>
  <c r="M543" i="1"/>
  <c r="M539" i="1"/>
  <c r="M523" i="1"/>
  <c r="M526" i="1"/>
  <c r="M545" i="1"/>
  <c r="M544" i="1"/>
  <c r="M522" i="1"/>
  <c r="M525" i="1"/>
  <c r="M308" i="1"/>
  <c r="M321" i="1"/>
  <c r="M307" i="1"/>
  <c r="M327" i="1"/>
  <c r="M306" i="1"/>
  <c r="M310" i="1"/>
  <c r="M139" i="1"/>
  <c r="M157" i="1"/>
  <c r="M143" i="1"/>
  <c r="M138" i="1"/>
  <c r="M141" i="1"/>
  <c r="M10" i="1"/>
  <c r="M7" i="1"/>
  <c r="M20" i="1"/>
  <c r="M9" i="1"/>
  <c r="M5" i="1"/>
  <c r="M2815" i="1"/>
  <c r="M2484" i="1"/>
  <c r="M2170" i="1"/>
  <c r="M1989" i="1"/>
  <c r="M1710" i="1"/>
  <c r="M1431" i="1"/>
  <c r="M2798" i="1"/>
  <c r="M2797" i="1"/>
  <c r="M2796" i="1"/>
  <c r="M2793" i="1"/>
  <c r="M2795" i="1"/>
  <c r="M2782" i="1"/>
  <c r="M2784" i="1"/>
  <c r="M2783" i="1"/>
  <c r="M2788" i="1"/>
  <c r="M2785" i="1"/>
  <c r="M2786" i="1"/>
  <c r="M2781" i="1"/>
  <c r="M2789" i="1"/>
  <c r="M2787" i="1"/>
  <c r="M2778" i="1"/>
  <c r="M2780" i="1"/>
  <c r="M2779" i="1"/>
  <c r="M2742" i="1"/>
  <c r="M2761" i="1"/>
  <c r="M2750" i="1"/>
  <c r="M2748" i="1"/>
  <c r="M2753" i="1"/>
  <c r="M2751" i="1"/>
  <c r="M2752" i="1"/>
  <c r="M2759" i="1"/>
  <c r="M2760" i="1"/>
  <c r="M2763" i="1"/>
  <c r="M2749" i="1"/>
  <c r="M2744" i="1"/>
  <c r="M2743" i="1"/>
  <c r="M2768" i="1"/>
  <c r="M2766" i="1"/>
  <c r="M2757" i="1"/>
  <c r="M2765" i="1"/>
  <c r="M2754" i="1"/>
  <c r="M2745" i="1"/>
  <c r="M2767" i="1"/>
  <c r="M2758" i="1"/>
  <c r="M2756" i="1"/>
  <c r="M2747" i="1"/>
  <c r="M2741" i="1"/>
  <c r="M2769" i="1"/>
  <c r="M2755" i="1"/>
  <c r="M2762" i="1"/>
  <c r="M2764" i="1"/>
  <c r="M2746" i="1"/>
  <c r="M2740" i="1"/>
  <c r="M2739" i="1"/>
  <c r="M2726" i="1"/>
  <c r="M2713" i="1"/>
  <c r="M2679" i="1"/>
  <c r="M2692" i="1"/>
  <c r="M2716" i="1"/>
  <c r="M2719" i="1"/>
  <c r="M2702" i="1"/>
  <c r="M2729" i="1"/>
  <c r="M2705" i="1"/>
  <c r="M2701" i="1"/>
  <c r="M2721" i="1"/>
  <c r="M2691" i="1"/>
  <c r="M2707" i="1"/>
  <c r="M2724" i="1"/>
  <c r="M2712" i="1"/>
  <c r="M2714" i="1"/>
  <c r="M2722" i="1"/>
  <c r="M2718" i="1"/>
  <c r="M2706" i="1"/>
  <c r="M2717" i="1"/>
  <c r="M2715" i="1"/>
  <c r="M2709" i="1"/>
  <c r="M2727" i="1"/>
  <c r="M2720" i="1"/>
  <c r="M2731" i="1"/>
  <c r="M2728" i="1"/>
  <c r="M2730" i="1"/>
  <c r="M2710" i="1"/>
  <c r="M2688" i="1"/>
  <c r="M2666" i="1"/>
  <c r="M2723" i="1"/>
  <c r="M2725" i="1"/>
  <c r="M2703" i="1"/>
  <c r="M2698" i="1"/>
  <c r="M2667" i="1"/>
  <c r="M2685" i="1"/>
  <c r="M2670" i="1"/>
  <c r="M2590" i="1"/>
  <c r="M2488" i="1"/>
  <c r="M2422" i="1"/>
  <c r="M2321" i="1"/>
  <c r="M2268" i="1"/>
  <c r="M2269" i="1"/>
  <c r="M2244" i="1"/>
  <c r="M2231" i="1"/>
  <c r="M2194" i="1"/>
  <c r="M2183" i="1"/>
  <c r="M2173" i="1"/>
  <c r="M2171" i="1"/>
  <c r="M2172" i="1"/>
  <c r="M2174" i="1"/>
  <c r="M2635" i="1"/>
  <c r="M2631" i="1"/>
  <c r="M2633" i="1"/>
  <c r="M2632" i="1"/>
  <c r="M2517" i="1"/>
  <c r="M2519" i="1"/>
  <c r="M2516" i="1"/>
  <c r="M2518" i="1"/>
  <c r="M2531" i="1"/>
  <c r="M2532" i="1"/>
  <c r="M2526" i="1"/>
  <c r="M2533" i="1"/>
  <c r="M2527" i="1"/>
  <c r="M2521" i="1"/>
  <c r="M2538" i="1"/>
  <c r="M2545" i="1"/>
  <c r="M2539" i="1"/>
  <c r="M2529" i="1"/>
  <c r="M2528" i="1"/>
  <c r="M2535" i="1"/>
  <c r="M2523" i="1"/>
  <c r="M2522" i="1"/>
  <c r="M2546" i="1"/>
  <c r="M2537" i="1"/>
  <c r="M2534" i="1"/>
  <c r="M2536" i="1"/>
  <c r="M2543" i="1"/>
  <c r="M2542" i="1"/>
  <c r="M2544" i="1"/>
  <c r="M2525" i="1"/>
  <c r="M2520" i="1"/>
  <c r="M2540" i="1"/>
  <c r="M2530" i="1"/>
  <c r="M2541" i="1"/>
  <c r="M2524" i="1"/>
  <c r="M2501" i="1"/>
  <c r="M2497" i="1"/>
  <c r="M2507" i="1"/>
  <c r="M2496" i="1"/>
  <c r="M2500" i="1"/>
  <c r="M2503" i="1"/>
  <c r="M2502" i="1"/>
  <c r="M2506" i="1"/>
  <c r="M2509" i="1"/>
  <c r="M2505" i="1"/>
  <c r="M2508" i="1"/>
  <c r="M2499" i="1"/>
  <c r="M2498" i="1"/>
  <c r="M2504" i="1"/>
  <c r="M2494" i="1"/>
  <c r="M2495" i="1"/>
  <c r="M2493" i="1"/>
  <c r="M2492" i="1"/>
  <c r="M2483" i="1"/>
  <c r="M2485" i="1"/>
  <c r="M2486" i="1"/>
  <c r="M2487" i="1"/>
  <c r="M2468" i="1"/>
  <c r="M2460" i="1"/>
  <c r="M2448" i="1"/>
  <c r="M2455" i="1"/>
  <c r="M2446" i="1"/>
  <c r="M2454" i="1"/>
  <c r="M2453" i="1"/>
  <c r="M2459" i="1"/>
  <c r="M2461" i="1"/>
  <c r="M2456" i="1"/>
  <c r="M2447" i="1"/>
  <c r="M2467" i="1"/>
  <c r="M2449" i="1"/>
  <c r="M2457" i="1"/>
  <c r="M2466" i="1"/>
  <c r="M2462" i="1"/>
  <c r="M2452" i="1"/>
  <c r="M2458" i="1"/>
  <c r="M2465" i="1"/>
  <c r="M2464" i="1"/>
  <c r="M2469" i="1"/>
  <c r="M2451" i="1"/>
  <c r="M2450" i="1"/>
  <c r="M2444" i="1"/>
  <c r="M2445" i="1"/>
  <c r="M2463" i="1"/>
  <c r="M2436" i="1"/>
  <c r="M2434" i="1"/>
  <c r="M2429" i="1"/>
  <c r="M2438" i="1"/>
  <c r="M2431" i="1"/>
  <c r="M2437" i="1"/>
  <c r="M2435" i="1"/>
  <c r="M2428" i="1"/>
  <c r="M2433" i="1"/>
  <c r="M2430" i="1"/>
  <c r="M2432" i="1"/>
  <c r="M2390" i="1"/>
  <c r="M2389" i="1"/>
  <c r="M2391" i="1"/>
  <c r="M2401" i="1"/>
  <c r="M2395" i="1"/>
  <c r="M2398" i="1"/>
  <c r="M2403" i="1"/>
  <c r="M2400" i="1"/>
  <c r="M2399" i="1"/>
  <c r="M2396" i="1"/>
  <c r="M2397" i="1"/>
  <c r="M2407" i="1"/>
  <c r="M2393" i="1"/>
  <c r="M2392" i="1"/>
  <c r="M2406" i="1"/>
  <c r="M2408" i="1"/>
  <c r="M2405" i="1"/>
  <c r="M2404" i="1"/>
  <c r="M2402" i="1"/>
  <c r="M2394" i="1"/>
  <c r="M2339" i="1"/>
  <c r="M2334" i="1"/>
  <c r="M2341" i="1"/>
  <c r="M2337" i="1"/>
  <c r="M2335" i="1"/>
  <c r="M2340" i="1"/>
  <c r="M2338" i="1"/>
  <c r="M2344" i="1"/>
  <c r="M2342" i="1"/>
  <c r="M2333" i="1"/>
  <c r="M2343" i="1"/>
  <c r="M2336" i="1"/>
  <c r="M2319" i="1"/>
  <c r="M2320" i="1"/>
  <c r="M2318" i="1"/>
  <c r="M2303" i="1"/>
  <c r="M2302" i="1"/>
  <c r="M2301" i="1"/>
  <c r="M2299" i="1"/>
  <c r="M2300" i="1"/>
  <c r="M2280" i="1"/>
  <c r="M2279" i="1"/>
  <c r="M2278" i="1"/>
  <c r="M2276" i="1"/>
  <c r="M2184" i="1"/>
  <c r="M2229" i="1"/>
  <c r="M2230" i="1"/>
  <c r="M2267" i="1"/>
  <c r="M2261" i="1"/>
  <c r="M2243" i="1"/>
  <c r="M2241" i="1"/>
  <c r="M2242" i="1"/>
  <c r="M2232" i="1"/>
  <c r="M2234" i="1"/>
  <c r="M2233" i="1"/>
  <c r="M2211" i="1"/>
  <c r="M2210" i="1"/>
  <c r="M2206" i="1"/>
  <c r="M2205" i="1"/>
  <c r="M2219" i="1"/>
  <c r="M2216" i="1"/>
  <c r="M2215" i="1"/>
  <c r="M2220" i="1"/>
  <c r="M2208" i="1"/>
  <c r="M2209" i="1"/>
  <c r="M2214" i="1"/>
  <c r="M2202" i="1"/>
  <c r="M2201" i="1"/>
  <c r="M2207" i="1"/>
  <c r="M2212" i="1"/>
  <c r="M2218" i="1"/>
  <c r="M2203" i="1"/>
  <c r="M2217" i="1"/>
  <c r="M2204" i="1"/>
  <c r="M2213" i="1"/>
  <c r="M2200" i="1"/>
  <c r="M2199" i="1"/>
  <c r="M2193" i="1"/>
  <c r="M2167" i="1"/>
  <c r="M2166" i="1"/>
  <c r="M2152" i="1"/>
  <c r="M2161" i="1"/>
  <c r="M2158" i="1"/>
  <c r="M2162" i="1"/>
  <c r="M2157" i="1"/>
  <c r="M2160" i="1"/>
  <c r="M2163" i="1"/>
  <c r="M2159" i="1"/>
  <c r="M2153" i="1"/>
  <c r="M2107" i="1"/>
  <c r="M2106" i="1"/>
  <c r="M2117" i="1"/>
  <c r="M2109" i="1"/>
  <c r="M2115" i="1"/>
  <c r="M2108" i="1"/>
  <c r="M2113" i="1"/>
  <c r="M2112" i="1"/>
  <c r="M2111" i="1"/>
  <c r="M2118" i="1"/>
  <c r="M2114" i="1"/>
  <c r="M2116" i="1"/>
  <c r="M2088" i="1"/>
  <c r="M2093" i="1"/>
  <c r="M2089" i="1"/>
  <c r="M2094" i="1"/>
  <c r="M2095" i="1"/>
  <c r="M2110" i="1"/>
  <c r="M2098" i="1"/>
  <c r="M2096" i="1"/>
  <c r="M2090" i="1"/>
  <c r="M2097" i="1"/>
  <c r="M2091" i="1"/>
  <c r="M2092" i="1"/>
  <c r="M2072" i="1"/>
  <c r="M2065" i="1"/>
  <c r="M2056" i="1"/>
  <c r="M2000" i="1"/>
  <c r="M1999" i="1"/>
  <c r="M1988" i="1"/>
  <c r="M1990" i="1"/>
  <c r="M1987" i="1"/>
  <c r="M1926" i="1"/>
  <c r="M1925" i="1"/>
  <c r="M1915" i="1"/>
  <c r="M1916" i="1"/>
  <c r="M1918" i="1"/>
  <c r="M1919" i="1"/>
  <c r="M1917" i="1"/>
  <c r="M1907" i="1"/>
  <c r="M1913" i="1"/>
  <c r="M1903" i="1"/>
  <c r="M1904" i="1"/>
  <c r="M1911" i="1"/>
  <c r="M1906" i="1"/>
  <c r="M1908" i="1"/>
  <c r="M1909" i="1"/>
  <c r="M1912" i="1"/>
  <c r="M1902" i="1"/>
  <c r="M1910" i="1"/>
  <c r="M1905" i="1"/>
  <c r="M1900" i="1"/>
  <c r="M1891" i="1"/>
  <c r="M1893" i="1"/>
  <c r="M1888" i="1"/>
  <c r="M1889" i="1"/>
  <c r="M1890" i="1"/>
  <c r="M1892" i="1"/>
  <c r="M1881" i="1"/>
  <c r="M1872" i="1"/>
  <c r="M1870" i="1"/>
  <c r="M1875" i="1"/>
  <c r="M1866" i="1"/>
  <c r="M1876" i="1"/>
  <c r="M1880" i="1"/>
  <c r="M1874" i="1"/>
  <c r="M1868" i="1"/>
  <c r="M1877" i="1"/>
  <c r="M1873" i="1"/>
  <c r="M1871" i="1"/>
  <c r="M1878" i="1"/>
  <c r="M1879" i="1"/>
  <c r="M1869" i="1"/>
  <c r="M1861" i="1"/>
  <c r="M1840" i="1"/>
  <c r="M1852" i="1"/>
  <c r="M1838" i="1"/>
  <c r="M1837" i="1"/>
  <c r="M1841" i="1"/>
  <c r="M1835" i="1"/>
  <c r="M1836" i="1"/>
  <c r="M1834" i="1"/>
  <c r="M1839" i="1"/>
  <c r="M1815" i="1"/>
  <c r="M1816" i="1"/>
  <c r="M1828" i="1"/>
  <c r="M1819" i="1"/>
  <c r="M1830" i="1"/>
  <c r="M1829" i="1"/>
  <c r="M1827" i="1"/>
  <c r="M1817" i="1"/>
  <c r="M1822" i="1"/>
  <c r="M1831" i="1"/>
  <c r="M1823" i="1"/>
  <c r="M1832" i="1"/>
  <c r="M1820" i="1"/>
  <c r="M1826" i="1"/>
  <c r="M1821" i="1"/>
  <c r="M1818" i="1"/>
  <c r="M1825" i="1"/>
  <c r="M1824" i="1"/>
  <c r="M1793" i="1"/>
  <c r="M1718" i="1"/>
  <c r="M1711" i="1"/>
  <c r="M1758" i="1"/>
  <c r="M1760" i="1"/>
  <c r="M1755" i="1"/>
  <c r="M1759" i="1"/>
  <c r="M1762" i="1"/>
  <c r="M1754" i="1"/>
  <c r="M1761" i="1"/>
  <c r="M1756" i="1"/>
  <c r="M1757" i="1"/>
  <c r="M1763" i="1"/>
  <c r="M1745" i="1"/>
  <c r="M1747" i="1"/>
  <c r="M1744" i="1"/>
  <c r="M1746" i="1"/>
  <c r="M1748" i="1"/>
  <c r="M1725" i="1"/>
  <c r="M1731" i="1"/>
  <c r="M1721" i="1"/>
  <c r="M1722" i="1"/>
  <c r="M1732" i="1"/>
  <c r="M1727" i="1"/>
  <c r="M1715" i="1"/>
  <c r="M1714" i="1"/>
  <c r="M1730" i="1"/>
  <c r="M1724" i="1"/>
  <c r="M1713" i="1"/>
  <c r="M1728" i="1"/>
  <c r="M1729" i="1"/>
  <c r="M1719" i="1"/>
  <c r="M1720" i="1"/>
  <c r="M1723" i="1"/>
  <c r="M1712" i="1"/>
  <c r="M1726" i="1"/>
  <c r="M1717" i="1"/>
  <c r="M1716" i="1"/>
  <c r="M1703" i="1"/>
  <c r="M1704" i="1"/>
  <c r="M1655" i="1"/>
  <c r="M1649" i="1"/>
  <c r="M1650" i="1"/>
  <c r="M1647" i="1"/>
  <c r="M1648" i="1"/>
  <c r="M1638" i="1"/>
  <c r="M1626" i="1"/>
  <c r="M1629" i="1"/>
  <c r="M1618" i="1"/>
  <c r="M1633" i="1"/>
  <c r="M1623" i="1"/>
  <c r="M1630" i="1"/>
  <c r="M1621" i="1"/>
  <c r="M1628" i="1"/>
  <c r="M1620" i="1"/>
  <c r="M1617" i="1"/>
  <c r="M1634" i="1"/>
  <c r="M1625" i="1"/>
  <c r="M1624" i="1"/>
  <c r="M1616" i="1"/>
  <c r="M1627" i="1"/>
  <c r="M1622" i="1"/>
  <c r="M1619" i="1"/>
  <c r="M1631" i="1"/>
  <c r="M1632" i="1"/>
  <c r="M1599" i="1"/>
  <c r="M1605" i="1"/>
  <c r="M1594" i="1"/>
  <c r="M1608" i="1"/>
  <c r="M1602" i="1"/>
  <c r="M1600" i="1"/>
  <c r="M1598" i="1"/>
  <c r="M1606" i="1"/>
  <c r="M1596" i="1"/>
  <c r="M1604" i="1"/>
  <c r="M1609" i="1"/>
  <c r="M1593" i="1"/>
  <c r="M1592" i="1"/>
  <c r="M1595" i="1"/>
  <c r="M1597" i="1"/>
  <c r="M1607" i="1"/>
  <c r="M1603" i="1"/>
  <c r="M1601" i="1"/>
  <c r="M1586" i="1"/>
  <c r="M1568" i="1"/>
  <c r="M1569" i="1"/>
  <c r="M1549" i="1"/>
  <c r="M1546" i="1"/>
  <c r="M1547" i="1"/>
  <c r="M1550" i="1"/>
  <c r="M1555" i="1"/>
  <c r="M1548" i="1"/>
  <c r="M1560" i="1"/>
  <c r="M1551" i="1"/>
  <c r="M1562" i="1"/>
  <c r="M1552" i="1"/>
  <c r="M1556" i="1"/>
  <c r="M1553" i="1"/>
  <c r="M1559" i="1"/>
  <c r="M1554" i="1"/>
  <c r="M1557" i="1"/>
  <c r="M1558" i="1"/>
  <c r="M1561" i="1"/>
  <c r="M1511" i="1"/>
  <c r="M1516" i="1"/>
  <c r="M1517" i="1"/>
  <c r="M1526" i="1"/>
  <c r="M1522" i="1"/>
  <c r="M1532" i="1"/>
  <c r="M1513" i="1"/>
  <c r="M1531" i="1"/>
  <c r="M1510" i="1"/>
  <c r="M1538" i="1"/>
  <c r="M1520" i="1"/>
  <c r="M1533" i="1"/>
  <c r="M1539" i="1"/>
  <c r="M1536" i="1"/>
  <c r="M1523" i="1"/>
  <c r="M1534" i="1"/>
  <c r="M1530" i="1"/>
  <c r="M1518" i="1"/>
  <c r="M1537" i="1"/>
  <c r="M1535" i="1"/>
  <c r="M1529" i="1"/>
  <c r="M1528" i="1"/>
  <c r="M1527" i="1"/>
  <c r="M1524" i="1"/>
  <c r="M1525" i="1"/>
  <c r="M1521" i="1"/>
  <c r="M1519" i="1"/>
  <c r="M1512" i="1"/>
  <c r="M1515" i="1"/>
  <c r="M1514" i="1"/>
  <c r="M1509" i="1"/>
  <c r="M1487" i="1"/>
  <c r="M1488" i="1"/>
  <c r="M1493" i="1"/>
  <c r="M1489" i="1"/>
  <c r="M1490" i="1"/>
  <c r="M1492" i="1"/>
  <c r="M1491" i="1"/>
  <c r="M1485" i="1"/>
  <c r="M1484" i="1"/>
  <c r="M1432" i="1"/>
  <c r="M1476" i="1"/>
  <c r="M1471" i="1"/>
  <c r="M1472" i="1"/>
  <c r="M1474" i="1"/>
  <c r="M1473" i="1"/>
  <c r="M1475" i="1"/>
  <c r="M1467" i="1"/>
  <c r="M1468" i="1"/>
  <c r="M1435" i="1"/>
  <c r="M1439" i="1"/>
  <c r="M1443" i="1"/>
  <c r="M1440" i="1"/>
  <c r="M1449" i="1"/>
  <c r="M1445" i="1"/>
  <c r="M1442" i="1"/>
  <c r="M1444" i="1"/>
  <c r="M1446" i="1"/>
  <c r="M1447" i="1"/>
  <c r="M1438" i="1"/>
  <c r="M1441" i="1"/>
  <c r="M1434" i="1"/>
  <c r="M1448" i="1"/>
  <c r="M1437" i="1"/>
  <c r="M1436" i="1"/>
  <c r="M1424" i="1"/>
  <c r="M1423" i="1"/>
  <c r="M1425" i="1"/>
  <c r="M1426" i="1"/>
  <c r="M1414" i="1"/>
  <c r="M1412" i="1"/>
  <c r="M1398" i="1"/>
  <c r="M1390" i="1"/>
  <c r="M1331" i="1"/>
  <c r="M1326" i="1"/>
  <c r="M1349" i="1"/>
  <c r="M1316" i="1"/>
  <c r="M1351" i="1"/>
  <c r="M1332" i="1"/>
  <c r="M1341" i="1"/>
  <c r="M1311" i="1"/>
  <c r="M1330" i="1"/>
  <c r="M1336" i="1"/>
  <c r="M1347" i="1"/>
  <c r="M1324" i="1"/>
  <c r="M1329" i="1"/>
  <c r="M1355" i="1"/>
  <c r="M1342" i="1"/>
  <c r="M1333" i="1"/>
  <c r="M1345" i="1"/>
  <c r="M1319" i="1"/>
  <c r="M1312" i="1"/>
  <c r="M1320" i="1"/>
  <c r="M1314" i="1"/>
  <c r="M1322" i="1"/>
  <c r="M1339" i="1"/>
  <c r="M1337" i="1"/>
  <c r="M1321" i="1"/>
  <c r="M1328" i="1"/>
  <c r="M1350" i="1"/>
  <c r="M1318" i="1"/>
  <c r="M1323" i="1"/>
  <c r="M1313" i="1"/>
  <c r="M1352" i="1"/>
  <c r="M1327" i="1"/>
  <c r="M1343" i="1"/>
  <c r="M1317" i="1"/>
  <c r="M1348" i="1"/>
  <c r="M1338" i="1"/>
  <c r="M1335" i="1"/>
  <c r="M1315" i="1"/>
  <c r="M1346" i="1"/>
  <c r="M1353" i="1"/>
  <c r="M1334" i="1"/>
  <c r="M1340" i="1"/>
  <c r="M1325" i="1"/>
  <c r="M1344" i="1"/>
  <c r="M1354" i="1"/>
  <c r="M1303" i="1"/>
  <c r="M1293" i="1"/>
  <c r="M1294" i="1"/>
  <c r="M1299" i="1"/>
  <c r="M1298" i="1"/>
  <c r="M1295" i="1"/>
  <c r="M1304" i="1"/>
  <c r="M1302" i="1"/>
  <c r="M1297" i="1"/>
  <c r="M1300" i="1"/>
  <c r="M1301" i="1"/>
  <c r="M1296" i="1"/>
  <c r="M1306" i="1"/>
  <c r="M1305" i="1"/>
  <c r="M1287" i="1"/>
  <c r="M1286" i="1"/>
  <c r="M1278" i="1"/>
  <c r="M1276" i="1"/>
  <c r="M1266" i="1"/>
  <c r="M1264" i="1"/>
  <c r="M1247" i="1"/>
  <c r="M1236" i="1"/>
  <c r="M1234" i="1"/>
  <c r="M1235" i="1"/>
  <c r="M1233" i="1"/>
  <c r="M1232" i="1"/>
  <c r="M1045" i="1"/>
  <c r="M1212" i="1"/>
  <c r="M1173" i="1"/>
  <c r="M1227" i="1"/>
  <c r="M1132" i="1"/>
  <c r="M1181" i="1"/>
  <c r="M970" i="1"/>
  <c r="M857" i="1"/>
  <c r="M906" i="1"/>
  <c r="M878" i="1"/>
  <c r="M994" i="1"/>
  <c r="M955" i="1"/>
  <c r="M919" i="1"/>
  <c r="M944" i="1"/>
  <c r="M1222" i="1"/>
  <c r="M927" i="1"/>
  <c r="M879" i="1"/>
  <c r="M873" i="1"/>
  <c r="M913" i="1"/>
  <c r="M1033" i="1"/>
  <c r="M1034" i="1"/>
  <c r="M1051" i="1"/>
  <c r="M1057" i="1"/>
  <c r="M1059" i="1"/>
  <c r="M1061" i="1"/>
  <c r="M1067" i="1"/>
  <c r="M1070" i="1"/>
  <c r="M1074" i="1"/>
  <c r="M1075" i="1"/>
  <c r="M1081" i="1"/>
  <c r="M1084" i="1"/>
  <c r="M1085" i="1"/>
  <c r="M1086" i="1"/>
  <c r="M1092" i="1"/>
  <c r="M1094" i="1"/>
  <c r="M1101" i="1"/>
  <c r="M1109" i="1"/>
  <c r="M1104" i="1"/>
  <c r="M1111" i="1"/>
  <c r="M1113" i="1"/>
  <c r="M1115" i="1"/>
  <c r="M1117" i="1"/>
  <c r="M1118" i="1"/>
  <c r="M1121" i="1"/>
  <c r="M1124" i="1"/>
  <c r="M1138" i="1"/>
  <c r="M1158" i="1"/>
  <c r="M1168" i="1"/>
  <c r="M1171" i="1"/>
  <c r="M1174" i="1"/>
  <c r="M1183" i="1"/>
  <c r="M1185" i="1"/>
  <c r="M1195" i="1"/>
  <c r="M1196" i="1"/>
  <c r="M1198" i="1"/>
  <c r="M1200" i="1"/>
  <c r="M1201" i="1"/>
  <c r="M1204" i="1"/>
  <c r="M1209" i="1"/>
  <c r="M1217" i="1"/>
  <c r="M1219" i="1"/>
  <c r="M1225" i="1"/>
  <c r="M1226" i="1"/>
  <c r="M1228" i="1"/>
  <c r="M1231" i="1"/>
  <c r="M1029" i="1"/>
  <c r="M1030" i="1"/>
  <c r="M1035" i="1"/>
  <c r="M1036" i="1"/>
  <c r="M1039" i="1"/>
  <c r="M1042" i="1"/>
  <c r="M1043" i="1"/>
  <c r="M1044" i="1"/>
  <c r="M1046" i="1"/>
  <c r="M1049" i="1"/>
  <c r="M1053" i="1"/>
  <c r="M1055" i="1"/>
  <c r="M1060" i="1"/>
  <c r="M1064" i="1"/>
  <c r="M1062" i="1"/>
  <c r="M1065" i="1"/>
  <c r="M1069" i="1"/>
  <c r="M1073" i="1"/>
  <c r="M1076" i="1"/>
  <c r="M1077" i="1"/>
  <c r="M1078" i="1"/>
  <c r="M1080" i="1"/>
  <c r="M1087" i="1"/>
  <c r="M1098" i="1"/>
  <c r="M1100" i="1"/>
  <c r="M1096" i="1"/>
  <c r="M1097" i="1"/>
  <c r="M1103" i="1"/>
  <c r="M1106" i="1"/>
  <c r="M1114" i="1"/>
  <c r="M1116" i="1"/>
  <c r="M1125" i="1"/>
  <c r="M1127" i="1"/>
  <c r="M1129" i="1"/>
  <c r="M1133" i="1"/>
  <c r="M1137" i="1"/>
  <c r="M1140" i="1"/>
  <c r="M1143" i="1"/>
  <c r="M1144" i="1"/>
  <c r="M1146" i="1"/>
  <c r="M1150" i="1"/>
  <c r="M1167" i="1"/>
  <c r="M1177" i="1"/>
  <c r="M1178" i="1"/>
  <c r="M1187" i="1"/>
  <c r="M1188" i="1"/>
  <c r="M1189" i="1"/>
  <c r="M1208" i="1"/>
  <c r="M1211" i="1"/>
  <c r="M1229" i="1"/>
  <c r="M1026" i="1"/>
  <c r="M1027" i="1"/>
  <c r="M1028" i="1"/>
  <c r="M1031" i="1"/>
  <c r="M1032" i="1"/>
  <c r="M1037" i="1"/>
  <c r="M1038" i="1"/>
  <c r="M1040" i="1"/>
  <c r="M1041" i="1"/>
  <c r="M1047" i="1"/>
  <c r="M1048" i="1"/>
  <c r="M1050" i="1"/>
  <c r="M1052" i="1"/>
  <c r="M1054" i="1"/>
  <c r="M1056" i="1"/>
  <c r="M1058" i="1"/>
  <c r="M1063" i="1"/>
  <c r="M1066" i="1"/>
  <c r="M1068" i="1"/>
  <c r="M1071" i="1"/>
  <c r="M1072" i="1"/>
  <c r="M1079" i="1"/>
  <c r="M1082" i="1"/>
  <c r="M1083" i="1"/>
  <c r="M1088" i="1"/>
  <c r="M1089" i="1"/>
  <c r="M1091" i="1"/>
  <c r="M1093" i="1"/>
  <c r="M1095" i="1"/>
  <c r="M1099" i="1"/>
  <c r="M1090" i="1"/>
  <c r="M1102" i="1"/>
  <c r="M1105" i="1"/>
  <c r="M1107" i="1"/>
  <c r="M1108" i="1"/>
  <c r="M1110" i="1"/>
  <c r="M1112" i="1"/>
  <c r="M1119" i="1"/>
  <c r="M1120" i="1"/>
  <c r="M1122" i="1"/>
  <c r="M1123" i="1"/>
  <c r="M1126" i="1"/>
  <c r="M1128" i="1"/>
  <c r="M1130" i="1"/>
  <c r="M1131" i="1"/>
  <c r="M1134" i="1"/>
  <c r="M1135" i="1"/>
  <c r="M1136" i="1"/>
  <c r="M1139" i="1"/>
  <c r="M1141" i="1"/>
  <c r="M1142" i="1"/>
  <c r="M1145" i="1"/>
  <c r="M1147" i="1"/>
  <c r="M1148" i="1"/>
  <c r="M1149" i="1"/>
  <c r="M1151" i="1"/>
  <c r="M1152" i="1"/>
  <c r="M1153" i="1"/>
  <c r="M1154" i="1"/>
  <c r="M1155" i="1"/>
  <c r="M1156" i="1"/>
  <c r="M1157" i="1"/>
  <c r="M1159" i="1"/>
  <c r="M1160" i="1"/>
  <c r="M1161" i="1"/>
  <c r="M1162" i="1"/>
  <c r="M1163" i="1"/>
  <c r="M1164" i="1"/>
  <c r="M1165" i="1"/>
  <c r="M1166" i="1"/>
  <c r="M1169" i="1"/>
  <c r="M1170" i="1"/>
  <c r="M1172" i="1"/>
  <c r="M1175" i="1"/>
  <c r="M1176" i="1"/>
  <c r="M1179" i="1"/>
  <c r="M1180" i="1"/>
  <c r="M1184" i="1"/>
  <c r="M1186" i="1"/>
  <c r="M1182" i="1"/>
  <c r="M1190" i="1"/>
  <c r="M1191" i="1"/>
  <c r="M1192" i="1"/>
  <c r="M1193" i="1"/>
  <c r="M1194" i="1"/>
  <c r="M1197" i="1"/>
  <c r="M1199" i="1"/>
  <c r="M1202" i="1"/>
  <c r="M1203" i="1"/>
  <c r="M1206" i="1"/>
  <c r="M1207" i="1"/>
  <c r="M1205" i="1"/>
  <c r="M1210" i="1"/>
  <c r="M1213" i="1"/>
  <c r="M1215" i="1"/>
  <c r="M1216" i="1"/>
  <c r="M1218" i="1"/>
  <c r="M1214" i="1"/>
  <c r="M1220" i="1"/>
  <c r="M1221" i="1"/>
  <c r="M1223" i="1"/>
  <c r="M1224" i="1"/>
  <c r="M1230" i="1"/>
  <c r="M801" i="1"/>
  <c r="M803" i="1"/>
  <c r="M805" i="1"/>
  <c r="M809" i="1"/>
  <c r="M811" i="1"/>
  <c r="M824" i="1"/>
  <c r="M822" i="1"/>
  <c r="M831" i="1"/>
  <c r="M843" i="1"/>
  <c r="M844" i="1"/>
  <c r="M845" i="1"/>
  <c r="M850" i="1"/>
  <c r="M853" i="1"/>
  <c r="M856" i="1"/>
  <c r="M874" i="1"/>
  <c r="M880" i="1"/>
  <c r="M883" i="1"/>
  <c r="M890" i="1"/>
  <c r="M899" i="1"/>
  <c r="M889" i="1"/>
  <c r="M903" i="1"/>
  <c r="M907" i="1"/>
  <c r="M909" i="1"/>
  <c r="M916" i="1"/>
  <c r="M928" i="1"/>
  <c r="M940" i="1"/>
  <c r="M960" i="1"/>
  <c r="M965" i="1"/>
  <c r="M971" i="1"/>
  <c r="M976" i="1"/>
  <c r="M978" i="1"/>
  <c r="M980" i="1"/>
  <c r="M981" i="1"/>
  <c r="M990" i="1"/>
  <c r="M996" i="1"/>
  <c r="M998" i="1"/>
  <c r="M999" i="1"/>
  <c r="M1002" i="1"/>
  <c r="M792" i="1"/>
  <c r="M798" i="1"/>
  <c r="M800" i="1"/>
  <c r="M802" i="1"/>
  <c r="M807" i="1"/>
  <c r="M810" i="1"/>
  <c r="M812" i="1"/>
  <c r="M816" i="1"/>
  <c r="M832" i="1"/>
  <c r="M829" i="1"/>
  <c r="M834" i="1"/>
  <c r="M835" i="1"/>
  <c r="M839" i="1"/>
  <c r="M833" i="1"/>
  <c r="M836" i="1"/>
  <c r="M848" i="1"/>
  <c r="M849" i="1"/>
  <c r="M842" i="1"/>
  <c r="M854" i="1"/>
  <c r="M855" i="1"/>
  <c r="M858" i="1"/>
  <c r="M859" i="1"/>
  <c r="M862" i="1"/>
  <c r="M863" i="1"/>
  <c r="M865" i="1"/>
  <c r="M866" i="1"/>
  <c r="M864" i="1"/>
  <c r="M870" i="1"/>
  <c r="M868" i="1"/>
  <c r="M872" i="1"/>
  <c r="M876" i="1"/>
  <c r="M871" i="1"/>
  <c r="M882" i="1"/>
  <c r="M891" i="1"/>
  <c r="M892" i="1"/>
  <c r="M898" i="1"/>
  <c r="M901" i="1"/>
  <c r="M908" i="1"/>
  <c r="M922" i="1"/>
  <c r="M938" i="1"/>
  <c r="M947" i="1"/>
  <c r="M949" i="1"/>
  <c r="M953" i="1"/>
  <c r="M942" i="1"/>
  <c r="M964" i="1"/>
  <c r="M967" i="1"/>
  <c r="M958" i="1"/>
  <c r="M987" i="1"/>
  <c r="M1000" i="1"/>
  <c r="M820" i="1"/>
  <c r="M823" i="1"/>
  <c r="M827" i="1"/>
  <c r="M851" i="1"/>
  <c r="M861" i="1"/>
  <c r="M900" i="1"/>
  <c r="M917" i="1"/>
  <c r="M957" i="1"/>
  <c r="M959" i="1"/>
  <c r="M793" i="1"/>
  <c r="M794" i="1"/>
  <c r="M795" i="1"/>
  <c r="M796" i="1"/>
  <c r="M797" i="1"/>
  <c r="M799" i="1"/>
  <c r="M804" i="1"/>
  <c r="M806" i="1"/>
  <c r="M808" i="1"/>
  <c r="M813" i="1"/>
  <c r="M815" i="1"/>
  <c r="M814" i="1"/>
  <c r="M817" i="1"/>
  <c r="M818" i="1"/>
  <c r="M819" i="1"/>
  <c r="M821" i="1"/>
  <c r="M825" i="1"/>
  <c r="M826" i="1"/>
  <c r="M828" i="1"/>
  <c r="M830" i="1"/>
  <c r="M837" i="1"/>
  <c r="M838" i="1"/>
  <c r="M840" i="1"/>
  <c r="M841" i="1"/>
  <c r="M846" i="1"/>
  <c r="M847" i="1"/>
  <c r="M852" i="1"/>
  <c r="M860" i="1"/>
  <c r="M867" i="1"/>
  <c r="M869" i="1"/>
  <c r="M875" i="1"/>
  <c r="M881" i="1"/>
  <c r="M877" i="1"/>
  <c r="M884" i="1"/>
  <c r="M885" i="1"/>
  <c r="M886" i="1"/>
  <c r="M887" i="1"/>
  <c r="M888" i="1"/>
  <c r="M893" i="1"/>
  <c r="M894" i="1"/>
  <c r="M895" i="1"/>
  <c r="M896" i="1"/>
  <c r="M897" i="1"/>
  <c r="M902" i="1"/>
  <c r="M904" i="1"/>
  <c r="M905" i="1"/>
  <c r="M911" i="1"/>
  <c r="M912" i="1"/>
  <c r="M914" i="1"/>
  <c r="M915" i="1"/>
  <c r="M918" i="1"/>
  <c r="M920" i="1"/>
  <c r="M921" i="1"/>
  <c r="M910" i="1"/>
  <c r="M923" i="1"/>
  <c r="M924" i="1"/>
  <c r="M925" i="1"/>
  <c r="M926" i="1"/>
  <c r="M929" i="1"/>
  <c r="M930" i="1"/>
  <c r="M931" i="1"/>
  <c r="M932" i="1"/>
  <c r="M933" i="1"/>
  <c r="M934" i="1"/>
  <c r="M935" i="1"/>
  <c r="M936" i="1"/>
  <c r="M937" i="1"/>
  <c r="M939" i="1"/>
  <c r="M941" i="1"/>
  <c r="M943" i="1"/>
  <c r="M945" i="1"/>
  <c r="M946" i="1"/>
  <c r="M948" i="1"/>
  <c r="M950" i="1"/>
  <c r="M951" i="1"/>
  <c r="M954" i="1"/>
  <c r="M956" i="1"/>
  <c r="M961" i="1"/>
  <c r="M962" i="1"/>
  <c r="M952" i="1"/>
  <c r="M966" i="1"/>
  <c r="M968" i="1"/>
  <c r="M969" i="1"/>
  <c r="M963" i="1"/>
  <c r="M972" i="1"/>
  <c r="M973" i="1"/>
  <c r="M974" i="1"/>
  <c r="M975" i="1"/>
  <c r="M977" i="1"/>
  <c r="M979" i="1"/>
  <c r="M982" i="1"/>
  <c r="M983" i="1"/>
  <c r="M984" i="1"/>
  <c r="M985" i="1"/>
  <c r="M986" i="1"/>
  <c r="M988" i="1"/>
  <c r="M989" i="1"/>
  <c r="M991" i="1"/>
  <c r="M992" i="1"/>
  <c r="M993" i="1"/>
  <c r="M995" i="1"/>
  <c r="M997" i="1"/>
  <c r="M1001" i="1"/>
  <c r="M637" i="1"/>
  <c r="M673" i="1"/>
  <c r="M597" i="1"/>
  <c r="M680" i="1"/>
  <c r="M671" i="1"/>
  <c r="M694" i="1"/>
  <c r="M557" i="1"/>
  <c r="M564" i="1"/>
  <c r="M566" i="1"/>
  <c r="M573" i="1"/>
  <c r="M587" i="1"/>
  <c r="M598" i="1"/>
  <c r="M601" i="1"/>
  <c r="M604" i="1"/>
  <c r="M610" i="1"/>
  <c r="M612" i="1"/>
  <c r="M620" i="1"/>
  <c r="M664" i="1"/>
  <c r="M665" i="1"/>
  <c r="M669" i="1"/>
  <c r="M676" i="1"/>
  <c r="M681" i="1"/>
  <c r="M684" i="1"/>
  <c r="M706" i="1"/>
  <c r="M717" i="1"/>
  <c r="M723" i="1"/>
  <c r="M725" i="1"/>
  <c r="M726" i="1"/>
  <c r="M729" i="1"/>
  <c r="M742" i="1"/>
  <c r="M746" i="1"/>
  <c r="M749" i="1"/>
  <c r="M754" i="1"/>
  <c r="M756" i="1"/>
  <c r="M758" i="1"/>
  <c r="M759" i="1"/>
  <c r="M760" i="1"/>
  <c r="M763" i="1"/>
  <c r="M764" i="1"/>
  <c r="M767" i="1"/>
  <c r="M550" i="1"/>
  <c r="M553" i="1"/>
  <c r="M556" i="1"/>
  <c r="M562" i="1"/>
  <c r="M565" i="1"/>
  <c r="M568" i="1"/>
  <c r="M574" i="1"/>
  <c r="M575" i="1"/>
  <c r="M580" i="1"/>
  <c r="M581" i="1"/>
  <c r="M582" i="1"/>
  <c r="M584" i="1"/>
  <c r="M585" i="1"/>
  <c r="M589" i="1"/>
  <c r="M592" i="1"/>
  <c r="M599" i="1"/>
  <c r="M600" i="1"/>
  <c r="M602" i="1"/>
  <c r="M603" i="1"/>
  <c r="M609" i="1"/>
  <c r="M611" i="1"/>
  <c r="M618" i="1"/>
  <c r="M622" i="1"/>
  <c r="M623" i="1"/>
  <c r="M624" i="1"/>
  <c r="M625" i="1"/>
  <c r="M626" i="1"/>
  <c r="M631" i="1"/>
  <c r="M634" i="1"/>
  <c r="M636" i="1"/>
  <c r="M641" i="1"/>
  <c r="M643" i="1"/>
  <c r="M644" i="1"/>
  <c r="M646" i="1"/>
  <c r="M651" i="1"/>
  <c r="M653" i="1"/>
  <c r="M657" i="1"/>
  <c r="M662" i="1"/>
  <c r="M663" i="1"/>
  <c r="M666" i="1"/>
  <c r="M667" i="1"/>
  <c r="M674" i="1"/>
  <c r="M677" i="1"/>
  <c r="M689" i="1"/>
  <c r="M691" i="1"/>
  <c r="M697" i="1"/>
  <c r="M698" i="1"/>
  <c r="M704" i="1"/>
  <c r="M708" i="1"/>
  <c r="M716" i="1"/>
  <c r="M735" i="1"/>
  <c r="M740" i="1"/>
  <c r="M748" i="1"/>
  <c r="M766" i="1"/>
  <c r="M570" i="1"/>
  <c r="M576" i="1"/>
  <c r="M579" i="1"/>
  <c r="M606" i="1"/>
  <c r="M607" i="1"/>
  <c r="M628" i="1"/>
  <c r="M650" i="1"/>
  <c r="M660" i="1"/>
  <c r="M720" i="1"/>
  <c r="M736" i="1"/>
  <c r="M755" i="1"/>
  <c r="M546" i="1"/>
  <c r="M547" i="1"/>
  <c r="M548" i="1"/>
  <c r="M549" i="1"/>
  <c r="M551" i="1"/>
  <c r="M552" i="1"/>
  <c r="M554" i="1"/>
  <c r="M555" i="1"/>
  <c r="M558" i="1"/>
  <c r="M559" i="1"/>
  <c r="M560" i="1"/>
  <c r="M561" i="1"/>
  <c r="M563" i="1"/>
  <c r="M567" i="1"/>
  <c r="M569" i="1"/>
  <c r="M571" i="1"/>
  <c r="M572" i="1"/>
  <c r="M577" i="1"/>
  <c r="M578" i="1"/>
  <c r="M583" i="1"/>
  <c r="M586" i="1"/>
  <c r="M588" i="1"/>
  <c r="M590" i="1"/>
  <c r="M591" i="1"/>
  <c r="M593" i="1"/>
  <c r="M594" i="1"/>
  <c r="M595" i="1"/>
  <c r="M596" i="1"/>
  <c r="M605" i="1"/>
  <c r="M608" i="1"/>
  <c r="M613" i="1"/>
  <c r="M614" i="1"/>
  <c r="M615" i="1"/>
  <c r="M616" i="1"/>
  <c r="M617" i="1"/>
  <c r="M619" i="1"/>
  <c r="M621" i="1"/>
  <c r="M627" i="1"/>
  <c r="M629" i="1"/>
  <c r="M630" i="1"/>
  <c r="M632" i="1"/>
  <c r="M633" i="1"/>
  <c r="M635" i="1"/>
  <c r="M638" i="1"/>
  <c r="M639" i="1"/>
  <c r="M640" i="1"/>
  <c r="M642" i="1"/>
  <c r="M645" i="1"/>
  <c r="M647" i="1"/>
  <c r="M648" i="1"/>
  <c r="M649" i="1"/>
  <c r="M652" i="1"/>
  <c r="M654" i="1"/>
  <c r="M655" i="1"/>
  <c r="M656" i="1"/>
  <c r="M658" i="1"/>
  <c r="M659" i="1"/>
  <c r="M661" i="1"/>
  <c r="M668" i="1"/>
  <c r="M670" i="1"/>
  <c r="M672" i="1"/>
  <c r="M675" i="1"/>
  <c r="M678" i="1"/>
  <c r="M679" i="1"/>
  <c r="M682" i="1"/>
  <c r="M685" i="1"/>
  <c r="M686" i="1"/>
  <c r="M688" i="1"/>
  <c r="M690" i="1"/>
  <c r="M692" i="1"/>
  <c r="M693" i="1"/>
  <c r="M695" i="1"/>
  <c r="M696" i="1"/>
  <c r="M699" i="1"/>
  <c r="M700" i="1"/>
  <c r="M701" i="1"/>
  <c r="M702" i="1"/>
  <c r="M705" i="1"/>
  <c r="M707" i="1"/>
  <c r="M709" i="1"/>
  <c r="M710" i="1"/>
  <c r="M711" i="1"/>
  <c r="M712" i="1"/>
  <c r="M713" i="1"/>
  <c r="M714" i="1"/>
  <c r="M715" i="1"/>
  <c r="M718" i="1"/>
  <c r="M719" i="1"/>
  <c r="M721" i="1"/>
  <c r="M722" i="1"/>
  <c r="M724" i="1"/>
  <c r="M727" i="1"/>
  <c r="M728" i="1"/>
  <c r="M730" i="1"/>
  <c r="M731" i="1"/>
  <c r="M732" i="1"/>
  <c r="M733" i="1"/>
  <c r="M738" i="1"/>
  <c r="M739" i="1"/>
  <c r="M741" i="1"/>
  <c r="M743" i="1"/>
  <c r="M744" i="1"/>
  <c r="M745" i="1"/>
  <c r="M747" i="1"/>
  <c r="M750" i="1"/>
  <c r="M751" i="1"/>
  <c r="M753" i="1"/>
  <c r="M757" i="1"/>
  <c r="M761" i="1"/>
  <c r="M762" i="1"/>
  <c r="M687" i="1"/>
  <c r="M683" i="1"/>
  <c r="M737" i="1"/>
  <c r="M734" i="1"/>
  <c r="M752" i="1"/>
  <c r="M703" i="1"/>
  <c r="M765" i="1"/>
  <c r="M405" i="1"/>
  <c r="M423" i="1"/>
  <c r="M354" i="1"/>
  <c r="M502" i="1"/>
  <c r="M508" i="1"/>
  <c r="M519" i="1"/>
  <c r="M440" i="1"/>
  <c r="M435" i="1"/>
  <c r="M416" i="1"/>
  <c r="M375" i="1"/>
  <c r="M374" i="1"/>
  <c r="M415" i="1"/>
  <c r="M493" i="1"/>
  <c r="M446" i="1"/>
  <c r="M480" i="1"/>
  <c r="M382" i="1"/>
  <c r="M347" i="1"/>
  <c r="M328" i="1"/>
  <c r="M337" i="1"/>
  <c r="M343" i="1"/>
  <c r="M344" i="1"/>
  <c r="M353" i="1"/>
  <c r="M367" i="1"/>
  <c r="M368" i="1"/>
  <c r="M403" i="1"/>
  <c r="M411" i="1"/>
  <c r="M419" i="1"/>
  <c r="M428" i="1"/>
  <c r="M434" i="1"/>
  <c r="M444" i="1"/>
  <c r="M453" i="1"/>
  <c r="M456" i="1"/>
  <c r="M459" i="1"/>
  <c r="M465" i="1"/>
  <c r="M473" i="1"/>
  <c r="M475" i="1"/>
  <c r="M476" i="1"/>
  <c r="M478" i="1"/>
  <c r="M484" i="1"/>
  <c r="M487" i="1"/>
  <c r="M490" i="1"/>
  <c r="M494" i="1"/>
  <c r="M496" i="1"/>
  <c r="M503" i="1"/>
  <c r="M509" i="1"/>
  <c r="M510" i="1"/>
  <c r="M511" i="1"/>
  <c r="M512" i="1"/>
  <c r="M518" i="1"/>
  <c r="M520" i="1"/>
  <c r="M333" i="1"/>
  <c r="M334" i="1"/>
  <c r="M336" i="1"/>
  <c r="M338" i="1"/>
  <c r="M420" i="1"/>
  <c r="M486" i="1"/>
  <c r="M498" i="1"/>
  <c r="M504" i="1"/>
  <c r="M329" i="1"/>
  <c r="M332" i="1"/>
  <c r="M335" i="1"/>
  <c r="M341" i="1"/>
  <c r="M346" i="1"/>
  <c r="M348" i="1"/>
  <c r="M350" i="1"/>
  <c r="M351" i="1"/>
  <c r="M355" i="1"/>
  <c r="M358" i="1"/>
  <c r="M360" i="1"/>
  <c r="M362" i="1"/>
  <c r="M363" i="1"/>
  <c r="M365" i="1"/>
  <c r="M370" i="1"/>
  <c r="M372" i="1"/>
  <c r="M378" i="1"/>
  <c r="M385" i="1"/>
  <c r="M391" i="1"/>
  <c r="M392" i="1"/>
  <c r="M395" i="1"/>
  <c r="M396" i="1"/>
  <c r="M399" i="1"/>
  <c r="M400" i="1"/>
  <c r="M404" i="1"/>
  <c r="M406" i="1"/>
  <c r="M408" i="1"/>
  <c r="M409" i="1"/>
  <c r="M410" i="1"/>
  <c r="M412" i="1"/>
  <c r="M413" i="1"/>
  <c r="M414" i="1"/>
  <c r="M417" i="1"/>
  <c r="M418" i="1"/>
  <c r="M421" i="1"/>
  <c r="M424" i="1"/>
  <c r="M425" i="1"/>
  <c r="M427" i="1"/>
  <c r="M430" i="1"/>
  <c r="M431" i="1"/>
  <c r="M432" i="1"/>
  <c r="M433" i="1"/>
  <c r="M436" i="1"/>
  <c r="M437" i="1"/>
  <c r="M438" i="1"/>
  <c r="M439" i="1"/>
  <c r="M441" i="1"/>
  <c r="M442" i="1"/>
  <c r="M448" i="1"/>
  <c r="M449" i="1"/>
  <c r="M450" i="1"/>
  <c r="M451" i="1"/>
  <c r="M452" i="1"/>
  <c r="M454" i="1"/>
  <c r="M455" i="1"/>
  <c r="M457" i="1"/>
  <c r="M458" i="1"/>
  <c r="M460" i="1"/>
  <c r="M461" i="1"/>
  <c r="M462" i="1"/>
  <c r="M464" i="1"/>
  <c r="M466" i="1"/>
  <c r="M467" i="1"/>
  <c r="M468" i="1"/>
  <c r="M469" i="1"/>
  <c r="M470" i="1"/>
  <c r="M471" i="1"/>
  <c r="M472" i="1"/>
  <c r="M474" i="1"/>
  <c r="M477" i="1"/>
  <c r="M479" i="1"/>
  <c r="M481" i="1"/>
  <c r="M483" i="1"/>
  <c r="M485" i="1"/>
  <c r="M488" i="1"/>
  <c r="M489" i="1"/>
  <c r="M491" i="1"/>
  <c r="M492" i="1"/>
  <c r="M495" i="1"/>
  <c r="M497" i="1"/>
  <c r="M499" i="1"/>
  <c r="M500" i="1"/>
  <c r="M501" i="1"/>
  <c r="M505" i="1"/>
  <c r="M506" i="1"/>
  <c r="M507" i="1"/>
  <c r="M513" i="1"/>
  <c r="M514" i="1"/>
  <c r="M515" i="1"/>
  <c r="M516" i="1"/>
  <c r="M330" i="1"/>
  <c r="M331" i="1"/>
  <c r="M339" i="1"/>
  <c r="M340" i="1"/>
  <c r="M342" i="1"/>
  <c r="M345" i="1"/>
  <c r="M349" i="1"/>
  <c r="M352" i="1"/>
  <c r="M356" i="1"/>
  <c r="M357" i="1"/>
  <c r="M359" i="1"/>
  <c r="M361" i="1"/>
  <c r="M364" i="1"/>
  <c r="M366" i="1"/>
  <c r="M369" i="1"/>
  <c r="M371" i="1"/>
  <c r="M373" i="1"/>
  <c r="M376" i="1"/>
  <c r="M377" i="1"/>
  <c r="M379" i="1"/>
  <c r="M380" i="1"/>
  <c r="M381" i="1"/>
  <c r="M383" i="1"/>
  <c r="M384" i="1"/>
  <c r="M386" i="1"/>
  <c r="M387" i="1"/>
  <c r="M388" i="1"/>
  <c r="M389" i="1"/>
  <c r="M390" i="1"/>
  <c r="M393" i="1"/>
  <c r="M394" i="1"/>
  <c r="M397" i="1"/>
  <c r="M398" i="1"/>
  <c r="M401" i="1"/>
  <c r="M402" i="1"/>
  <c r="M407" i="1"/>
  <c r="M422" i="1"/>
  <c r="M426" i="1"/>
  <c r="M429" i="1"/>
  <c r="M443" i="1"/>
  <c r="M445" i="1"/>
  <c r="M447" i="1"/>
  <c r="M463" i="1"/>
  <c r="M482" i="1"/>
  <c r="M517" i="1"/>
  <c r="M165" i="1"/>
  <c r="M178" i="1"/>
  <c r="M180" i="1"/>
  <c r="M196" i="1"/>
  <c r="M208" i="1"/>
  <c r="M242" i="1"/>
  <c r="M244" i="1"/>
  <c r="M245" i="1"/>
  <c r="M246" i="1"/>
  <c r="M249" i="1"/>
  <c r="M250" i="1"/>
  <c r="M253" i="1"/>
  <c r="M259" i="1"/>
  <c r="M264" i="1"/>
  <c r="M275" i="1"/>
  <c r="M284" i="1"/>
  <c r="M289" i="1"/>
  <c r="M295" i="1"/>
  <c r="M297" i="1"/>
  <c r="M302" i="1"/>
  <c r="M304" i="1"/>
  <c r="M168" i="1"/>
  <c r="M176" i="1"/>
  <c r="M187" i="1"/>
  <c r="M188" i="1"/>
  <c r="M195" i="1"/>
  <c r="M200" i="1"/>
  <c r="M201" i="1"/>
  <c r="M270" i="1"/>
  <c r="M159" i="1"/>
  <c r="M163" i="1"/>
  <c r="M167" i="1"/>
  <c r="M169" i="1"/>
  <c r="M171" i="1"/>
  <c r="M173" i="1"/>
  <c r="M174" i="1"/>
  <c r="M177" i="1"/>
  <c r="M182" i="1"/>
  <c r="M185" i="1"/>
  <c r="M192" i="1"/>
  <c r="M193" i="1"/>
  <c r="M198" i="1"/>
  <c r="M202" i="1"/>
  <c r="M203" i="1"/>
  <c r="M215" i="1"/>
  <c r="M219" i="1"/>
  <c r="M220" i="1"/>
  <c r="M224" i="1"/>
  <c r="M227" i="1"/>
  <c r="M231" i="1"/>
  <c r="M239" i="1"/>
  <c r="M240" i="1"/>
  <c r="M257" i="1"/>
  <c r="M261" i="1"/>
  <c r="M274" i="1"/>
  <c r="M301" i="1"/>
  <c r="M160" i="1"/>
  <c r="M161" i="1"/>
  <c r="M162" i="1"/>
  <c r="M164" i="1"/>
  <c r="M166" i="1"/>
  <c r="M170" i="1"/>
  <c r="M179" i="1"/>
  <c r="M181" i="1"/>
  <c r="M183" i="1"/>
  <c r="M186" i="1"/>
  <c r="M189" i="1"/>
  <c r="M190" i="1"/>
  <c r="M191" i="1"/>
  <c r="M194" i="1"/>
  <c r="M197" i="1"/>
  <c r="M199" i="1"/>
  <c r="M204" i="1"/>
  <c r="M206" i="1"/>
  <c r="M209" i="1"/>
  <c r="M211" i="1"/>
  <c r="M212" i="1"/>
  <c r="M213" i="1"/>
  <c r="M214" i="1"/>
  <c r="M217" i="1"/>
  <c r="M218" i="1"/>
  <c r="M221" i="1"/>
  <c r="M222" i="1"/>
  <c r="M223" i="1"/>
  <c r="M226" i="1"/>
  <c r="M228" i="1"/>
  <c r="M229" i="1"/>
  <c r="M230" i="1"/>
  <c r="M232" i="1"/>
  <c r="M234" i="1"/>
  <c r="M235" i="1"/>
  <c r="M236" i="1"/>
  <c r="M237" i="1"/>
  <c r="M238" i="1"/>
  <c r="M241" i="1"/>
  <c r="M243" i="1"/>
  <c r="M248" i="1"/>
  <c r="M251" i="1"/>
  <c r="M252" i="1"/>
  <c r="M254" i="1"/>
  <c r="M255" i="1"/>
  <c r="M256" i="1"/>
  <c r="M258" i="1"/>
  <c r="M260" i="1"/>
  <c r="M262" i="1"/>
  <c r="M263" i="1"/>
  <c r="M265" i="1"/>
  <c r="M266" i="1"/>
  <c r="M267" i="1"/>
  <c r="M268" i="1"/>
  <c r="M269" i="1"/>
  <c r="M271" i="1"/>
  <c r="M272" i="1"/>
  <c r="M273" i="1"/>
  <c r="M277" i="1"/>
  <c r="M278" i="1"/>
  <c r="M279" i="1"/>
  <c r="M280" i="1"/>
  <c r="M281" i="1"/>
  <c r="M282" i="1"/>
  <c r="M283" i="1"/>
  <c r="M285" i="1"/>
  <c r="M286" i="1"/>
  <c r="M287" i="1"/>
  <c r="M288" i="1"/>
  <c r="M290" i="1"/>
  <c r="M291" i="1"/>
  <c r="M292" i="1"/>
  <c r="M293" i="1"/>
  <c r="M296" i="1"/>
  <c r="M298" i="1"/>
  <c r="M300" i="1"/>
  <c r="M303" i="1"/>
  <c r="M207" i="1"/>
  <c r="M225" i="1"/>
  <c r="M175" i="1"/>
  <c r="M184" i="1"/>
  <c r="M172" i="1"/>
  <c r="M216" i="1"/>
  <c r="M210" i="1"/>
  <c r="M247" i="1"/>
  <c r="M233" i="1"/>
  <c r="M299" i="1"/>
  <c r="M276" i="1"/>
  <c r="M205" i="1"/>
  <c r="M294" i="1"/>
  <c r="M57" i="1"/>
  <c r="M78" i="1"/>
  <c r="M86" i="1"/>
  <c r="M90" i="1"/>
  <c r="M125" i="1"/>
  <c r="M102" i="1"/>
  <c r="M96" i="1"/>
  <c r="M41" i="1"/>
  <c r="M47" i="1"/>
  <c r="M28" i="1"/>
  <c r="M33" i="1"/>
  <c r="M44" i="1"/>
  <c r="M54" i="1"/>
  <c r="M59" i="1"/>
  <c r="M91" i="1"/>
  <c r="M93" i="1"/>
  <c r="M108" i="1"/>
  <c r="M123" i="1"/>
  <c r="M132" i="1"/>
  <c r="M31" i="1"/>
  <c r="M34" i="1"/>
  <c r="M37" i="1"/>
  <c r="M39" i="1"/>
  <c r="M42" i="1"/>
  <c r="M45" i="1"/>
  <c r="M52" i="1"/>
  <c r="M53" i="1"/>
  <c r="M58" i="1"/>
  <c r="M60" i="1"/>
  <c r="M64" i="1"/>
  <c r="M65" i="1"/>
  <c r="M68" i="1"/>
  <c r="M72" i="1"/>
  <c r="M76" i="1"/>
  <c r="M80" i="1"/>
  <c r="M81" i="1"/>
  <c r="M82" i="1"/>
  <c r="M85" i="1"/>
  <c r="M92" i="1"/>
  <c r="M94" i="1"/>
  <c r="M98" i="1"/>
  <c r="M107" i="1"/>
  <c r="M135" i="1"/>
  <c r="M26" i="1"/>
  <c r="M27" i="1"/>
  <c r="M29" i="1"/>
  <c r="M30" i="1"/>
  <c r="M32" i="1"/>
  <c r="M35" i="1"/>
  <c r="M36" i="1"/>
  <c r="M38" i="1"/>
  <c r="M40" i="1"/>
  <c r="M43" i="1"/>
  <c r="M46" i="1"/>
  <c r="M48" i="1"/>
  <c r="M49" i="1"/>
  <c r="M51" i="1"/>
  <c r="M55" i="1"/>
  <c r="M61" i="1"/>
  <c r="M62" i="1"/>
  <c r="M63" i="1"/>
  <c r="M66" i="1"/>
  <c r="M69" i="1"/>
  <c r="M70" i="1"/>
  <c r="M71" i="1"/>
  <c r="M73" i="1"/>
  <c r="M74" i="1"/>
  <c r="M75" i="1"/>
  <c r="M77" i="1"/>
  <c r="M79" i="1"/>
  <c r="M83" i="1"/>
  <c r="M84" i="1"/>
  <c r="M87" i="1"/>
  <c r="M88" i="1"/>
  <c r="M89" i="1"/>
  <c r="M95" i="1"/>
  <c r="M97" i="1"/>
  <c r="M99" i="1"/>
  <c r="M100" i="1"/>
  <c r="M101" i="1"/>
  <c r="M103" i="1"/>
  <c r="M104" i="1"/>
  <c r="M105" i="1"/>
  <c r="M109" i="1"/>
  <c r="M110" i="1"/>
  <c r="M111" i="1"/>
  <c r="M112" i="1"/>
  <c r="M114" i="1"/>
  <c r="M113" i="1"/>
  <c r="M115" i="1"/>
  <c r="M116" i="1"/>
  <c r="M117" i="1"/>
  <c r="M118" i="1"/>
  <c r="M119" i="1"/>
  <c r="M120" i="1"/>
  <c r="M122" i="1"/>
  <c r="M124" i="1"/>
  <c r="M126" i="1"/>
  <c r="M128" i="1"/>
  <c r="M130" i="1"/>
  <c r="M131" i="1"/>
  <c r="M133" i="1"/>
  <c r="M134" i="1"/>
  <c r="M136" i="1"/>
  <c r="M50" i="1"/>
  <c r="M67" i="1"/>
  <c r="M56" i="1"/>
  <c r="M129" i="1"/>
  <c r="M127" i="1"/>
  <c r="M106" i="1"/>
  <c r="M121" i="1"/>
  <c r="M2801" i="1"/>
  <c r="M2804" i="1"/>
  <c r="M2799" i="1"/>
  <c r="M2805" i="1"/>
  <c r="M2810" i="1"/>
  <c r="M2808" i="1"/>
  <c r="M2809" i="1"/>
  <c r="M2802" i="1"/>
  <c r="M2811" i="1"/>
  <c r="M2803" i="1"/>
  <c r="M2807" i="1"/>
  <c r="M2813" i="1"/>
  <c r="M2806" i="1"/>
  <c r="M2800" i="1"/>
  <c r="M2812" i="1"/>
  <c r="M2792" i="1"/>
  <c r="M2791" i="1"/>
  <c r="M2790" i="1"/>
  <c r="M2777" i="1"/>
  <c r="M2776" i="1"/>
  <c r="M2775" i="1"/>
  <c r="M2774" i="1"/>
  <c r="M2773" i="1"/>
  <c r="M2772" i="1"/>
  <c r="M2771" i="1"/>
  <c r="M2770" i="1"/>
  <c r="M2738" i="1"/>
  <c r="M2737" i="1"/>
  <c r="M2736" i="1"/>
  <c r="M2735" i="1"/>
  <c r="M2734" i="1"/>
  <c r="M2733" i="1"/>
  <c r="M2732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4" i="1"/>
  <c r="M2642" i="1"/>
  <c r="M2641" i="1"/>
  <c r="M2640" i="1"/>
  <c r="M2643" i="1"/>
  <c r="M2634" i="1"/>
  <c r="M2638" i="1"/>
  <c r="M2637" i="1"/>
  <c r="M2636" i="1"/>
  <c r="M2639" i="1"/>
  <c r="M2491" i="1"/>
  <c r="M2346" i="1"/>
  <c r="M2239" i="1"/>
  <c r="M2182" i="1"/>
  <c r="M2175" i="1"/>
  <c r="M2630" i="1"/>
  <c r="M2629" i="1"/>
  <c r="M2628" i="1"/>
  <c r="M2627" i="1"/>
  <c r="M2626" i="1"/>
  <c r="M2625" i="1"/>
  <c r="M2624" i="1"/>
  <c r="M2623" i="1"/>
  <c r="M2622" i="1"/>
  <c r="M2621" i="1"/>
  <c r="M2620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88" i="1"/>
  <c r="M2587" i="1"/>
  <c r="M2585" i="1"/>
  <c r="M2584" i="1"/>
  <c r="M2583" i="1"/>
  <c r="M2582" i="1"/>
  <c r="M2581" i="1"/>
  <c r="M2580" i="1"/>
  <c r="M2579" i="1"/>
  <c r="M2578" i="1"/>
  <c r="M2586" i="1"/>
  <c r="M2561" i="1"/>
  <c r="M2563" i="1"/>
  <c r="M2567" i="1"/>
  <c r="M2569" i="1"/>
  <c r="M2572" i="1"/>
  <c r="M2575" i="1"/>
  <c r="M2566" i="1"/>
  <c r="M2565" i="1"/>
  <c r="M2571" i="1"/>
  <c r="M2568" i="1"/>
  <c r="M2562" i="1"/>
  <c r="M2570" i="1"/>
  <c r="M2574" i="1"/>
  <c r="M2573" i="1"/>
  <c r="M2564" i="1"/>
  <c r="M2560" i="1"/>
  <c r="M2559" i="1"/>
  <c r="M2558" i="1"/>
  <c r="M2555" i="1"/>
  <c r="M2554" i="1"/>
  <c r="M2553" i="1"/>
  <c r="M2552" i="1"/>
  <c r="M2551" i="1"/>
  <c r="M2550" i="1"/>
  <c r="M2549" i="1"/>
  <c r="M2548" i="1"/>
  <c r="M2547" i="1"/>
  <c r="M2515" i="1"/>
  <c r="M2514" i="1"/>
  <c r="M2513" i="1"/>
  <c r="M2512" i="1"/>
  <c r="M2511" i="1"/>
  <c r="M2510" i="1"/>
  <c r="M2490" i="1"/>
  <c r="M2489" i="1"/>
  <c r="M2475" i="1"/>
  <c r="M2474" i="1"/>
  <c r="M2481" i="1"/>
  <c r="M2480" i="1"/>
  <c r="M2479" i="1"/>
  <c r="M2478" i="1"/>
  <c r="M2477" i="1"/>
  <c r="M2476" i="1"/>
  <c r="M2473" i="1"/>
  <c r="M2472" i="1"/>
  <c r="M2471" i="1"/>
  <c r="M2443" i="1"/>
  <c r="M2442" i="1"/>
  <c r="M2441" i="1"/>
  <c r="M2440" i="1"/>
  <c r="M2439" i="1"/>
  <c r="M2427" i="1"/>
  <c r="M2426" i="1"/>
  <c r="M2425" i="1"/>
  <c r="M2423" i="1"/>
  <c r="M2424" i="1"/>
  <c r="M2419" i="1"/>
  <c r="M2418" i="1"/>
  <c r="M2417" i="1"/>
  <c r="M2415" i="1"/>
  <c r="M2414" i="1"/>
  <c r="M2413" i="1"/>
  <c r="M2412" i="1"/>
  <c r="M2411" i="1"/>
  <c r="M2410" i="1"/>
  <c r="M2409" i="1"/>
  <c r="M2416" i="1"/>
  <c r="M2345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27" i="1"/>
  <c r="M2330" i="1"/>
  <c r="M2326" i="1"/>
  <c r="M2332" i="1"/>
  <c r="M2322" i="1"/>
  <c r="M2324" i="1"/>
  <c r="M2328" i="1"/>
  <c r="M2331" i="1"/>
  <c r="M2323" i="1"/>
  <c r="M2329" i="1"/>
  <c r="M2325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281" i="1"/>
  <c r="M2285" i="1"/>
  <c r="M2293" i="1"/>
  <c r="M2282" i="1"/>
  <c r="M2286" i="1"/>
  <c r="M2283" i="1"/>
  <c r="M2291" i="1"/>
  <c r="M2288" i="1"/>
  <c r="M2289" i="1"/>
  <c r="M2294" i="1"/>
  <c r="M2297" i="1"/>
  <c r="M2287" i="1"/>
  <c r="M2296" i="1"/>
  <c r="M2295" i="1"/>
  <c r="M2292" i="1"/>
  <c r="M2290" i="1"/>
  <c r="M2284" i="1"/>
  <c r="M2298" i="1"/>
  <c r="M2277" i="1"/>
  <c r="M2273" i="1"/>
  <c r="M2272" i="1"/>
  <c r="M2271" i="1"/>
  <c r="M2270" i="1"/>
  <c r="M2274" i="1"/>
  <c r="M2188" i="1"/>
  <c r="M2187" i="1"/>
  <c r="M2238" i="1"/>
  <c r="M2266" i="1"/>
  <c r="M2265" i="1"/>
  <c r="M2264" i="1"/>
  <c r="M2263" i="1"/>
  <c r="M2262" i="1"/>
  <c r="M2247" i="1"/>
  <c r="M2246" i="1"/>
  <c r="M2245" i="1"/>
  <c r="M2240" i="1"/>
  <c r="M2237" i="1"/>
  <c r="M2236" i="1"/>
  <c r="M2235" i="1"/>
  <c r="M2225" i="1"/>
  <c r="M2224" i="1"/>
  <c r="M2223" i="1"/>
  <c r="M2222" i="1"/>
  <c r="M2221" i="1"/>
  <c r="M2198" i="1"/>
  <c r="M2195" i="1"/>
  <c r="M2197" i="1"/>
  <c r="M2196" i="1"/>
  <c r="M2185" i="1"/>
  <c r="M2190" i="1"/>
  <c r="M2192" i="1"/>
  <c r="M2191" i="1"/>
  <c r="M2189" i="1"/>
  <c r="M2186" i="1"/>
  <c r="M2181" i="1"/>
  <c r="M2180" i="1"/>
  <c r="M2179" i="1"/>
  <c r="M2178" i="1"/>
  <c r="M2177" i="1"/>
  <c r="M2168" i="1"/>
  <c r="M2164" i="1"/>
  <c r="M2156" i="1"/>
  <c r="M2154" i="1"/>
  <c r="M2155" i="1"/>
  <c r="M2121" i="1"/>
  <c r="M2120" i="1"/>
  <c r="M2119" i="1"/>
  <c r="M2103" i="1"/>
  <c r="M2105" i="1"/>
  <c r="M2104" i="1"/>
  <c r="M2102" i="1"/>
  <c r="M2101" i="1"/>
  <c r="M2100" i="1"/>
  <c r="M2099" i="1"/>
  <c r="M2084" i="1"/>
  <c r="M2087" i="1"/>
  <c r="M2086" i="1"/>
  <c r="M2085" i="1"/>
  <c r="M2079" i="1"/>
  <c r="M2078" i="1"/>
  <c r="M2073" i="1"/>
  <c r="M2081" i="1"/>
  <c r="M2080" i="1"/>
  <c r="M2077" i="1"/>
  <c r="M2076" i="1"/>
  <c r="M2075" i="1"/>
  <c r="M2074" i="1"/>
  <c r="M2071" i="1"/>
  <c r="M2068" i="1"/>
  <c r="M2067" i="1"/>
  <c r="M2070" i="1"/>
  <c r="M2069" i="1"/>
  <c r="M2066" i="1"/>
  <c r="M2062" i="1"/>
  <c r="M2059" i="1"/>
  <c r="M2058" i="1"/>
  <c r="M2060" i="1"/>
  <c r="M2063" i="1"/>
  <c r="M2061" i="1"/>
  <c r="M2064" i="1"/>
  <c r="M2057" i="1"/>
  <c r="M2055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5" i="1"/>
  <c r="M2024" i="1"/>
  <c r="M2021" i="1"/>
  <c r="M2020" i="1"/>
  <c r="M2019" i="1"/>
  <c r="M2018" i="1"/>
  <c r="M2016" i="1"/>
  <c r="M2017" i="1"/>
  <c r="M2015" i="1"/>
  <c r="M2014" i="1"/>
  <c r="M2013" i="1"/>
  <c r="M2012" i="1"/>
  <c r="M2011" i="1"/>
  <c r="M2004" i="1"/>
  <c r="M1994" i="1"/>
  <c r="M2009" i="1"/>
  <c r="M2008" i="1"/>
  <c r="M2007" i="1"/>
  <c r="M2006" i="1"/>
  <c r="M2005" i="1"/>
  <c r="M2003" i="1"/>
  <c r="M2002" i="1"/>
  <c r="M2001" i="1"/>
  <c r="M1998" i="1"/>
  <c r="M1997" i="1"/>
  <c r="M1996" i="1"/>
  <c r="M1995" i="1"/>
  <c r="M1991" i="1"/>
  <c r="M1993" i="1"/>
  <c r="M1992" i="1"/>
  <c r="M1972" i="1"/>
  <c r="M1984" i="1"/>
  <c r="M1982" i="1"/>
  <c r="M1978" i="1"/>
  <c r="M1976" i="1"/>
  <c r="M1975" i="1"/>
  <c r="M1973" i="1"/>
  <c r="M1983" i="1"/>
  <c r="M1981" i="1"/>
  <c r="M1980" i="1"/>
  <c r="M1979" i="1"/>
  <c r="M1977" i="1"/>
  <c r="M1974" i="1"/>
  <c r="M1970" i="1"/>
  <c r="M1969" i="1"/>
  <c r="M1968" i="1"/>
  <c r="M1967" i="1"/>
  <c r="M1964" i="1"/>
  <c r="M1966" i="1"/>
  <c r="M1965" i="1"/>
  <c r="M1958" i="1"/>
  <c r="M1962" i="1"/>
  <c r="M1963" i="1"/>
  <c r="M1961" i="1"/>
  <c r="M1960" i="1"/>
  <c r="M1959" i="1"/>
  <c r="M1957" i="1"/>
  <c r="M1956" i="1"/>
  <c r="M1920" i="1"/>
  <c r="M1923" i="1"/>
  <c r="M1922" i="1"/>
  <c r="M1921" i="1"/>
  <c r="M1914" i="1"/>
  <c r="M1901" i="1"/>
  <c r="M1894" i="1"/>
  <c r="M1895" i="1"/>
  <c r="M1897" i="1"/>
  <c r="M1896" i="1"/>
  <c r="M1898" i="1"/>
  <c r="M1846" i="1"/>
  <c r="M1887" i="1"/>
  <c r="M1885" i="1"/>
  <c r="M1883" i="1"/>
  <c r="M1886" i="1"/>
  <c r="M1884" i="1"/>
  <c r="M1882" i="1"/>
  <c r="M1842" i="1"/>
  <c r="M1850" i="1"/>
  <c r="M1851" i="1"/>
  <c r="M1849" i="1"/>
  <c r="M1848" i="1"/>
  <c r="M1847" i="1"/>
  <c r="M1845" i="1"/>
  <c r="M1844" i="1"/>
  <c r="M1843" i="1"/>
  <c r="M1833" i="1"/>
  <c r="M1813" i="1"/>
  <c r="M1811" i="1"/>
  <c r="M1809" i="1"/>
  <c r="M1806" i="1"/>
  <c r="M1805" i="1"/>
  <c r="M1804" i="1"/>
  <c r="M1800" i="1"/>
  <c r="M1798" i="1"/>
  <c r="M1814" i="1"/>
  <c r="M1812" i="1"/>
  <c r="M1810" i="1"/>
  <c r="M1808" i="1"/>
  <c r="M1807" i="1"/>
  <c r="M1803" i="1"/>
  <c r="M1802" i="1"/>
  <c r="M1801" i="1"/>
  <c r="M1797" i="1"/>
  <c r="M1799" i="1"/>
  <c r="M1794" i="1"/>
  <c r="M1796" i="1"/>
  <c r="M1795" i="1"/>
  <c r="M1789" i="1"/>
  <c r="M1786" i="1"/>
  <c r="M1779" i="1"/>
  <c r="M1788" i="1"/>
  <c r="M1787" i="1"/>
  <c r="M1785" i="1"/>
  <c r="M1782" i="1"/>
  <c r="M1783" i="1"/>
  <c r="M1781" i="1"/>
  <c r="M1780" i="1"/>
  <c r="M1784" i="1"/>
  <c r="M1573" i="1"/>
  <c r="M1778" i="1"/>
  <c r="M1776" i="1"/>
  <c r="M1775" i="1"/>
  <c r="M1773" i="1"/>
  <c r="M1772" i="1"/>
  <c r="M1771" i="1"/>
  <c r="M1768" i="1"/>
  <c r="M1767" i="1"/>
  <c r="M1766" i="1"/>
  <c r="M1777" i="1"/>
  <c r="M1774" i="1"/>
  <c r="M1770" i="1"/>
  <c r="M1769" i="1"/>
  <c r="M1765" i="1"/>
  <c r="M1764" i="1"/>
  <c r="M1734" i="1"/>
  <c r="M1738" i="1"/>
  <c r="M1751" i="1"/>
  <c r="M1749" i="1"/>
  <c r="M1753" i="1"/>
  <c r="M1752" i="1"/>
  <c r="M1750" i="1"/>
  <c r="M1741" i="1"/>
  <c r="M1742" i="1"/>
  <c r="M1740" i="1"/>
  <c r="M1739" i="1"/>
  <c r="M1737" i="1"/>
  <c r="M1736" i="1"/>
  <c r="M1735" i="1"/>
  <c r="M1707" i="1"/>
  <c r="M1705" i="1"/>
  <c r="M1706" i="1"/>
  <c r="M1696" i="1"/>
  <c r="M1702" i="1"/>
  <c r="M1699" i="1"/>
  <c r="M1701" i="1"/>
  <c r="M1698" i="1"/>
  <c r="M1697" i="1"/>
  <c r="M1700" i="1"/>
  <c r="M1695" i="1"/>
  <c r="M1657" i="1"/>
  <c r="M1658" i="1"/>
  <c r="M1663" i="1"/>
  <c r="M1664" i="1"/>
  <c r="M1662" i="1"/>
  <c r="M1659" i="1"/>
  <c r="M1661" i="1"/>
  <c r="M1660" i="1"/>
  <c r="M1654" i="1"/>
  <c r="M1652" i="1"/>
  <c r="M1651" i="1"/>
  <c r="M1653" i="1"/>
  <c r="M1642" i="1"/>
  <c r="M1639" i="1"/>
  <c r="M1646" i="1"/>
  <c r="M1645" i="1"/>
  <c r="M1641" i="1"/>
  <c r="M1644" i="1"/>
  <c r="M1640" i="1"/>
  <c r="M1643" i="1"/>
  <c r="M1636" i="1"/>
  <c r="M1635" i="1"/>
  <c r="M1615" i="1"/>
  <c r="M1612" i="1"/>
  <c r="M1611" i="1"/>
  <c r="M1614" i="1"/>
  <c r="M1613" i="1"/>
  <c r="M1610" i="1"/>
  <c r="M1589" i="1"/>
  <c r="M1588" i="1"/>
  <c r="M1591" i="1"/>
  <c r="M1590" i="1"/>
  <c r="M1572" i="1"/>
  <c r="M1570" i="1"/>
  <c r="M1571" i="1"/>
  <c r="M1567" i="1"/>
  <c r="M1565" i="1"/>
  <c r="M1564" i="1"/>
  <c r="M1563" i="1"/>
  <c r="M1566" i="1"/>
  <c r="M1545" i="1"/>
  <c r="M1544" i="1"/>
  <c r="M1543" i="1"/>
  <c r="M1542" i="1"/>
  <c r="M1540" i="1"/>
  <c r="M1541" i="1"/>
  <c r="M1508" i="1"/>
  <c r="M1507" i="1"/>
  <c r="M1506" i="1"/>
  <c r="M1505" i="1"/>
  <c r="M1503" i="1"/>
  <c r="M1502" i="1"/>
  <c r="M1504" i="1"/>
  <c r="M1501" i="1"/>
  <c r="M1494" i="1"/>
  <c r="M1497" i="1"/>
  <c r="M1496" i="1"/>
  <c r="M1495" i="1"/>
  <c r="M1486" i="1"/>
  <c r="M1478" i="1"/>
  <c r="M1480" i="1"/>
  <c r="M1481" i="1"/>
  <c r="M1477" i="1"/>
  <c r="M1483" i="1"/>
  <c r="M1482" i="1"/>
  <c r="M1479" i="1"/>
  <c r="M1470" i="1"/>
  <c r="M1469" i="1"/>
  <c r="M1466" i="1"/>
  <c r="M1465" i="1"/>
  <c r="M1464" i="1"/>
  <c r="M1460" i="1"/>
  <c r="M1459" i="1"/>
  <c r="M1462" i="1"/>
  <c r="M1457" i="1"/>
  <c r="M1456" i="1"/>
  <c r="M1455" i="1"/>
  <c r="M1454" i="1"/>
  <c r="M1453" i="1"/>
  <c r="M1452" i="1"/>
  <c r="M1451" i="1"/>
  <c r="M1450" i="1"/>
  <c r="M1461" i="1"/>
  <c r="M1458" i="1"/>
  <c r="M1433" i="1"/>
  <c r="M1429" i="1"/>
  <c r="M1428" i="1"/>
  <c r="M1413" i="1"/>
  <c r="M1421" i="1"/>
  <c r="M1418" i="1"/>
  <c r="M1415" i="1"/>
  <c r="M1417" i="1"/>
  <c r="M1416" i="1"/>
  <c r="M1420" i="1"/>
  <c r="M1419" i="1"/>
  <c r="M1422" i="1"/>
  <c r="M1403" i="1"/>
  <c r="M1411" i="1"/>
  <c r="M1407" i="1"/>
  <c r="M1406" i="1"/>
  <c r="M1405" i="1"/>
  <c r="M1404" i="1"/>
  <c r="M1402" i="1"/>
  <c r="M1400" i="1"/>
  <c r="M1399" i="1"/>
  <c r="M1408" i="1"/>
  <c r="M1409" i="1"/>
  <c r="M1410" i="1"/>
  <c r="M1401" i="1"/>
  <c r="M1396" i="1"/>
  <c r="M1395" i="1"/>
  <c r="M1394" i="1"/>
  <c r="M1393" i="1"/>
  <c r="M1392" i="1"/>
  <c r="M1391" i="1"/>
  <c r="M1357" i="1"/>
  <c r="M1359" i="1"/>
  <c r="M1358" i="1"/>
  <c r="M1356" i="1"/>
  <c r="M1310" i="1"/>
  <c r="M1309" i="1"/>
  <c r="M1308" i="1"/>
  <c r="M1307" i="1"/>
  <c r="M1291" i="1"/>
  <c r="M1292" i="1"/>
  <c r="M1289" i="1"/>
  <c r="M1290" i="1"/>
  <c r="M1284" i="1"/>
  <c r="M1281" i="1"/>
  <c r="M1280" i="1"/>
  <c r="M1283" i="1"/>
  <c r="M1282" i="1"/>
  <c r="M1279" i="1"/>
  <c r="M1285" i="1"/>
  <c r="M1277" i="1"/>
  <c r="M1275" i="1"/>
  <c r="M1274" i="1"/>
  <c r="M1269" i="1"/>
  <c r="M1273" i="1"/>
  <c r="M1268" i="1"/>
  <c r="M1272" i="1"/>
  <c r="M1271" i="1"/>
  <c r="M1270" i="1"/>
  <c r="M1249" i="1"/>
  <c r="M1248" i="1"/>
  <c r="M1250" i="1"/>
  <c r="M1251" i="1"/>
  <c r="M1246" i="1"/>
  <c r="M1244" i="1"/>
  <c r="M1243" i="1"/>
  <c r="M1240" i="1"/>
  <c r="M1239" i="1"/>
  <c r="M1238" i="1"/>
  <c r="M1237" i="1"/>
  <c r="K2817" i="1" l="1"/>
  <c r="J2817" i="1"/>
  <c r="L2817" i="1"/>
  <c r="E3" i="15" l="1"/>
  <c r="C6" i="13" l="1"/>
  <c r="D6" i="13" s="1"/>
  <c r="C5" i="13"/>
  <c r="D5" i="13" s="1"/>
  <c r="C4" i="13"/>
  <c r="D4" i="13" s="1"/>
  <c r="B7" i="13"/>
  <c r="D7" i="13" l="1"/>
  <c r="C7" i="13"/>
  <c r="J2247" i="1"/>
  <c r="K2247" i="1"/>
  <c r="L2247" i="1"/>
  <c r="J2198" i="1"/>
  <c r="K2198" i="1"/>
  <c r="L2198" i="1"/>
  <c r="L2589" i="1"/>
  <c r="L2228" i="1"/>
  <c r="L2026" i="1"/>
  <c r="L1792" i="1"/>
  <c r="L1500" i="1"/>
  <c r="L1245" i="1"/>
  <c r="L2816" i="1"/>
  <c r="L2470" i="1"/>
  <c r="L2176" i="1"/>
  <c r="L1985" i="1"/>
  <c r="L1733" i="1"/>
  <c r="L1427" i="1"/>
  <c r="L2794" i="1"/>
  <c r="L2420" i="1"/>
  <c r="L2165" i="1"/>
  <c r="L1971" i="1"/>
  <c r="L1709" i="1"/>
  <c r="L1397" i="1"/>
  <c r="L2577" i="1"/>
  <c r="L2227" i="1"/>
  <c r="L2023" i="1"/>
  <c r="L1791" i="1"/>
  <c r="L1499" i="1"/>
  <c r="L1242" i="1"/>
  <c r="L2576" i="1"/>
  <c r="L2226" i="1"/>
  <c r="L2022" i="1"/>
  <c r="L1790" i="1"/>
  <c r="L1498" i="1"/>
  <c r="L1241" i="1"/>
  <c r="L2556" i="1"/>
  <c r="L2010" i="1"/>
  <c r="L1463" i="1"/>
  <c r="L2814" i="1"/>
  <c r="L2482" i="1"/>
  <c r="L2169" i="1"/>
  <c r="L1986" i="1"/>
  <c r="L1708" i="1"/>
  <c r="L1430" i="1"/>
  <c r="L1010" i="1"/>
  <c r="L775" i="1"/>
  <c r="L528" i="1"/>
  <c r="L312" i="1"/>
  <c r="L144" i="1"/>
  <c r="L12" i="1"/>
  <c r="L1003" i="1"/>
  <c r="L768" i="1"/>
  <c r="L521" i="1"/>
  <c r="L305" i="1"/>
  <c r="L137" i="1"/>
  <c r="L4" i="1"/>
  <c r="L1006" i="1"/>
  <c r="L772" i="1"/>
  <c r="L524" i="1"/>
  <c r="L309" i="1"/>
  <c r="L140" i="1"/>
  <c r="L6" i="1"/>
  <c r="L2645" i="1"/>
  <c r="L2275" i="1"/>
  <c r="L2082" i="1"/>
  <c r="L1899" i="1"/>
  <c r="L1637" i="1"/>
  <c r="L1288" i="1"/>
  <c r="L2694" i="1"/>
  <c r="L2687" i="1"/>
  <c r="L2671" i="1"/>
  <c r="L2699" i="1"/>
  <c r="L2678" i="1"/>
  <c r="L2674" i="1"/>
  <c r="L2681" i="1"/>
  <c r="L2689" i="1"/>
  <c r="L2680" i="1"/>
  <c r="L2672" i="1"/>
  <c r="L2676" i="1"/>
  <c r="L2683" i="1"/>
  <c r="L2675" i="1"/>
  <c r="L2690" i="1"/>
  <c r="L2696" i="1"/>
  <c r="L2700" i="1"/>
  <c r="L2686" i="1"/>
  <c r="L2693" i="1"/>
  <c r="L2382" i="1"/>
  <c r="L2367" i="1"/>
  <c r="L2378" i="1"/>
  <c r="L2373" i="1"/>
  <c r="L2366" i="1"/>
  <c r="L2365" i="1"/>
  <c r="L2384" i="1"/>
  <c r="L2364" i="1"/>
  <c r="L2371" i="1"/>
  <c r="L2363" i="1"/>
  <c r="L2381" i="1"/>
  <c r="L2385" i="1"/>
  <c r="L2368" i="1"/>
  <c r="L2370" i="1"/>
  <c r="L2374" i="1"/>
  <c r="L2362" i="1"/>
  <c r="L2377" i="1"/>
  <c r="L2379" i="1"/>
  <c r="L2132" i="1"/>
  <c r="L2125" i="1"/>
  <c r="L2135" i="1"/>
  <c r="L2141" i="1"/>
  <c r="L2140" i="1"/>
  <c r="L2126" i="1"/>
  <c r="L2127" i="1"/>
  <c r="L2139" i="1"/>
  <c r="L2145" i="1"/>
  <c r="L2144" i="1"/>
  <c r="L2131" i="1"/>
  <c r="L2138" i="1"/>
  <c r="L2142" i="1"/>
  <c r="L2130" i="1"/>
  <c r="L2143" i="1"/>
  <c r="L2128" i="1"/>
  <c r="L2134" i="1"/>
  <c r="L2147" i="1"/>
  <c r="L1929" i="1"/>
  <c r="L1946" i="1"/>
  <c r="L1951" i="1"/>
  <c r="L1944" i="1"/>
  <c r="L1940" i="1"/>
  <c r="L1947" i="1"/>
  <c r="L1952" i="1"/>
  <c r="L1933" i="1"/>
  <c r="L1930" i="1"/>
  <c r="L1943" i="1"/>
  <c r="L1948" i="1"/>
  <c r="L1950" i="1"/>
  <c r="L1934" i="1"/>
  <c r="L1938" i="1"/>
  <c r="L1937" i="1"/>
  <c r="L1935" i="1"/>
  <c r="L1931" i="1"/>
  <c r="L1932" i="1"/>
  <c r="L1673" i="1"/>
  <c r="L1680" i="1"/>
  <c r="L1685" i="1"/>
  <c r="L1686" i="1"/>
  <c r="L1674" i="1"/>
  <c r="L1676" i="1"/>
  <c r="L1671" i="1"/>
  <c r="L1689" i="1"/>
  <c r="L1669" i="1"/>
  <c r="L1683" i="1"/>
  <c r="L1670" i="1"/>
  <c r="L1692" i="1"/>
  <c r="L1684" i="1"/>
  <c r="L1672" i="1"/>
  <c r="L1677" i="1"/>
  <c r="L1668" i="1"/>
  <c r="L1679" i="1"/>
  <c r="L1687" i="1"/>
  <c r="L1369" i="1"/>
  <c r="L1372" i="1"/>
  <c r="L1379" i="1"/>
  <c r="L1373" i="1"/>
  <c r="L1363" i="1"/>
  <c r="L1376" i="1"/>
  <c r="L1382" i="1"/>
  <c r="L1368" i="1"/>
  <c r="L1381" i="1"/>
  <c r="L1384" i="1"/>
  <c r="L1367" i="1"/>
  <c r="L1385" i="1"/>
  <c r="L1378" i="1"/>
  <c r="L1364" i="1"/>
  <c r="L1380" i="1"/>
  <c r="L1375" i="1"/>
  <c r="L1371" i="1"/>
  <c r="L1366" i="1"/>
  <c r="L2608" i="1"/>
  <c r="L2249" i="1"/>
  <c r="L2043" i="1"/>
  <c r="L1854" i="1"/>
  <c r="L1575" i="1"/>
  <c r="L1253" i="1"/>
  <c r="L2557" i="1"/>
  <c r="L2421" i="1"/>
  <c r="L2083" i="1"/>
  <c r="L1743" i="1"/>
  <c r="L1656" i="1"/>
  <c r="L1267" i="1"/>
  <c r="L2684" i="1"/>
  <c r="L2708" i="1"/>
  <c r="L2711" i="1"/>
  <c r="L2704" i="1"/>
  <c r="L2697" i="1"/>
  <c r="L2695" i="1"/>
  <c r="L2376" i="1"/>
  <c r="L2387" i="1"/>
  <c r="L2388" i="1"/>
  <c r="L2386" i="1"/>
  <c r="L2383" i="1"/>
  <c r="L2380" i="1"/>
  <c r="L2137" i="1"/>
  <c r="L2150" i="1"/>
  <c r="L2151" i="1"/>
  <c r="L2149" i="1"/>
  <c r="L2148" i="1"/>
  <c r="L2146" i="1"/>
  <c r="L1942" i="1"/>
  <c r="L1954" i="1"/>
  <c r="L1955" i="1"/>
  <c r="L1953" i="1"/>
  <c r="L1949" i="1"/>
  <c r="L1945" i="1"/>
  <c r="L1682" i="1"/>
  <c r="L1693" i="1"/>
  <c r="L1694" i="1"/>
  <c r="L1691" i="1"/>
  <c r="L1690" i="1"/>
  <c r="L1688" i="1"/>
  <c r="L1377" i="1"/>
  <c r="L1388" i="1"/>
  <c r="L1389" i="1"/>
  <c r="L1387" i="1"/>
  <c r="L1386" i="1"/>
  <c r="L1383" i="1"/>
  <c r="L2611" i="1"/>
  <c r="L2618" i="1"/>
  <c r="L2619" i="1"/>
  <c r="L2617" i="1"/>
  <c r="L2616" i="1"/>
  <c r="L2615" i="1"/>
  <c r="L2252" i="1"/>
  <c r="L2259" i="1"/>
  <c r="L2260" i="1"/>
  <c r="L2258" i="1"/>
  <c r="L2257" i="1"/>
  <c r="L2256" i="1"/>
  <c r="L2047" i="1"/>
  <c r="L2053" i="1"/>
  <c r="L2054" i="1"/>
  <c r="L2052" i="1"/>
  <c r="L2051" i="1"/>
  <c r="L2050" i="1"/>
  <c r="L1859" i="1"/>
  <c r="L1865" i="1"/>
  <c r="L1867" i="1"/>
  <c r="L1864" i="1"/>
  <c r="L1863" i="1"/>
  <c r="L1862" i="1"/>
  <c r="L1580" i="1"/>
  <c r="L1585" i="1"/>
  <c r="L1587" i="1"/>
  <c r="L1584" i="1"/>
  <c r="L1583" i="1"/>
  <c r="L1582" i="1"/>
  <c r="L1259" i="1"/>
  <c r="L1263" i="1"/>
  <c r="L1265" i="1"/>
  <c r="L1262" i="1"/>
  <c r="L1261" i="1"/>
  <c r="L1260" i="1"/>
  <c r="L1016" i="1"/>
  <c r="L1024" i="1"/>
  <c r="L1025" i="1"/>
  <c r="L1023" i="1"/>
  <c r="L1021" i="1"/>
  <c r="L1020" i="1"/>
  <c r="L782" i="1"/>
  <c r="L789" i="1"/>
  <c r="L790" i="1"/>
  <c r="L788" i="1"/>
  <c r="L787" i="1"/>
  <c r="L786" i="1"/>
  <c r="L535" i="1"/>
  <c r="L541" i="1"/>
  <c r="L542" i="1"/>
  <c r="L540" i="1"/>
  <c r="L538" i="1"/>
  <c r="L537" i="1"/>
  <c r="L318" i="1"/>
  <c r="L325" i="1"/>
  <c r="L326" i="1"/>
  <c r="L324" i="1"/>
  <c r="L323" i="1"/>
  <c r="L322" i="1"/>
  <c r="L150" i="1"/>
  <c r="L156" i="1"/>
  <c r="L158" i="1"/>
  <c r="L155" i="1"/>
  <c r="L154" i="1"/>
  <c r="L153" i="1"/>
  <c r="L18" i="1"/>
  <c r="L24" i="1"/>
  <c r="L25" i="1"/>
  <c r="L23" i="1"/>
  <c r="L21" i="1"/>
  <c r="L19" i="1"/>
  <c r="L1011" i="1"/>
  <c r="L776" i="1"/>
  <c r="L530" i="1"/>
  <c r="L314" i="1"/>
  <c r="L146" i="1"/>
  <c r="L14" i="1"/>
  <c r="L2665" i="1"/>
  <c r="L2677" i="1"/>
  <c r="L2682" i="1"/>
  <c r="L2673" i="1"/>
  <c r="L2669" i="1"/>
  <c r="L2668" i="1"/>
  <c r="L2359" i="1"/>
  <c r="L2372" i="1"/>
  <c r="L2375" i="1"/>
  <c r="L2369" i="1"/>
  <c r="L2361" i="1"/>
  <c r="L2360" i="1"/>
  <c r="L2122" i="1"/>
  <c r="L2133" i="1"/>
  <c r="L2136" i="1"/>
  <c r="L2129" i="1"/>
  <c r="L2124" i="1"/>
  <c r="L2123" i="1"/>
  <c r="L1924" i="1"/>
  <c r="L1939" i="1"/>
  <c r="L1941" i="1"/>
  <c r="L1936" i="1"/>
  <c r="L1928" i="1"/>
  <c r="L1927" i="1"/>
  <c r="L1665" i="1"/>
  <c r="L1678" i="1"/>
  <c r="L1681" i="1"/>
  <c r="L1675" i="1"/>
  <c r="L1667" i="1"/>
  <c r="L1666" i="1"/>
  <c r="L1360" i="1"/>
  <c r="L1370" i="1"/>
  <c r="L1374" i="1"/>
  <c r="L1365" i="1"/>
  <c r="L1362" i="1"/>
  <c r="L1361" i="1"/>
  <c r="L2607" i="1"/>
  <c r="L2613" i="1"/>
  <c r="L2614" i="1"/>
  <c r="L2612" i="1"/>
  <c r="L2610" i="1"/>
  <c r="L2609" i="1"/>
  <c r="L2248" i="1"/>
  <c r="L2254" i="1"/>
  <c r="L2255" i="1"/>
  <c r="L2253" i="1"/>
  <c r="L2251" i="1"/>
  <c r="L2250" i="1"/>
  <c r="L2042" i="1"/>
  <c r="L2048" i="1"/>
  <c r="L2049" i="1"/>
  <c r="L2046" i="1"/>
  <c r="L2045" i="1"/>
  <c r="L2044" i="1"/>
  <c r="L1853" i="1"/>
  <c r="L1858" i="1"/>
  <c r="L1860" i="1"/>
  <c r="L1857" i="1"/>
  <c r="L1856" i="1"/>
  <c r="L1855" i="1"/>
  <c r="L1574" i="1"/>
  <c r="L1579" i="1"/>
  <c r="L1581" i="1"/>
  <c r="L1578" i="1"/>
  <c r="L1577" i="1"/>
  <c r="L1576" i="1"/>
  <c r="L1252" i="1"/>
  <c r="L1257" i="1"/>
  <c r="L1258" i="1"/>
  <c r="L1256" i="1"/>
  <c r="L1255" i="1"/>
  <c r="L1254" i="1"/>
  <c r="L1009" i="1"/>
  <c r="L1018" i="1"/>
  <c r="L1019" i="1"/>
  <c r="L1015" i="1"/>
  <c r="L1013" i="1"/>
  <c r="L1012" i="1"/>
  <c r="L774" i="1"/>
  <c r="L783" i="1"/>
  <c r="L784" i="1"/>
  <c r="L781" i="1"/>
  <c r="L780" i="1"/>
  <c r="L777" i="1"/>
  <c r="L527" i="1"/>
  <c r="L534" i="1"/>
  <c r="L536" i="1"/>
  <c r="L533" i="1"/>
  <c r="L531" i="1"/>
  <c r="L529" i="1"/>
  <c r="L311" i="1"/>
  <c r="L317" i="1"/>
  <c r="L320" i="1"/>
  <c r="L316" i="1"/>
  <c r="L315" i="1"/>
  <c r="L313" i="1"/>
  <c r="L142" i="1"/>
  <c r="L149" i="1"/>
  <c r="L151" i="1"/>
  <c r="L148" i="1"/>
  <c r="L147" i="1"/>
  <c r="L145" i="1"/>
  <c r="L8" i="1"/>
  <c r="L16" i="1"/>
  <c r="L17" i="1"/>
  <c r="L15" i="1"/>
  <c r="L13" i="1"/>
  <c r="L11" i="1"/>
  <c r="L1017" i="1"/>
  <c r="L778" i="1"/>
  <c r="L532" i="1"/>
  <c r="L319" i="1"/>
  <c r="L152" i="1"/>
  <c r="L22" i="1"/>
  <c r="L779" i="1"/>
  <c r="L1008" i="1"/>
  <c r="L773" i="1"/>
  <c r="L1022" i="1"/>
  <c r="L791" i="1"/>
  <c r="L1014" i="1"/>
  <c r="L785" i="1"/>
  <c r="L1007" i="1"/>
  <c r="L771" i="1"/>
  <c r="L1005" i="1"/>
  <c r="L770" i="1"/>
  <c r="L1004" i="1"/>
  <c r="L769" i="1"/>
  <c r="L543" i="1"/>
  <c r="L539" i="1"/>
  <c r="L523" i="1"/>
  <c r="L526" i="1"/>
  <c r="L545" i="1"/>
  <c r="L544" i="1"/>
  <c r="L522" i="1"/>
  <c r="L525" i="1"/>
  <c r="L308" i="1"/>
  <c r="L321" i="1"/>
  <c r="L307" i="1"/>
  <c r="L327" i="1"/>
  <c r="L306" i="1"/>
  <c r="L310" i="1"/>
  <c r="L139" i="1"/>
  <c r="L157" i="1"/>
  <c r="L143" i="1"/>
  <c r="L138" i="1"/>
  <c r="L141" i="1"/>
  <c r="L10" i="1"/>
  <c r="L7" i="1"/>
  <c r="L20" i="1"/>
  <c r="L9" i="1"/>
  <c r="L5" i="1"/>
  <c r="L2815" i="1"/>
  <c r="L2484" i="1"/>
  <c r="L2170" i="1"/>
  <c r="L1989" i="1"/>
  <c r="L1710" i="1"/>
  <c r="L1431" i="1"/>
  <c r="L2798" i="1"/>
  <c r="L2797" i="1"/>
  <c r="L2796" i="1"/>
  <c r="L2793" i="1"/>
  <c r="L2795" i="1"/>
  <c r="L2782" i="1"/>
  <c r="L2784" i="1"/>
  <c r="L2783" i="1"/>
  <c r="L2788" i="1"/>
  <c r="L2785" i="1"/>
  <c r="L2786" i="1"/>
  <c r="L2781" i="1"/>
  <c r="L2789" i="1"/>
  <c r="L2787" i="1"/>
  <c r="L2778" i="1"/>
  <c r="L2780" i="1"/>
  <c r="L2779" i="1"/>
  <c r="L2742" i="1"/>
  <c r="L2761" i="1"/>
  <c r="L2750" i="1"/>
  <c r="L2748" i="1"/>
  <c r="L2753" i="1"/>
  <c r="L2751" i="1"/>
  <c r="L2752" i="1"/>
  <c r="L2759" i="1"/>
  <c r="L2760" i="1"/>
  <c r="L2763" i="1"/>
  <c r="L2749" i="1"/>
  <c r="L2744" i="1"/>
  <c r="L2743" i="1"/>
  <c r="L2768" i="1"/>
  <c r="L2766" i="1"/>
  <c r="L2757" i="1"/>
  <c r="L2765" i="1"/>
  <c r="L2754" i="1"/>
  <c r="L2745" i="1"/>
  <c r="L2767" i="1"/>
  <c r="L2758" i="1"/>
  <c r="L2756" i="1"/>
  <c r="L2747" i="1"/>
  <c r="L2741" i="1"/>
  <c r="L2769" i="1"/>
  <c r="L2755" i="1"/>
  <c r="L2762" i="1"/>
  <c r="L2764" i="1"/>
  <c r="L2746" i="1"/>
  <c r="L2740" i="1"/>
  <c r="L2739" i="1"/>
  <c r="L2726" i="1"/>
  <c r="L2713" i="1"/>
  <c r="L2679" i="1"/>
  <c r="L2692" i="1"/>
  <c r="L2716" i="1"/>
  <c r="L2719" i="1"/>
  <c r="L2702" i="1"/>
  <c r="L2729" i="1"/>
  <c r="L2705" i="1"/>
  <c r="L2701" i="1"/>
  <c r="L2721" i="1"/>
  <c r="L2691" i="1"/>
  <c r="L2707" i="1"/>
  <c r="L2724" i="1"/>
  <c r="L2712" i="1"/>
  <c r="L2714" i="1"/>
  <c r="L2722" i="1"/>
  <c r="L2718" i="1"/>
  <c r="L2706" i="1"/>
  <c r="L2717" i="1"/>
  <c r="L2715" i="1"/>
  <c r="L2709" i="1"/>
  <c r="L2727" i="1"/>
  <c r="L2720" i="1"/>
  <c r="L2731" i="1"/>
  <c r="L2728" i="1"/>
  <c r="L2730" i="1"/>
  <c r="L2710" i="1"/>
  <c r="L2688" i="1"/>
  <c r="L2666" i="1"/>
  <c r="L2723" i="1"/>
  <c r="L2725" i="1"/>
  <c r="L2703" i="1"/>
  <c r="L2698" i="1"/>
  <c r="L2667" i="1"/>
  <c r="L2685" i="1"/>
  <c r="L2670" i="1"/>
  <c r="L2590" i="1"/>
  <c r="L2488" i="1"/>
  <c r="L2422" i="1"/>
  <c r="L2321" i="1"/>
  <c r="L2268" i="1"/>
  <c r="L2269" i="1"/>
  <c r="L2244" i="1"/>
  <c r="L2231" i="1"/>
  <c r="L2194" i="1"/>
  <c r="L2183" i="1"/>
  <c r="L2173" i="1"/>
  <c r="L2171" i="1"/>
  <c r="L2172" i="1"/>
  <c r="L2174" i="1"/>
  <c r="L2635" i="1"/>
  <c r="L2631" i="1"/>
  <c r="L2633" i="1"/>
  <c r="L2632" i="1"/>
  <c r="L2517" i="1"/>
  <c r="L2519" i="1"/>
  <c r="L2516" i="1"/>
  <c r="L2518" i="1"/>
  <c r="L2531" i="1"/>
  <c r="L2532" i="1"/>
  <c r="L2526" i="1"/>
  <c r="L2533" i="1"/>
  <c r="L2527" i="1"/>
  <c r="L2521" i="1"/>
  <c r="L2538" i="1"/>
  <c r="L2545" i="1"/>
  <c r="L2539" i="1"/>
  <c r="L2529" i="1"/>
  <c r="L2528" i="1"/>
  <c r="L2535" i="1"/>
  <c r="L2523" i="1"/>
  <c r="L2522" i="1"/>
  <c r="L2546" i="1"/>
  <c r="L2537" i="1"/>
  <c r="L2534" i="1"/>
  <c r="L2536" i="1"/>
  <c r="L2543" i="1"/>
  <c r="L2542" i="1"/>
  <c r="L2544" i="1"/>
  <c r="L2525" i="1"/>
  <c r="L2520" i="1"/>
  <c r="L2540" i="1"/>
  <c r="L2530" i="1"/>
  <c r="L2541" i="1"/>
  <c r="L2524" i="1"/>
  <c r="L2501" i="1"/>
  <c r="L2497" i="1"/>
  <c r="L2507" i="1"/>
  <c r="L2496" i="1"/>
  <c r="L2500" i="1"/>
  <c r="L2503" i="1"/>
  <c r="L2502" i="1"/>
  <c r="L2506" i="1"/>
  <c r="L2509" i="1"/>
  <c r="L2505" i="1"/>
  <c r="L2508" i="1"/>
  <c r="L2499" i="1"/>
  <c r="L2498" i="1"/>
  <c r="L2504" i="1"/>
  <c r="L2494" i="1"/>
  <c r="L2495" i="1"/>
  <c r="L2493" i="1"/>
  <c r="L2492" i="1"/>
  <c r="L2483" i="1"/>
  <c r="L2485" i="1"/>
  <c r="L2486" i="1"/>
  <c r="L2487" i="1"/>
  <c r="L2468" i="1"/>
  <c r="L2460" i="1"/>
  <c r="L2448" i="1"/>
  <c r="L2455" i="1"/>
  <c r="L2446" i="1"/>
  <c r="L2454" i="1"/>
  <c r="L2453" i="1"/>
  <c r="L2459" i="1"/>
  <c r="L2461" i="1"/>
  <c r="L2456" i="1"/>
  <c r="L2447" i="1"/>
  <c r="L2467" i="1"/>
  <c r="L2449" i="1"/>
  <c r="L2457" i="1"/>
  <c r="L2466" i="1"/>
  <c r="L2462" i="1"/>
  <c r="L2452" i="1"/>
  <c r="L2458" i="1"/>
  <c r="L2465" i="1"/>
  <c r="L2464" i="1"/>
  <c r="L2469" i="1"/>
  <c r="L2451" i="1"/>
  <c r="L2450" i="1"/>
  <c r="L2444" i="1"/>
  <c r="L2445" i="1"/>
  <c r="L2463" i="1"/>
  <c r="L2436" i="1"/>
  <c r="L2434" i="1"/>
  <c r="L2429" i="1"/>
  <c r="L2438" i="1"/>
  <c r="L2431" i="1"/>
  <c r="L2437" i="1"/>
  <c r="L2435" i="1"/>
  <c r="L2428" i="1"/>
  <c r="L2433" i="1"/>
  <c r="L2430" i="1"/>
  <c r="L2432" i="1"/>
  <c r="L2390" i="1"/>
  <c r="L2389" i="1"/>
  <c r="L2391" i="1"/>
  <c r="L2401" i="1"/>
  <c r="L2395" i="1"/>
  <c r="L2398" i="1"/>
  <c r="L2403" i="1"/>
  <c r="L2400" i="1"/>
  <c r="L2399" i="1"/>
  <c r="L2396" i="1"/>
  <c r="L2397" i="1"/>
  <c r="L2407" i="1"/>
  <c r="L2393" i="1"/>
  <c r="L2392" i="1"/>
  <c r="L2406" i="1"/>
  <c r="L2408" i="1"/>
  <c r="L2405" i="1"/>
  <c r="L2404" i="1"/>
  <c r="L2402" i="1"/>
  <c r="L2394" i="1"/>
  <c r="L2339" i="1"/>
  <c r="L2334" i="1"/>
  <c r="L2341" i="1"/>
  <c r="L2337" i="1"/>
  <c r="L2335" i="1"/>
  <c r="L2340" i="1"/>
  <c r="L2338" i="1"/>
  <c r="L2344" i="1"/>
  <c r="L2342" i="1"/>
  <c r="L2333" i="1"/>
  <c r="L2343" i="1"/>
  <c r="L2336" i="1"/>
  <c r="L2319" i="1"/>
  <c r="L2320" i="1"/>
  <c r="L2318" i="1"/>
  <c r="L2303" i="1"/>
  <c r="L2302" i="1"/>
  <c r="L2301" i="1"/>
  <c r="L2299" i="1"/>
  <c r="L2300" i="1"/>
  <c r="L2280" i="1"/>
  <c r="L2279" i="1"/>
  <c r="L2278" i="1"/>
  <c r="L2276" i="1"/>
  <c r="L2184" i="1"/>
  <c r="L2229" i="1"/>
  <c r="L2230" i="1"/>
  <c r="L2267" i="1"/>
  <c r="L2261" i="1"/>
  <c r="L2243" i="1"/>
  <c r="L2241" i="1"/>
  <c r="L2242" i="1"/>
  <c r="L2232" i="1"/>
  <c r="L2234" i="1"/>
  <c r="L2233" i="1"/>
  <c r="L2211" i="1"/>
  <c r="L2210" i="1"/>
  <c r="L2206" i="1"/>
  <c r="L2205" i="1"/>
  <c r="L2219" i="1"/>
  <c r="L2216" i="1"/>
  <c r="L2215" i="1"/>
  <c r="L2220" i="1"/>
  <c r="L2208" i="1"/>
  <c r="L2209" i="1"/>
  <c r="L2214" i="1"/>
  <c r="L2202" i="1"/>
  <c r="L2201" i="1"/>
  <c r="L2207" i="1"/>
  <c r="L2212" i="1"/>
  <c r="L2218" i="1"/>
  <c r="L2203" i="1"/>
  <c r="L2217" i="1"/>
  <c r="L2204" i="1"/>
  <c r="L2213" i="1"/>
  <c r="L2200" i="1"/>
  <c r="L2199" i="1"/>
  <c r="L2193" i="1"/>
  <c r="L2167" i="1"/>
  <c r="L2166" i="1"/>
  <c r="L2152" i="1"/>
  <c r="L2161" i="1"/>
  <c r="L2158" i="1"/>
  <c r="L2162" i="1"/>
  <c r="L2157" i="1"/>
  <c r="L2160" i="1"/>
  <c r="L2163" i="1"/>
  <c r="L2159" i="1"/>
  <c r="L2153" i="1"/>
  <c r="L2107" i="1"/>
  <c r="L2106" i="1"/>
  <c r="L2117" i="1"/>
  <c r="L2109" i="1"/>
  <c r="L2115" i="1"/>
  <c r="L2108" i="1"/>
  <c r="L2113" i="1"/>
  <c r="L2112" i="1"/>
  <c r="L2111" i="1"/>
  <c r="L2118" i="1"/>
  <c r="L2114" i="1"/>
  <c r="L2116" i="1"/>
  <c r="L2088" i="1"/>
  <c r="L2093" i="1"/>
  <c r="L2089" i="1"/>
  <c r="L2094" i="1"/>
  <c r="L2095" i="1"/>
  <c r="L2110" i="1"/>
  <c r="L2098" i="1"/>
  <c r="L2096" i="1"/>
  <c r="L2090" i="1"/>
  <c r="L2097" i="1"/>
  <c r="L2091" i="1"/>
  <c r="L2092" i="1"/>
  <c r="L2072" i="1"/>
  <c r="L2065" i="1"/>
  <c r="L2056" i="1"/>
  <c r="L2000" i="1"/>
  <c r="L1999" i="1"/>
  <c r="L1988" i="1"/>
  <c r="L1990" i="1"/>
  <c r="L1987" i="1"/>
  <c r="L1926" i="1"/>
  <c r="L1925" i="1"/>
  <c r="L1915" i="1"/>
  <c r="L1916" i="1"/>
  <c r="L1918" i="1"/>
  <c r="L1919" i="1"/>
  <c r="L1917" i="1"/>
  <c r="L1907" i="1"/>
  <c r="L1913" i="1"/>
  <c r="L1903" i="1"/>
  <c r="L1904" i="1"/>
  <c r="L1911" i="1"/>
  <c r="L1906" i="1"/>
  <c r="L1908" i="1"/>
  <c r="L1909" i="1"/>
  <c r="L1912" i="1"/>
  <c r="L1902" i="1"/>
  <c r="L1910" i="1"/>
  <c r="L1905" i="1"/>
  <c r="L1900" i="1"/>
  <c r="L1891" i="1"/>
  <c r="L1893" i="1"/>
  <c r="L1888" i="1"/>
  <c r="L1889" i="1"/>
  <c r="L1890" i="1"/>
  <c r="L1892" i="1"/>
  <c r="L1881" i="1"/>
  <c r="L1872" i="1"/>
  <c r="L1870" i="1"/>
  <c r="L1875" i="1"/>
  <c r="L1866" i="1"/>
  <c r="L1876" i="1"/>
  <c r="L1880" i="1"/>
  <c r="L1874" i="1"/>
  <c r="L1868" i="1"/>
  <c r="L1877" i="1"/>
  <c r="L1873" i="1"/>
  <c r="L1871" i="1"/>
  <c r="L1878" i="1"/>
  <c r="L1879" i="1"/>
  <c r="L1869" i="1"/>
  <c r="L1861" i="1"/>
  <c r="L1840" i="1"/>
  <c r="L1852" i="1"/>
  <c r="L1838" i="1"/>
  <c r="L1837" i="1"/>
  <c r="L1841" i="1"/>
  <c r="L1835" i="1"/>
  <c r="L1836" i="1"/>
  <c r="L1834" i="1"/>
  <c r="L1839" i="1"/>
  <c r="L1815" i="1"/>
  <c r="L1816" i="1"/>
  <c r="L1828" i="1"/>
  <c r="L1819" i="1"/>
  <c r="L1830" i="1"/>
  <c r="L1829" i="1"/>
  <c r="L1827" i="1"/>
  <c r="L1817" i="1"/>
  <c r="L1822" i="1"/>
  <c r="L1831" i="1"/>
  <c r="L1823" i="1"/>
  <c r="L1832" i="1"/>
  <c r="L1820" i="1"/>
  <c r="L1826" i="1"/>
  <c r="L1821" i="1"/>
  <c r="L1818" i="1"/>
  <c r="L1825" i="1"/>
  <c r="L1824" i="1"/>
  <c r="L1793" i="1"/>
  <c r="L1718" i="1"/>
  <c r="L1711" i="1"/>
  <c r="L1758" i="1"/>
  <c r="L1760" i="1"/>
  <c r="L1755" i="1"/>
  <c r="L1759" i="1"/>
  <c r="L1762" i="1"/>
  <c r="L1754" i="1"/>
  <c r="L1761" i="1"/>
  <c r="L1756" i="1"/>
  <c r="L1757" i="1"/>
  <c r="L1763" i="1"/>
  <c r="L1745" i="1"/>
  <c r="L1747" i="1"/>
  <c r="L1744" i="1"/>
  <c r="L1746" i="1"/>
  <c r="L1748" i="1"/>
  <c r="L1725" i="1"/>
  <c r="L1731" i="1"/>
  <c r="L1721" i="1"/>
  <c r="L1722" i="1"/>
  <c r="L1732" i="1"/>
  <c r="L1727" i="1"/>
  <c r="L1715" i="1"/>
  <c r="L1714" i="1"/>
  <c r="L1730" i="1"/>
  <c r="L1724" i="1"/>
  <c r="L1713" i="1"/>
  <c r="L1728" i="1"/>
  <c r="L1729" i="1"/>
  <c r="L1719" i="1"/>
  <c r="L1720" i="1"/>
  <c r="L1723" i="1"/>
  <c r="L1712" i="1"/>
  <c r="L1726" i="1"/>
  <c r="L1717" i="1"/>
  <c r="L1716" i="1"/>
  <c r="L1703" i="1"/>
  <c r="L1704" i="1"/>
  <c r="L1655" i="1"/>
  <c r="L1649" i="1"/>
  <c r="L1650" i="1"/>
  <c r="L1647" i="1"/>
  <c r="L1648" i="1"/>
  <c r="L1638" i="1"/>
  <c r="L1626" i="1"/>
  <c r="L1629" i="1"/>
  <c r="L1618" i="1"/>
  <c r="L1633" i="1"/>
  <c r="L1623" i="1"/>
  <c r="L1630" i="1"/>
  <c r="L1621" i="1"/>
  <c r="L1628" i="1"/>
  <c r="L1620" i="1"/>
  <c r="L1617" i="1"/>
  <c r="L1634" i="1"/>
  <c r="L1625" i="1"/>
  <c r="L1624" i="1"/>
  <c r="L1616" i="1"/>
  <c r="L1627" i="1"/>
  <c r="L1622" i="1"/>
  <c r="L1619" i="1"/>
  <c r="L1631" i="1"/>
  <c r="L1632" i="1"/>
  <c r="L1599" i="1"/>
  <c r="L1605" i="1"/>
  <c r="L1594" i="1"/>
  <c r="L1608" i="1"/>
  <c r="L1602" i="1"/>
  <c r="L1600" i="1"/>
  <c r="L1598" i="1"/>
  <c r="L1606" i="1"/>
  <c r="L1596" i="1"/>
  <c r="L1604" i="1"/>
  <c r="L1609" i="1"/>
  <c r="L1593" i="1"/>
  <c r="L1592" i="1"/>
  <c r="L1595" i="1"/>
  <c r="L1597" i="1"/>
  <c r="L1607" i="1"/>
  <c r="L1603" i="1"/>
  <c r="L1601" i="1"/>
  <c r="L1586" i="1"/>
  <c r="L1568" i="1"/>
  <c r="L1569" i="1"/>
  <c r="L1549" i="1"/>
  <c r="L1546" i="1"/>
  <c r="L1547" i="1"/>
  <c r="L1550" i="1"/>
  <c r="L1555" i="1"/>
  <c r="L1548" i="1"/>
  <c r="L1560" i="1"/>
  <c r="L1551" i="1"/>
  <c r="L1562" i="1"/>
  <c r="L1552" i="1"/>
  <c r="L1556" i="1"/>
  <c r="L1553" i="1"/>
  <c r="L1559" i="1"/>
  <c r="L1554" i="1"/>
  <c r="L1557" i="1"/>
  <c r="L1558" i="1"/>
  <c r="L1561" i="1"/>
  <c r="L1511" i="1"/>
  <c r="L1516" i="1"/>
  <c r="L1517" i="1"/>
  <c r="L1526" i="1"/>
  <c r="L1522" i="1"/>
  <c r="L1532" i="1"/>
  <c r="L1513" i="1"/>
  <c r="L1531" i="1"/>
  <c r="L1510" i="1"/>
  <c r="L1538" i="1"/>
  <c r="L1520" i="1"/>
  <c r="L1533" i="1"/>
  <c r="L1539" i="1"/>
  <c r="L1536" i="1"/>
  <c r="L1523" i="1"/>
  <c r="L1534" i="1"/>
  <c r="L1530" i="1"/>
  <c r="L1518" i="1"/>
  <c r="L1537" i="1"/>
  <c r="L1535" i="1"/>
  <c r="L1529" i="1"/>
  <c r="L1528" i="1"/>
  <c r="L1527" i="1"/>
  <c r="L1524" i="1"/>
  <c r="L1525" i="1"/>
  <c r="L1521" i="1"/>
  <c r="L1519" i="1"/>
  <c r="L1512" i="1"/>
  <c r="L1515" i="1"/>
  <c r="L1514" i="1"/>
  <c r="L1509" i="1"/>
  <c r="L1487" i="1"/>
  <c r="L1488" i="1"/>
  <c r="L1493" i="1"/>
  <c r="L1489" i="1"/>
  <c r="L1490" i="1"/>
  <c r="L1492" i="1"/>
  <c r="L1491" i="1"/>
  <c r="L1485" i="1"/>
  <c r="L1484" i="1"/>
  <c r="L1432" i="1"/>
  <c r="L1476" i="1"/>
  <c r="L1471" i="1"/>
  <c r="L1472" i="1"/>
  <c r="L1474" i="1"/>
  <c r="L1473" i="1"/>
  <c r="L1475" i="1"/>
  <c r="L1467" i="1"/>
  <c r="L1468" i="1"/>
  <c r="L1435" i="1"/>
  <c r="L1439" i="1"/>
  <c r="L1443" i="1"/>
  <c r="L1440" i="1"/>
  <c r="L1449" i="1"/>
  <c r="L1445" i="1"/>
  <c r="L1442" i="1"/>
  <c r="L1444" i="1"/>
  <c r="L1446" i="1"/>
  <c r="L1447" i="1"/>
  <c r="L1438" i="1"/>
  <c r="L1441" i="1"/>
  <c r="L1434" i="1"/>
  <c r="L1448" i="1"/>
  <c r="L1437" i="1"/>
  <c r="L1436" i="1"/>
  <c r="L1424" i="1"/>
  <c r="L1423" i="1"/>
  <c r="L1425" i="1"/>
  <c r="L1426" i="1"/>
  <c r="L1414" i="1"/>
  <c r="L1412" i="1"/>
  <c r="L1398" i="1"/>
  <c r="L1390" i="1"/>
  <c r="L1331" i="1"/>
  <c r="L1326" i="1"/>
  <c r="L1349" i="1"/>
  <c r="L1316" i="1"/>
  <c r="L1351" i="1"/>
  <c r="L1332" i="1"/>
  <c r="L1341" i="1"/>
  <c r="L1311" i="1"/>
  <c r="L1330" i="1"/>
  <c r="L1336" i="1"/>
  <c r="L1347" i="1"/>
  <c r="L1324" i="1"/>
  <c r="L1329" i="1"/>
  <c r="L1355" i="1"/>
  <c r="L1342" i="1"/>
  <c r="L1333" i="1"/>
  <c r="L1345" i="1"/>
  <c r="L1319" i="1"/>
  <c r="L1312" i="1"/>
  <c r="L1320" i="1"/>
  <c r="L1314" i="1"/>
  <c r="L1322" i="1"/>
  <c r="L1339" i="1"/>
  <c r="L1337" i="1"/>
  <c r="L1321" i="1"/>
  <c r="L1328" i="1"/>
  <c r="L1350" i="1"/>
  <c r="L1318" i="1"/>
  <c r="L1323" i="1"/>
  <c r="L1313" i="1"/>
  <c r="L1352" i="1"/>
  <c r="L1327" i="1"/>
  <c r="L1343" i="1"/>
  <c r="L1317" i="1"/>
  <c r="L1348" i="1"/>
  <c r="L1338" i="1"/>
  <c r="L1335" i="1"/>
  <c r="L1315" i="1"/>
  <c r="L1346" i="1"/>
  <c r="L1353" i="1"/>
  <c r="L1334" i="1"/>
  <c r="L1340" i="1"/>
  <c r="L1325" i="1"/>
  <c r="L1344" i="1"/>
  <c r="L1354" i="1"/>
  <c r="L1303" i="1"/>
  <c r="L1293" i="1"/>
  <c r="L1294" i="1"/>
  <c r="L1299" i="1"/>
  <c r="L1298" i="1"/>
  <c r="L1295" i="1"/>
  <c r="L1304" i="1"/>
  <c r="L1302" i="1"/>
  <c r="L1297" i="1"/>
  <c r="L1300" i="1"/>
  <c r="L1301" i="1"/>
  <c r="L1296" i="1"/>
  <c r="L1306" i="1"/>
  <c r="L1305" i="1"/>
  <c r="L1287" i="1"/>
  <c r="L1286" i="1"/>
  <c r="L1278" i="1"/>
  <c r="L1276" i="1"/>
  <c r="L1266" i="1"/>
  <c r="L1264" i="1"/>
  <c r="L1247" i="1"/>
  <c r="L1236" i="1"/>
  <c r="L1234" i="1"/>
  <c r="L1235" i="1"/>
  <c r="L1233" i="1"/>
  <c r="L1232" i="1"/>
  <c r="L1045" i="1"/>
  <c r="L1212" i="1"/>
  <c r="L1173" i="1"/>
  <c r="L1227" i="1"/>
  <c r="L1132" i="1"/>
  <c r="L1181" i="1"/>
  <c r="L970" i="1"/>
  <c r="L857" i="1"/>
  <c r="L906" i="1"/>
  <c r="L878" i="1"/>
  <c r="L994" i="1"/>
  <c r="L955" i="1"/>
  <c r="L919" i="1"/>
  <c r="L944" i="1"/>
  <c r="L1222" i="1"/>
  <c r="L927" i="1"/>
  <c r="L879" i="1"/>
  <c r="L873" i="1"/>
  <c r="L913" i="1"/>
  <c r="L1033" i="1"/>
  <c r="L1034" i="1"/>
  <c r="L1051" i="1"/>
  <c r="L1057" i="1"/>
  <c r="L1059" i="1"/>
  <c r="L1061" i="1"/>
  <c r="L1067" i="1"/>
  <c r="L1070" i="1"/>
  <c r="L1074" i="1"/>
  <c r="L1075" i="1"/>
  <c r="L1081" i="1"/>
  <c r="L1084" i="1"/>
  <c r="L1085" i="1"/>
  <c r="L1086" i="1"/>
  <c r="L1092" i="1"/>
  <c r="L1094" i="1"/>
  <c r="L1101" i="1"/>
  <c r="L1109" i="1"/>
  <c r="L1104" i="1"/>
  <c r="L1111" i="1"/>
  <c r="L1113" i="1"/>
  <c r="L1115" i="1"/>
  <c r="L1117" i="1"/>
  <c r="L1118" i="1"/>
  <c r="L1121" i="1"/>
  <c r="L1124" i="1"/>
  <c r="L1138" i="1"/>
  <c r="L1158" i="1"/>
  <c r="L1168" i="1"/>
  <c r="L1171" i="1"/>
  <c r="L1174" i="1"/>
  <c r="L1183" i="1"/>
  <c r="L1185" i="1"/>
  <c r="L1195" i="1"/>
  <c r="L1196" i="1"/>
  <c r="L1198" i="1"/>
  <c r="L1200" i="1"/>
  <c r="L1201" i="1"/>
  <c r="L1204" i="1"/>
  <c r="L1209" i="1"/>
  <c r="L1217" i="1"/>
  <c r="L1219" i="1"/>
  <c r="L1225" i="1"/>
  <c r="L1226" i="1"/>
  <c r="L1228" i="1"/>
  <c r="L1231" i="1"/>
  <c r="L1029" i="1"/>
  <c r="L1030" i="1"/>
  <c r="L1035" i="1"/>
  <c r="L1036" i="1"/>
  <c r="L1039" i="1"/>
  <c r="L1042" i="1"/>
  <c r="L1043" i="1"/>
  <c r="L1044" i="1"/>
  <c r="L1046" i="1"/>
  <c r="L1049" i="1"/>
  <c r="L1053" i="1"/>
  <c r="L1055" i="1"/>
  <c r="L1060" i="1"/>
  <c r="L1064" i="1"/>
  <c r="L1062" i="1"/>
  <c r="L1065" i="1"/>
  <c r="L1069" i="1"/>
  <c r="L1073" i="1"/>
  <c r="L1076" i="1"/>
  <c r="L1077" i="1"/>
  <c r="L1078" i="1"/>
  <c r="L1080" i="1"/>
  <c r="L1087" i="1"/>
  <c r="L1098" i="1"/>
  <c r="L1100" i="1"/>
  <c r="L1096" i="1"/>
  <c r="L1097" i="1"/>
  <c r="L1103" i="1"/>
  <c r="L1106" i="1"/>
  <c r="L1114" i="1"/>
  <c r="L1116" i="1"/>
  <c r="L1125" i="1"/>
  <c r="L1127" i="1"/>
  <c r="L1129" i="1"/>
  <c r="L1133" i="1"/>
  <c r="L1137" i="1"/>
  <c r="L1140" i="1"/>
  <c r="L1143" i="1"/>
  <c r="L1144" i="1"/>
  <c r="L1146" i="1"/>
  <c r="L1150" i="1"/>
  <c r="L1167" i="1"/>
  <c r="L1177" i="1"/>
  <c r="L1178" i="1"/>
  <c r="L1187" i="1"/>
  <c r="L1188" i="1"/>
  <c r="L1189" i="1"/>
  <c r="L1208" i="1"/>
  <c r="L1211" i="1"/>
  <c r="L1229" i="1"/>
  <c r="L1026" i="1"/>
  <c r="L1027" i="1"/>
  <c r="L1028" i="1"/>
  <c r="L1031" i="1"/>
  <c r="L1032" i="1"/>
  <c r="L1037" i="1"/>
  <c r="L1038" i="1"/>
  <c r="L1040" i="1"/>
  <c r="L1041" i="1"/>
  <c r="L1047" i="1"/>
  <c r="L1048" i="1"/>
  <c r="L1050" i="1"/>
  <c r="L1052" i="1"/>
  <c r="L1054" i="1"/>
  <c r="L1056" i="1"/>
  <c r="L1058" i="1"/>
  <c r="L1063" i="1"/>
  <c r="L1066" i="1"/>
  <c r="L1068" i="1"/>
  <c r="L1071" i="1"/>
  <c r="L1072" i="1"/>
  <c r="L1079" i="1"/>
  <c r="L1082" i="1"/>
  <c r="L1083" i="1"/>
  <c r="L1088" i="1"/>
  <c r="L1089" i="1"/>
  <c r="L1091" i="1"/>
  <c r="L1093" i="1"/>
  <c r="L1095" i="1"/>
  <c r="L1099" i="1"/>
  <c r="L1090" i="1"/>
  <c r="L1102" i="1"/>
  <c r="L1105" i="1"/>
  <c r="L1107" i="1"/>
  <c r="L1108" i="1"/>
  <c r="L1110" i="1"/>
  <c r="L1112" i="1"/>
  <c r="L1119" i="1"/>
  <c r="L1120" i="1"/>
  <c r="L1122" i="1"/>
  <c r="L1123" i="1"/>
  <c r="L1126" i="1"/>
  <c r="L1128" i="1"/>
  <c r="L1130" i="1"/>
  <c r="L1131" i="1"/>
  <c r="L1134" i="1"/>
  <c r="L1135" i="1"/>
  <c r="L1136" i="1"/>
  <c r="L1139" i="1"/>
  <c r="L1141" i="1"/>
  <c r="L1142" i="1"/>
  <c r="L1145" i="1"/>
  <c r="L1147" i="1"/>
  <c r="L1148" i="1"/>
  <c r="L1149" i="1"/>
  <c r="L1151" i="1"/>
  <c r="L1152" i="1"/>
  <c r="L1153" i="1"/>
  <c r="L1154" i="1"/>
  <c r="L1155" i="1"/>
  <c r="L1156" i="1"/>
  <c r="L1157" i="1"/>
  <c r="L1159" i="1"/>
  <c r="L1160" i="1"/>
  <c r="L1161" i="1"/>
  <c r="L1162" i="1"/>
  <c r="L1163" i="1"/>
  <c r="L1164" i="1"/>
  <c r="L1165" i="1"/>
  <c r="L1166" i="1"/>
  <c r="L1169" i="1"/>
  <c r="L1170" i="1"/>
  <c r="L1172" i="1"/>
  <c r="L1175" i="1"/>
  <c r="L1176" i="1"/>
  <c r="L1179" i="1"/>
  <c r="L1180" i="1"/>
  <c r="L1184" i="1"/>
  <c r="L1186" i="1"/>
  <c r="L1182" i="1"/>
  <c r="L1190" i="1"/>
  <c r="L1191" i="1"/>
  <c r="L1192" i="1"/>
  <c r="L1193" i="1"/>
  <c r="L1194" i="1"/>
  <c r="L1197" i="1"/>
  <c r="L1199" i="1"/>
  <c r="L1202" i="1"/>
  <c r="L1203" i="1"/>
  <c r="L1206" i="1"/>
  <c r="L1207" i="1"/>
  <c r="L1205" i="1"/>
  <c r="L1210" i="1"/>
  <c r="L1213" i="1"/>
  <c r="L1215" i="1"/>
  <c r="L1216" i="1"/>
  <c r="L1218" i="1"/>
  <c r="L1214" i="1"/>
  <c r="L1220" i="1"/>
  <c r="L1221" i="1"/>
  <c r="L1223" i="1"/>
  <c r="L1224" i="1"/>
  <c r="L1230" i="1"/>
  <c r="L801" i="1"/>
  <c r="L803" i="1"/>
  <c r="L805" i="1"/>
  <c r="L809" i="1"/>
  <c r="L811" i="1"/>
  <c r="L824" i="1"/>
  <c r="L822" i="1"/>
  <c r="L831" i="1"/>
  <c r="L843" i="1"/>
  <c r="L844" i="1"/>
  <c r="L845" i="1"/>
  <c r="L850" i="1"/>
  <c r="L853" i="1"/>
  <c r="L856" i="1"/>
  <c r="L874" i="1"/>
  <c r="L880" i="1"/>
  <c r="L883" i="1"/>
  <c r="L890" i="1"/>
  <c r="L899" i="1"/>
  <c r="L889" i="1"/>
  <c r="L903" i="1"/>
  <c r="L907" i="1"/>
  <c r="L909" i="1"/>
  <c r="L916" i="1"/>
  <c r="L928" i="1"/>
  <c r="L940" i="1"/>
  <c r="L960" i="1"/>
  <c r="L965" i="1"/>
  <c r="L971" i="1"/>
  <c r="L976" i="1"/>
  <c r="L978" i="1"/>
  <c r="L980" i="1"/>
  <c r="L981" i="1"/>
  <c r="L990" i="1"/>
  <c r="L996" i="1"/>
  <c r="L998" i="1"/>
  <c r="L999" i="1"/>
  <c r="L1002" i="1"/>
  <c r="L792" i="1"/>
  <c r="L798" i="1"/>
  <c r="L800" i="1"/>
  <c r="L802" i="1"/>
  <c r="L807" i="1"/>
  <c r="L810" i="1"/>
  <c r="L812" i="1"/>
  <c r="L816" i="1"/>
  <c r="L832" i="1"/>
  <c r="L829" i="1"/>
  <c r="L834" i="1"/>
  <c r="L835" i="1"/>
  <c r="L839" i="1"/>
  <c r="L833" i="1"/>
  <c r="L836" i="1"/>
  <c r="L848" i="1"/>
  <c r="L849" i="1"/>
  <c r="L842" i="1"/>
  <c r="L854" i="1"/>
  <c r="L855" i="1"/>
  <c r="L858" i="1"/>
  <c r="L859" i="1"/>
  <c r="L862" i="1"/>
  <c r="L863" i="1"/>
  <c r="L865" i="1"/>
  <c r="L866" i="1"/>
  <c r="L864" i="1"/>
  <c r="L870" i="1"/>
  <c r="L868" i="1"/>
  <c r="L872" i="1"/>
  <c r="L876" i="1"/>
  <c r="L871" i="1"/>
  <c r="L882" i="1"/>
  <c r="L891" i="1"/>
  <c r="L892" i="1"/>
  <c r="L898" i="1"/>
  <c r="L901" i="1"/>
  <c r="L908" i="1"/>
  <c r="L922" i="1"/>
  <c r="L938" i="1"/>
  <c r="L947" i="1"/>
  <c r="L949" i="1"/>
  <c r="L953" i="1"/>
  <c r="L942" i="1"/>
  <c r="L964" i="1"/>
  <c r="L967" i="1"/>
  <c r="L958" i="1"/>
  <c r="L987" i="1"/>
  <c r="L1000" i="1"/>
  <c r="L820" i="1"/>
  <c r="L823" i="1"/>
  <c r="L827" i="1"/>
  <c r="L851" i="1"/>
  <c r="L861" i="1"/>
  <c r="L900" i="1"/>
  <c r="L917" i="1"/>
  <c r="L957" i="1"/>
  <c r="L959" i="1"/>
  <c r="L793" i="1"/>
  <c r="L794" i="1"/>
  <c r="L795" i="1"/>
  <c r="L796" i="1"/>
  <c r="L797" i="1"/>
  <c r="L799" i="1"/>
  <c r="L804" i="1"/>
  <c r="L806" i="1"/>
  <c r="L808" i="1"/>
  <c r="L813" i="1"/>
  <c r="L815" i="1"/>
  <c r="L814" i="1"/>
  <c r="L817" i="1"/>
  <c r="L818" i="1"/>
  <c r="L819" i="1"/>
  <c r="L821" i="1"/>
  <c r="L825" i="1"/>
  <c r="L826" i="1"/>
  <c r="L828" i="1"/>
  <c r="L830" i="1"/>
  <c r="L837" i="1"/>
  <c r="L838" i="1"/>
  <c r="L840" i="1"/>
  <c r="L841" i="1"/>
  <c r="L846" i="1"/>
  <c r="L847" i="1"/>
  <c r="L852" i="1"/>
  <c r="L860" i="1"/>
  <c r="L867" i="1"/>
  <c r="L869" i="1"/>
  <c r="L875" i="1"/>
  <c r="L881" i="1"/>
  <c r="L877" i="1"/>
  <c r="L884" i="1"/>
  <c r="L885" i="1"/>
  <c r="L886" i="1"/>
  <c r="L887" i="1"/>
  <c r="L888" i="1"/>
  <c r="L893" i="1"/>
  <c r="L894" i="1"/>
  <c r="L895" i="1"/>
  <c r="L896" i="1"/>
  <c r="L897" i="1"/>
  <c r="L902" i="1"/>
  <c r="L904" i="1"/>
  <c r="L905" i="1"/>
  <c r="L911" i="1"/>
  <c r="L912" i="1"/>
  <c r="L914" i="1"/>
  <c r="L915" i="1"/>
  <c r="L918" i="1"/>
  <c r="L920" i="1"/>
  <c r="L921" i="1"/>
  <c r="L910" i="1"/>
  <c r="L923" i="1"/>
  <c r="L924" i="1"/>
  <c r="L925" i="1"/>
  <c r="L926" i="1"/>
  <c r="L929" i="1"/>
  <c r="L930" i="1"/>
  <c r="L931" i="1"/>
  <c r="L932" i="1"/>
  <c r="L933" i="1"/>
  <c r="L934" i="1"/>
  <c r="L935" i="1"/>
  <c r="L936" i="1"/>
  <c r="L937" i="1"/>
  <c r="L939" i="1"/>
  <c r="L941" i="1"/>
  <c r="L943" i="1"/>
  <c r="L945" i="1"/>
  <c r="L946" i="1"/>
  <c r="L948" i="1"/>
  <c r="L950" i="1"/>
  <c r="L951" i="1"/>
  <c r="L954" i="1"/>
  <c r="L956" i="1"/>
  <c r="L961" i="1"/>
  <c r="L962" i="1"/>
  <c r="L952" i="1"/>
  <c r="L966" i="1"/>
  <c r="L968" i="1"/>
  <c r="L969" i="1"/>
  <c r="L963" i="1"/>
  <c r="L972" i="1"/>
  <c r="L973" i="1"/>
  <c r="L974" i="1"/>
  <c r="L975" i="1"/>
  <c r="L977" i="1"/>
  <c r="L979" i="1"/>
  <c r="L982" i="1"/>
  <c r="L983" i="1"/>
  <c r="L984" i="1"/>
  <c r="L985" i="1"/>
  <c r="L986" i="1"/>
  <c r="L988" i="1"/>
  <c r="L989" i="1"/>
  <c r="L991" i="1"/>
  <c r="L992" i="1"/>
  <c r="L993" i="1"/>
  <c r="L995" i="1"/>
  <c r="L997" i="1"/>
  <c r="L1001" i="1"/>
  <c r="L637" i="1"/>
  <c r="L673" i="1"/>
  <c r="L597" i="1"/>
  <c r="L680" i="1"/>
  <c r="L671" i="1"/>
  <c r="L694" i="1"/>
  <c r="L557" i="1"/>
  <c r="L564" i="1"/>
  <c r="L566" i="1"/>
  <c r="L573" i="1"/>
  <c r="L587" i="1"/>
  <c r="L598" i="1"/>
  <c r="L601" i="1"/>
  <c r="L604" i="1"/>
  <c r="L610" i="1"/>
  <c r="L612" i="1"/>
  <c r="L620" i="1"/>
  <c r="L664" i="1"/>
  <c r="L665" i="1"/>
  <c r="L669" i="1"/>
  <c r="L676" i="1"/>
  <c r="L681" i="1"/>
  <c r="L684" i="1"/>
  <c r="L706" i="1"/>
  <c r="L717" i="1"/>
  <c r="L723" i="1"/>
  <c r="L725" i="1"/>
  <c r="L726" i="1"/>
  <c r="L729" i="1"/>
  <c r="L742" i="1"/>
  <c r="L746" i="1"/>
  <c r="L749" i="1"/>
  <c r="L754" i="1"/>
  <c r="L756" i="1"/>
  <c r="L758" i="1"/>
  <c r="L759" i="1"/>
  <c r="L760" i="1"/>
  <c r="L763" i="1"/>
  <c r="L764" i="1"/>
  <c r="L767" i="1"/>
  <c r="L550" i="1"/>
  <c r="L553" i="1"/>
  <c r="L556" i="1"/>
  <c r="L562" i="1"/>
  <c r="L565" i="1"/>
  <c r="L568" i="1"/>
  <c r="L574" i="1"/>
  <c r="L575" i="1"/>
  <c r="L580" i="1"/>
  <c r="L581" i="1"/>
  <c r="L582" i="1"/>
  <c r="L584" i="1"/>
  <c r="L585" i="1"/>
  <c r="L589" i="1"/>
  <c r="L592" i="1"/>
  <c r="L599" i="1"/>
  <c r="L600" i="1"/>
  <c r="L602" i="1"/>
  <c r="L603" i="1"/>
  <c r="L609" i="1"/>
  <c r="L611" i="1"/>
  <c r="L618" i="1"/>
  <c r="L622" i="1"/>
  <c r="L623" i="1"/>
  <c r="L624" i="1"/>
  <c r="L625" i="1"/>
  <c r="L626" i="1"/>
  <c r="L631" i="1"/>
  <c r="L634" i="1"/>
  <c r="L636" i="1"/>
  <c r="L641" i="1"/>
  <c r="L643" i="1"/>
  <c r="L644" i="1"/>
  <c r="L646" i="1"/>
  <c r="L651" i="1"/>
  <c r="L653" i="1"/>
  <c r="L657" i="1"/>
  <c r="L662" i="1"/>
  <c r="L663" i="1"/>
  <c r="L666" i="1"/>
  <c r="L667" i="1"/>
  <c r="L674" i="1"/>
  <c r="L677" i="1"/>
  <c r="L689" i="1"/>
  <c r="L691" i="1"/>
  <c r="L697" i="1"/>
  <c r="L698" i="1"/>
  <c r="L704" i="1"/>
  <c r="L708" i="1"/>
  <c r="L716" i="1"/>
  <c r="L735" i="1"/>
  <c r="L740" i="1"/>
  <c r="L748" i="1"/>
  <c r="L766" i="1"/>
  <c r="L570" i="1"/>
  <c r="L576" i="1"/>
  <c r="L579" i="1"/>
  <c r="L606" i="1"/>
  <c r="L607" i="1"/>
  <c r="L628" i="1"/>
  <c r="L650" i="1"/>
  <c r="L660" i="1"/>
  <c r="L720" i="1"/>
  <c r="L736" i="1"/>
  <c r="L755" i="1"/>
  <c r="L546" i="1"/>
  <c r="L547" i="1"/>
  <c r="L548" i="1"/>
  <c r="L549" i="1"/>
  <c r="L551" i="1"/>
  <c r="L552" i="1"/>
  <c r="L554" i="1"/>
  <c r="L555" i="1"/>
  <c r="L558" i="1"/>
  <c r="L559" i="1"/>
  <c r="L560" i="1"/>
  <c r="L561" i="1"/>
  <c r="L563" i="1"/>
  <c r="L567" i="1"/>
  <c r="L569" i="1"/>
  <c r="L571" i="1"/>
  <c r="L572" i="1"/>
  <c r="L577" i="1"/>
  <c r="L578" i="1"/>
  <c r="L583" i="1"/>
  <c r="L586" i="1"/>
  <c r="L588" i="1"/>
  <c r="L590" i="1"/>
  <c r="L591" i="1"/>
  <c r="L593" i="1"/>
  <c r="L594" i="1"/>
  <c r="L595" i="1"/>
  <c r="L596" i="1"/>
  <c r="L605" i="1"/>
  <c r="L608" i="1"/>
  <c r="L613" i="1"/>
  <c r="L614" i="1"/>
  <c r="L615" i="1"/>
  <c r="L616" i="1"/>
  <c r="L617" i="1"/>
  <c r="L619" i="1"/>
  <c r="L621" i="1"/>
  <c r="L627" i="1"/>
  <c r="L629" i="1"/>
  <c r="L630" i="1"/>
  <c r="L632" i="1"/>
  <c r="L633" i="1"/>
  <c r="L635" i="1"/>
  <c r="L638" i="1"/>
  <c r="L639" i="1"/>
  <c r="L640" i="1"/>
  <c r="L642" i="1"/>
  <c r="L645" i="1"/>
  <c r="L647" i="1"/>
  <c r="L648" i="1"/>
  <c r="L649" i="1"/>
  <c r="L652" i="1"/>
  <c r="L654" i="1"/>
  <c r="L655" i="1"/>
  <c r="L656" i="1"/>
  <c r="L658" i="1"/>
  <c r="L659" i="1"/>
  <c r="L661" i="1"/>
  <c r="L668" i="1"/>
  <c r="L670" i="1"/>
  <c r="L672" i="1"/>
  <c r="L675" i="1"/>
  <c r="L678" i="1"/>
  <c r="L679" i="1"/>
  <c r="L682" i="1"/>
  <c r="L685" i="1"/>
  <c r="L686" i="1"/>
  <c r="L688" i="1"/>
  <c r="L690" i="1"/>
  <c r="L692" i="1"/>
  <c r="L693" i="1"/>
  <c r="L695" i="1"/>
  <c r="L696" i="1"/>
  <c r="L699" i="1"/>
  <c r="L700" i="1"/>
  <c r="L701" i="1"/>
  <c r="L702" i="1"/>
  <c r="L705" i="1"/>
  <c r="L707" i="1"/>
  <c r="L709" i="1"/>
  <c r="L710" i="1"/>
  <c r="L711" i="1"/>
  <c r="L712" i="1"/>
  <c r="L713" i="1"/>
  <c r="L714" i="1"/>
  <c r="L715" i="1"/>
  <c r="L718" i="1"/>
  <c r="L719" i="1"/>
  <c r="L721" i="1"/>
  <c r="L722" i="1"/>
  <c r="L724" i="1"/>
  <c r="L727" i="1"/>
  <c r="L728" i="1"/>
  <c r="L730" i="1"/>
  <c r="L731" i="1"/>
  <c r="L732" i="1"/>
  <c r="L733" i="1"/>
  <c r="L738" i="1"/>
  <c r="L739" i="1"/>
  <c r="L741" i="1"/>
  <c r="L743" i="1"/>
  <c r="L744" i="1"/>
  <c r="L745" i="1"/>
  <c r="L747" i="1"/>
  <c r="L750" i="1"/>
  <c r="L751" i="1"/>
  <c r="L753" i="1"/>
  <c r="L757" i="1"/>
  <c r="L761" i="1"/>
  <c r="L762" i="1"/>
  <c r="L687" i="1"/>
  <c r="L683" i="1"/>
  <c r="L737" i="1"/>
  <c r="L734" i="1"/>
  <c r="L752" i="1"/>
  <c r="L703" i="1"/>
  <c r="L765" i="1"/>
  <c r="L405" i="1"/>
  <c r="L423" i="1"/>
  <c r="L354" i="1"/>
  <c r="L502" i="1"/>
  <c r="L508" i="1"/>
  <c r="L519" i="1"/>
  <c r="L440" i="1"/>
  <c r="L435" i="1"/>
  <c r="L416" i="1"/>
  <c r="L375" i="1"/>
  <c r="L374" i="1"/>
  <c r="L415" i="1"/>
  <c r="L493" i="1"/>
  <c r="L446" i="1"/>
  <c r="L480" i="1"/>
  <c r="L382" i="1"/>
  <c r="L347" i="1"/>
  <c r="L328" i="1"/>
  <c r="L337" i="1"/>
  <c r="L343" i="1"/>
  <c r="L344" i="1"/>
  <c r="L353" i="1"/>
  <c r="L367" i="1"/>
  <c r="L368" i="1"/>
  <c r="L403" i="1"/>
  <c r="L411" i="1"/>
  <c r="L419" i="1"/>
  <c r="L428" i="1"/>
  <c r="L434" i="1"/>
  <c r="L444" i="1"/>
  <c r="L453" i="1"/>
  <c r="L456" i="1"/>
  <c r="L459" i="1"/>
  <c r="L465" i="1"/>
  <c r="L473" i="1"/>
  <c r="L475" i="1"/>
  <c r="L476" i="1"/>
  <c r="L478" i="1"/>
  <c r="L484" i="1"/>
  <c r="L487" i="1"/>
  <c r="L490" i="1"/>
  <c r="L494" i="1"/>
  <c r="L496" i="1"/>
  <c r="L503" i="1"/>
  <c r="L509" i="1"/>
  <c r="L510" i="1"/>
  <c r="L511" i="1"/>
  <c r="L512" i="1"/>
  <c r="L518" i="1"/>
  <c r="L520" i="1"/>
  <c r="L333" i="1"/>
  <c r="L334" i="1"/>
  <c r="L336" i="1"/>
  <c r="L338" i="1"/>
  <c r="L420" i="1"/>
  <c r="L486" i="1"/>
  <c r="L498" i="1"/>
  <c r="L504" i="1"/>
  <c r="L329" i="1"/>
  <c r="L332" i="1"/>
  <c r="L335" i="1"/>
  <c r="L341" i="1"/>
  <c r="L346" i="1"/>
  <c r="L348" i="1"/>
  <c r="L350" i="1"/>
  <c r="L351" i="1"/>
  <c r="L355" i="1"/>
  <c r="L358" i="1"/>
  <c r="L360" i="1"/>
  <c r="L362" i="1"/>
  <c r="L363" i="1"/>
  <c r="L365" i="1"/>
  <c r="L370" i="1"/>
  <c r="L372" i="1"/>
  <c r="L378" i="1"/>
  <c r="L385" i="1"/>
  <c r="L391" i="1"/>
  <c r="L392" i="1"/>
  <c r="L395" i="1"/>
  <c r="L396" i="1"/>
  <c r="L399" i="1"/>
  <c r="L400" i="1"/>
  <c r="L404" i="1"/>
  <c r="L406" i="1"/>
  <c r="L408" i="1"/>
  <c r="L409" i="1"/>
  <c r="L410" i="1"/>
  <c r="L412" i="1"/>
  <c r="L413" i="1"/>
  <c r="L414" i="1"/>
  <c r="L417" i="1"/>
  <c r="L418" i="1"/>
  <c r="L421" i="1"/>
  <c r="L424" i="1"/>
  <c r="L425" i="1"/>
  <c r="L427" i="1"/>
  <c r="L430" i="1"/>
  <c r="L431" i="1"/>
  <c r="L432" i="1"/>
  <c r="L433" i="1"/>
  <c r="L436" i="1"/>
  <c r="L437" i="1"/>
  <c r="L438" i="1"/>
  <c r="L439" i="1"/>
  <c r="L441" i="1"/>
  <c r="L442" i="1"/>
  <c r="L448" i="1"/>
  <c r="L449" i="1"/>
  <c r="L450" i="1"/>
  <c r="L451" i="1"/>
  <c r="L452" i="1"/>
  <c r="L454" i="1"/>
  <c r="L455" i="1"/>
  <c r="L457" i="1"/>
  <c r="L458" i="1"/>
  <c r="L460" i="1"/>
  <c r="L461" i="1"/>
  <c r="L462" i="1"/>
  <c r="L464" i="1"/>
  <c r="L466" i="1"/>
  <c r="L467" i="1"/>
  <c r="L468" i="1"/>
  <c r="L469" i="1"/>
  <c r="L470" i="1"/>
  <c r="L471" i="1"/>
  <c r="L472" i="1"/>
  <c r="L474" i="1"/>
  <c r="L477" i="1"/>
  <c r="L479" i="1"/>
  <c r="L481" i="1"/>
  <c r="L483" i="1"/>
  <c r="L485" i="1"/>
  <c r="L488" i="1"/>
  <c r="L489" i="1"/>
  <c r="L491" i="1"/>
  <c r="L492" i="1"/>
  <c r="L495" i="1"/>
  <c r="L497" i="1"/>
  <c r="L499" i="1"/>
  <c r="L500" i="1"/>
  <c r="L501" i="1"/>
  <c r="L505" i="1"/>
  <c r="L506" i="1"/>
  <c r="L507" i="1"/>
  <c r="L513" i="1"/>
  <c r="L514" i="1"/>
  <c r="L515" i="1"/>
  <c r="L516" i="1"/>
  <c r="L330" i="1"/>
  <c r="L331" i="1"/>
  <c r="L339" i="1"/>
  <c r="L340" i="1"/>
  <c r="L342" i="1"/>
  <c r="L345" i="1"/>
  <c r="L349" i="1"/>
  <c r="L352" i="1"/>
  <c r="L356" i="1"/>
  <c r="L357" i="1"/>
  <c r="L359" i="1"/>
  <c r="L361" i="1"/>
  <c r="L364" i="1"/>
  <c r="L366" i="1"/>
  <c r="L369" i="1"/>
  <c r="L371" i="1"/>
  <c r="L373" i="1"/>
  <c r="L376" i="1"/>
  <c r="L377" i="1"/>
  <c r="L379" i="1"/>
  <c r="L380" i="1"/>
  <c r="L381" i="1"/>
  <c r="L383" i="1"/>
  <c r="L384" i="1"/>
  <c r="L386" i="1"/>
  <c r="L387" i="1"/>
  <c r="L388" i="1"/>
  <c r="L389" i="1"/>
  <c r="L390" i="1"/>
  <c r="L393" i="1"/>
  <c r="L394" i="1"/>
  <c r="L397" i="1"/>
  <c r="L398" i="1"/>
  <c r="L401" i="1"/>
  <c r="L402" i="1"/>
  <c r="L407" i="1"/>
  <c r="L422" i="1"/>
  <c r="L426" i="1"/>
  <c r="L429" i="1"/>
  <c r="L443" i="1"/>
  <c r="L445" i="1"/>
  <c r="L447" i="1"/>
  <c r="L463" i="1"/>
  <c r="L482" i="1"/>
  <c r="L517" i="1"/>
  <c r="L165" i="1"/>
  <c r="L178" i="1"/>
  <c r="L180" i="1"/>
  <c r="L196" i="1"/>
  <c r="L208" i="1"/>
  <c r="L242" i="1"/>
  <c r="L244" i="1"/>
  <c r="L245" i="1"/>
  <c r="L246" i="1"/>
  <c r="L249" i="1"/>
  <c r="L250" i="1"/>
  <c r="L253" i="1"/>
  <c r="L259" i="1"/>
  <c r="L264" i="1"/>
  <c r="L275" i="1"/>
  <c r="L284" i="1"/>
  <c r="L289" i="1"/>
  <c r="L295" i="1"/>
  <c r="L297" i="1"/>
  <c r="L302" i="1"/>
  <c r="L304" i="1"/>
  <c r="L168" i="1"/>
  <c r="L176" i="1"/>
  <c r="L187" i="1"/>
  <c r="L188" i="1"/>
  <c r="L195" i="1"/>
  <c r="L200" i="1"/>
  <c r="L201" i="1"/>
  <c r="L270" i="1"/>
  <c r="L159" i="1"/>
  <c r="L163" i="1"/>
  <c r="L167" i="1"/>
  <c r="L169" i="1"/>
  <c r="L171" i="1"/>
  <c r="L173" i="1"/>
  <c r="L174" i="1"/>
  <c r="L177" i="1"/>
  <c r="L182" i="1"/>
  <c r="L185" i="1"/>
  <c r="L192" i="1"/>
  <c r="L193" i="1"/>
  <c r="L198" i="1"/>
  <c r="L202" i="1"/>
  <c r="L203" i="1"/>
  <c r="L215" i="1"/>
  <c r="L219" i="1"/>
  <c r="L220" i="1"/>
  <c r="L224" i="1"/>
  <c r="L227" i="1"/>
  <c r="L231" i="1"/>
  <c r="L239" i="1"/>
  <c r="L240" i="1"/>
  <c r="L257" i="1"/>
  <c r="L261" i="1"/>
  <c r="L274" i="1"/>
  <c r="L301" i="1"/>
  <c r="L160" i="1"/>
  <c r="L161" i="1"/>
  <c r="L162" i="1"/>
  <c r="L164" i="1"/>
  <c r="L166" i="1"/>
  <c r="L170" i="1"/>
  <c r="L179" i="1"/>
  <c r="L181" i="1"/>
  <c r="L183" i="1"/>
  <c r="L186" i="1"/>
  <c r="L189" i="1"/>
  <c r="L190" i="1"/>
  <c r="L191" i="1"/>
  <c r="L194" i="1"/>
  <c r="L197" i="1"/>
  <c r="L199" i="1"/>
  <c r="L204" i="1"/>
  <c r="L206" i="1"/>
  <c r="L209" i="1"/>
  <c r="L211" i="1"/>
  <c r="L212" i="1"/>
  <c r="L213" i="1"/>
  <c r="L214" i="1"/>
  <c r="L217" i="1"/>
  <c r="L218" i="1"/>
  <c r="L221" i="1"/>
  <c r="L222" i="1"/>
  <c r="L223" i="1"/>
  <c r="L226" i="1"/>
  <c r="L228" i="1"/>
  <c r="L229" i="1"/>
  <c r="L230" i="1"/>
  <c r="L232" i="1"/>
  <c r="L234" i="1"/>
  <c r="L235" i="1"/>
  <c r="L236" i="1"/>
  <c r="L237" i="1"/>
  <c r="L238" i="1"/>
  <c r="L241" i="1"/>
  <c r="L243" i="1"/>
  <c r="L248" i="1"/>
  <c r="L251" i="1"/>
  <c r="L252" i="1"/>
  <c r="L254" i="1"/>
  <c r="L255" i="1"/>
  <c r="L256" i="1"/>
  <c r="L258" i="1"/>
  <c r="L260" i="1"/>
  <c r="L262" i="1"/>
  <c r="L263" i="1"/>
  <c r="L265" i="1"/>
  <c r="L266" i="1"/>
  <c r="L267" i="1"/>
  <c r="L268" i="1"/>
  <c r="L269" i="1"/>
  <c r="L271" i="1"/>
  <c r="L272" i="1"/>
  <c r="L273" i="1"/>
  <c r="L277" i="1"/>
  <c r="L278" i="1"/>
  <c r="L279" i="1"/>
  <c r="L280" i="1"/>
  <c r="L281" i="1"/>
  <c r="L282" i="1"/>
  <c r="L283" i="1"/>
  <c r="L285" i="1"/>
  <c r="L286" i="1"/>
  <c r="L287" i="1"/>
  <c r="L288" i="1"/>
  <c r="L290" i="1"/>
  <c r="L291" i="1"/>
  <c r="L292" i="1"/>
  <c r="L293" i="1"/>
  <c r="L296" i="1"/>
  <c r="L298" i="1"/>
  <c r="L300" i="1"/>
  <c r="L303" i="1"/>
  <c r="L207" i="1"/>
  <c r="L225" i="1"/>
  <c r="L175" i="1"/>
  <c r="L184" i="1"/>
  <c r="L172" i="1"/>
  <c r="L216" i="1"/>
  <c r="L210" i="1"/>
  <c r="L247" i="1"/>
  <c r="L233" i="1"/>
  <c r="L299" i="1"/>
  <c r="L276" i="1"/>
  <c r="L205" i="1"/>
  <c r="L294" i="1"/>
  <c r="L57" i="1"/>
  <c r="L78" i="1"/>
  <c r="L86" i="1"/>
  <c r="L90" i="1"/>
  <c r="L125" i="1"/>
  <c r="L102" i="1"/>
  <c r="L96" i="1"/>
  <c r="L41" i="1"/>
  <c r="L47" i="1"/>
  <c r="L28" i="1"/>
  <c r="L33" i="1"/>
  <c r="L44" i="1"/>
  <c r="L54" i="1"/>
  <c r="L59" i="1"/>
  <c r="L91" i="1"/>
  <c r="L93" i="1"/>
  <c r="L108" i="1"/>
  <c r="L123" i="1"/>
  <c r="L132" i="1"/>
  <c r="L31" i="1"/>
  <c r="L34" i="1"/>
  <c r="L37" i="1"/>
  <c r="L39" i="1"/>
  <c r="L42" i="1"/>
  <c r="L45" i="1"/>
  <c r="L52" i="1"/>
  <c r="L53" i="1"/>
  <c r="L58" i="1"/>
  <c r="L60" i="1"/>
  <c r="L64" i="1"/>
  <c r="L65" i="1"/>
  <c r="L68" i="1"/>
  <c r="L72" i="1"/>
  <c r="L76" i="1"/>
  <c r="L80" i="1"/>
  <c r="L81" i="1"/>
  <c r="L82" i="1"/>
  <c r="L85" i="1"/>
  <c r="L92" i="1"/>
  <c r="L94" i="1"/>
  <c r="L98" i="1"/>
  <c r="L107" i="1"/>
  <c r="L135" i="1"/>
  <c r="L26" i="1"/>
  <c r="L27" i="1"/>
  <c r="L29" i="1"/>
  <c r="L30" i="1"/>
  <c r="L32" i="1"/>
  <c r="L35" i="1"/>
  <c r="L36" i="1"/>
  <c r="L38" i="1"/>
  <c r="L40" i="1"/>
  <c r="L43" i="1"/>
  <c r="L46" i="1"/>
  <c r="L48" i="1"/>
  <c r="L49" i="1"/>
  <c r="L51" i="1"/>
  <c r="L55" i="1"/>
  <c r="L61" i="1"/>
  <c r="L62" i="1"/>
  <c r="L63" i="1"/>
  <c r="L66" i="1"/>
  <c r="L69" i="1"/>
  <c r="L70" i="1"/>
  <c r="L71" i="1"/>
  <c r="L73" i="1"/>
  <c r="L74" i="1"/>
  <c r="L75" i="1"/>
  <c r="L77" i="1"/>
  <c r="L79" i="1"/>
  <c r="L83" i="1"/>
  <c r="L84" i="1"/>
  <c r="L87" i="1"/>
  <c r="L88" i="1"/>
  <c r="L89" i="1"/>
  <c r="L95" i="1"/>
  <c r="L97" i="1"/>
  <c r="L99" i="1"/>
  <c r="L100" i="1"/>
  <c r="L101" i="1"/>
  <c r="L103" i="1"/>
  <c r="L104" i="1"/>
  <c r="L105" i="1"/>
  <c r="L109" i="1"/>
  <c r="L110" i="1"/>
  <c r="L111" i="1"/>
  <c r="L112" i="1"/>
  <c r="L114" i="1"/>
  <c r="L113" i="1"/>
  <c r="L115" i="1"/>
  <c r="L116" i="1"/>
  <c r="L117" i="1"/>
  <c r="L118" i="1"/>
  <c r="L119" i="1"/>
  <c r="L120" i="1"/>
  <c r="L122" i="1"/>
  <c r="L124" i="1"/>
  <c r="L126" i="1"/>
  <c r="L128" i="1"/>
  <c r="L130" i="1"/>
  <c r="L131" i="1"/>
  <c r="L133" i="1"/>
  <c r="L134" i="1"/>
  <c r="L136" i="1"/>
  <c r="L50" i="1"/>
  <c r="L67" i="1"/>
  <c r="L56" i="1"/>
  <c r="L129" i="1"/>
  <c r="L127" i="1"/>
  <c r="L106" i="1"/>
  <c r="L121" i="1"/>
  <c r="L2801" i="1"/>
  <c r="L2804" i="1"/>
  <c r="L2799" i="1"/>
  <c r="L2805" i="1"/>
  <c r="L2810" i="1"/>
  <c r="L2808" i="1"/>
  <c r="L2809" i="1"/>
  <c r="L2802" i="1"/>
  <c r="L2811" i="1"/>
  <c r="L2803" i="1"/>
  <c r="L2807" i="1"/>
  <c r="L2813" i="1"/>
  <c r="L2806" i="1"/>
  <c r="L2800" i="1"/>
  <c r="L2812" i="1"/>
  <c r="L2792" i="1"/>
  <c r="L2791" i="1"/>
  <c r="L2790" i="1"/>
  <c r="L2777" i="1"/>
  <c r="L2776" i="1"/>
  <c r="L2775" i="1"/>
  <c r="L2774" i="1"/>
  <c r="L2773" i="1"/>
  <c r="L2772" i="1"/>
  <c r="L2771" i="1"/>
  <c r="L2770" i="1"/>
  <c r="L2738" i="1"/>
  <c r="L2737" i="1"/>
  <c r="L2736" i="1"/>
  <c r="L2735" i="1"/>
  <c r="L2734" i="1"/>
  <c r="L2733" i="1"/>
  <c r="L2732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4" i="1"/>
  <c r="L2642" i="1"/>
  <c r="L2641" i="1"/>
  <c r="L2640" i="1"/>
  <c r="L2643" i="1"/>
  <c r="L2634" i="1"/>
  <c r="L2638" i="1"/>
  <c r="L2637" i="1"/>
  <c r="L2636" i="1"/>
  <c r="L2639" i="1"/>
  <c r="L2491" i="1"/>
  <c r="L2346" i="1"/>
  <c r="L2239" i="1"/>
  <c r="L2182" i="1"/>
  <c r="L2175" i="1"/>
  <c r="L2630" i="1"/>
  <c r="L2629" i="1"/>
  <c r="L2628" i="1"/>
  <c r="L2627" i="1"/>
  <c r="L2626" i="1"/>
  <c r="L2625" i="1"/>
  <c r="L2624" i="1"/>
  <c r="L2623" i="1"/>
  <c r="L2622" i="1"/>
  <c r="L2621" i="1"/>
  <c r="L2620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88" i="1"/>
  <c r="L2587" i="1"/>
  <c r="L2585" i="1"/>
  <c r="L2584" i="1"/>
  <c r="L2583" i="1"/>
  <c r="L2582" i="1"/>
  <c r="L2581" i="1"/>
  <c r="L2580" i="1"/>
  <c r="L2579" i="1"/>
  <c r="L2578" i="1"/>
  <c r="L2586" i="1"/>
  <c r="L2561" i="1"/>
  <c r="L2563" i="1"/>
  <c r="L2567" i="1"/>
  <c r="L2569" i="1"/>
  <c r="L2572" i="1"/>
  <c r="L2575" i="1"/>
  <c r="L2566" i="1"/>
  <c r="L2565" i="1"/>
  <c r="L2571" i="1"/>
  <c r="L2568" i="1"/>
  <c r="L2562" i="1"/>
  <c r="L2570" i="1"/>
  <c r="L2574" i="1"/>
  <c r="L2573" i="1"/>
  <c r="L2564" i="1"/>
  <c r="L2560" i="1"/>
  <c r="L2559" i="1"/>
  <c r="L2558" i="1"/>
  <c r="L2555" i="1"/>
  <c r="L2554" i="1"/>
  <c r="L2553" i="1"/>
  <c r="L2552" i="1"/>
  <c r="L2551" i="1"/>
  <c r="L2550" i="1"/>
  <c r="L2549" i="1"/>
  <c r="L2548" i="1"/>
  <c r="L2547" i="1"/>
  <c r="L2515" i="1"/>
  <c r="L2514" i="1"/>
  <c r="L2513" i="1"/>
  <c r="L2512" i="1"/>
  <c r="L2511" i="1"/>
  <c r="L2510" i="1"/>
  <c r="L2490" i="1"/>
  <c r="L2489" i="1"/>
  <c r="L2475" i="1"/>
  <c r="L2474" i="1"/>
  <c r="L2481" i="1"/>
  <c r="L2480" i="1"/>
  <c r="L2479" i="1"/>
  <c r="L2478" i="1"/>
  <c r="L2477" i="1"/>
  <c r="L2476" i="1"/>
  <c r="L2473" i="1"/>
  <c r="L2472" i="1"/>
  <c r="L2471" i="1"/>
  <c r="L2443" i="1"/>
  <c r="L2442" i="1"/>
  <c r="L2441" i="1"/>
  <c r="L2440" i="1"/>
  <c r="L2439" i="1"/>
  <c r="L2427" i="1"/>
  <c r="L2426" i="1"/>
  <c r="L2425" i="1"/>
  <c r="L2423" i="1"/>
  <c r="L2424" i="1"/>
  <c r="L2419" i="1"/>
  <c r="L2418" i="1"/>
  <c r="L2417" i="1"/>
  <c r="L2415" i="1"/>
  <c r="L2414" i="1"/>
  <c r="L2413" i="1"/>
  <c r="L2412" i="1"/>
  <c r="L2411" i="1"/>
  <c r="L2410" i="1"/>
  <c r="L2409" i="1"/>
  <c r="L2416" i="1"/>
  <c r="L2345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27" i="1"/>
  <c r="L2330" i="1"/>
  <c r="L2326" i="1"/>
  <c r="L2332" i="1"/>
  <c r="L2322" i="1"/>
  <c r="L2324" i="1"/>
  <c r="L2328" i="1"/>
  <c r="L2331" i="1"/>
  <c r="L2323" i="1"/>
  <c r="L2329" i="1"/>
  <c r="L2325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281" i="1"/>
  <c r="L2285" i="1"/>
  <c r="L2293" i="1"/>
  <c r="L2282" i="1"/>
  <c r="L2286" i="1"/>
  <c r="L2283" i="1"/>
  <c r="L2291" i="1"/>
  <c r="L2288" i="1"/>
  <c r="L2289" i="1"/>
  <c r="L2294" i="1"/>
  <c r="L2297" i="1"/>
  <c r="L2287" i="1"/>
  <c r="L2296" i="1"/>
  <c r="L2295" i="1"/>
  <c r="L2292" i="1"/>
  <c r="L2290" i="1"/>
  <c r="L2284" i="1"/>
  <c r="L2298" i="1"/>
  <c r="L2277" i="1"/>
  <c r="L2273" i="1"/>
  <c r="L2272" i="1"/>
  <c r="L2271" i="1"/>
  <c r="L2270" i="1"/>
  <c r="L2274" i="1"/>
  <c r="L2188" i="1"/>
  <c r="L2187" i="1"/>
  <c r="L2238" i="1"/>
  <c r="L2266" i="1"/>
  <c r="L2265" i="1"/>
  <c r="L2264" i="1"/>
  <c r="L2263" i="1"/>
  <c r="L2262" i="1"/>
  <c r="L2246" i="1"/>
  <c r="L2245" i="1"/>
  <c r="L2240" i="1"/>
  <c r="L2237" i="1"/>
  <c r="L2236" i="1"/>
  <c r="L2235" i="1"/>
  <c r="L2225" i="1"/>
  <c r="L2224" i="1"/>
  <c r="L2223" i="1"/>
  <c r="L2222" i="1"/>
  <c r="L2221" i="1"/>
  <c r="L2195" i="1"/>
  <c r="L2197" i="1"/>
  <c r="L2196" i="1"/>
  <c r="L2185" i="1"/>
  <c r="L2190" i="1"/>
  <c r="L2192" i="1"/>
  <c r="L2191" i="1"/>
  <c r="L2189" i="1"/>
  <c r="L2186" i="1"/>
  <c r="L2181" i="1"/>
  <c r="L2180" i="1"/>
  <c r="L2179" i="1"/>
  <c r="L2178" i="1"/>
  <c r="L2177" i="1"/>
  <c r="L2168" i="1"/>
  <c r="L2164" i="1"/>
  <c r="L2156" i="1"/>
  <c r="L2154" i="1"/>
  <c r="L2155" i="1"/>
  <c r="L2121" i="1"/>
  <c r="L2120" i="1"/>
  <c r="L2119" i="1"/>
  <c r="L2103" i="1"/>
  <c r="L2105" i="1"/>
  <c r="L2104" i="1"/>
  <c r="L2102" i="1"/>
  <c r="L2101" i="1"/>
  <c r="L2100" i="1"/>
  <c r="L2099" i="1"/>
  <c r="L2084" i="1"/>
  <c r="L2087" i="1"/>
  <c r="L2086" i="1"/>
  <c r="L2085" i="1"/>
  <c r="L2079" i="1"/>
  <c r="L2078" i="1"/>
  <c r="L2073" i="1"/>
  <c r="L2081" i="1"/>
  <c r="L2080" i="1"/>
  <c r="L2077" i="1"/>
  <c r="L2076" i="1"/>
  <c r="L2075" i="1"/>
  <c r="L2074" i="1"/>
  <c r="L2071" i="1"/>
  <c r="L2068" i="1"/>
  <c r="L2067" i="1"/>
  <c r="L2070" i="1"/>
  <c r="L2069" i="1"/>
  <c r="L2066" i="1"/>
  <c r="L2062" i="1"/>
  <c r="L2059" i="1"/>
  <c r="L2058" i="1"/>
  <c r="L2060" i="1"/>
  <c r="L2063" i="1"/>
  <c r="L2061" i="1"/>
  <c r="L2064" i="1"/>
  <c r="L2057" i="1"/>
  <c r="L2055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5" i="1"/>
  <c r="L2024" i="1"/>
  <c r="L2021" i="1"/>
  <c r="L2020" i="1"/>
  <c r="L2019" i="1"/>
  <c r="L2018" i="1"/>
  <c r="L2016" i="1"/>
  <c r="L2017" i="1"/>
  <c r="L2015" i="1"/>
  <c r="L2014" i="1"/>
  <c r="L2013" i="1"/>
  <c r="L2012" i="1"/>
  <c r="L2011" i="1"/>
  <c r="L2004" i="1"/>
  <c r="L1994" i="1"/>
  <c r="L2009" i="1"/>
  <c r="L2008" i="1"/>
  <c r="L2007" i="1"/>
  <c r="L2006" i="1"/>
  <c r="L2005" i="1"/>
  <c r="L2003" i="1"/>
  <c r="L2002" i="1"/>
  <c r="L2001" i="1"/>
  <c r="L1998" i="1"/>
  <c r="L1997" i="1"/>
  <c r="L1996" i="1"/>
  <c r="L1995" i="1"/>
  <c r="L1991" i="1"/>
  <c r="L1993" i="1"/>
  <c r="L1992" i="1"/>
  <c r="L1972" i="1"/>
  <c r="L1984" i="1"/>
  <c r="L1982" i="1"/>
  <c r="L1978" i="1"/>
  <c r="L1976" i="1"/>
  <c r="L1975" i="1"/>
  <c r="L1973" i="1"/>
  <c r="L1983" i="1"/>
  <c r="L1981" i="1"/>
  <c r="L1980" i="1"/>
  <c r="L1979" i="1"/>
  <c r="L1977" i="1"/>
  <c r="L1974" i="1"/>
  <c r="L1970" i="1"/>
  <c r="L1969" i="1"/>
  <c r="L1968" i="1"/>
  <c r="L1967" i="1"/>
  <c r="L1964" i="1"/>
  <c r="L1966" i="1"/>
  <c r="L1965" i="1"/>
  <c r="L1958" i="1"/>
  <c r="L1962" i="1"/>
  <c r="L1963" i="1"/>
  <c r="L1961" i="1"/>
  <c r="L1960" i="1"/>
  <c r="L1959" i="1"/>
  <c r="L1957" i="1"/>
  <c r="L1956" i="1"/>
  <c r="L1920" i="1"/>
  <c r="L1923" i="1"/>
  <c r="L1922" i="1"/>
  <c r="L1921" i="1"/>
  <c r="L1914" i="1"/>
  <c r="L1901" i="1"/>
  <c r="L1894" i="1"/>
  <c r="L1895" i="1"/>
  <c r="L1897" i="1"/>
  <c r="L1896" i="1"/>
  <c r="L1898" i="1"/>
  <c r="L1846" i="1"/>
  <c r="L1887" i="1"/>
  <c r="L1885" i="1"/>
  <c r="L1883" i="1"/>
  <c r="L1886" i="1"/>
  <c r="L1884" i="1"/>
  <c r="L1882" i="1"/>
  <c r="L1842" i="1"/>
  <c r="L1850" i="1"/>
  <c r="L1851" i="1"/>
  <c r="L1849" i="1"/>
  <c r="L1848" i="1"/>
  <c r="L1847" i="1"/>
  <c r="L1845" i="1"/>
  <c r="L1844" i="1"/>
  <c r="L1843" i="1"/>
  <c r="L1833" i="1"/>
  <c r="L1813" i="1"/>
  <c r="L1811" i="1"/>
  <c r="L1809" i="1"/>
  <c r="L1806" i="1"/>
  <c r="L1805" i="1"/>
  <c r="L1804" i="1"/>
  <c r="L1800" i="1"/>
  <c r="L1798" i="1"/>
  <c r="L1814" i="1"/>
  <c r="L1812" i="1"/>
  <c r="L1810" i="1"/>
  <c r="L1808" i="1"/>
  <c r="L1807" i="1"/>
  <c r="L1803" i="1"/>
  <c r="L1802" i="1"/>
  <c r="L1801" i="1"/>
  <c r="L1797" i="1"/>
  <c r="L1799" i="1"/>
  <c r="L1794" i="1"/>
  <c r="L1796" i="1"/>
  <c r="L1795" i="1"/>
  <c r="L1789" i="1"/>
  <c r="L1786" i="1"/>
  <c r="L1779" i="1"/>
  <c r="L1788" i="1"/>
  <c r="L1787" i="1"/>
  <c r="L1785" i="1"/>
  <c r="L1782" i="1"/>
  <c r="L1783" i="1"/>
  <c r="L1781" i="1"/>
  <c r="L1780" i="1"/>
  <c r="L1784" i="1"/>
  <c r="L1573" i="1"/>
  <c r="L1778" i="1"/>
  <c r="L1776" i="1"/>
  <c r="L1775" i="1"/>
  <c r="L1773" i="1"/>
  <c r="L1772" i="1"/>
  <c r="L1771" i="1"/>
  <c r="L1768" i="1"/>
  <c r="L1767" i="1"/>
  <c r="L1766" i="1"/>
  <c r="L1777" i="1"/>
  <c r="L1774" i="1"/>
  <c r="L1770" i="1"/>
  <c r="L1769" i="1"/>
  <c r="L1765" i="1"/>
  <c r="L1764" i="1"/>
  <c r="L1734" i="1"/>
  <c r="L1738" i="1"/>
  <c r="L1751" i="1"/>
  <c r="L1749" i="1"/>
  <c r="L1753" i="1"/>
  <c r="L1752" i="1"/>
  <c r="L1750" i="1"/>
  <c r="L1741" i="1"/>
  <c r="L1742" i="1"/>
  <c r="L1740" i="1"/>
  <c r="L1739" i="1"/>
  <c r="L1737" i="1"/>
  <c r="L1736" i="1"/>
  <c r="L1735" i="1"/>
  <c r="L1707" i="1"/>
  <c r="L1705" i="1"/>
  <c r="L1706" i="1"/>
  <c r="L1696" i="1"/>
  <c r="L1702" i="1"/>
  <c r="L1699" i="1"/>
  <c r="L1701" i="1"/>
  <c r="L1698" i="1"/>
  <c r="L1697" i="1"/>
  <c r="L1700" i="1"/>
  <c r="L1695" i="1"/>
  <c r="L1657" i="1"/>
  <c r="L1658" i="1"/>
  <c r="L1663" i="1"/>
  <c r="L1664" i="1"/>
  <c r="L1662" i="1"/>
  <c r="L1659" i="1"/>
  <c r="L1661" i="1"/>
  <c r="L1660" i="1"/>
  <c r="L1654" i="1"/>
  <c r="L1652" i="1"/>
  <c r="L1651" i="1"/>
  <c r="L1653" i="1"/>
  <c r="L1642" i="1"/>
  <c r="L1639" i="1"/>
  <c r="L1646" i="1"/>
  <c r="L1645" i="1"/>
  <c r="L1641" i="1"/>
  <c r="L1644" i="1"/>
  <c r="L1640" i="1"/>
  <c r="L1643" i="1"/>
  <c r="L1636" i="1"/>
  <c r="L1635" i="1"/>
  <c r="L1615" i="1"/>
  <c r="L1612" i="1"/>
  <c r="L1611" i="1"/>
  <c r="L1614" i="1"/>
  <c r="L1613" i="1"/>
  <c r="L1610" i="1"/>
  <c r="L1589" i="1"/>
  <c r="L1588" i="1"/>
  <c r="L1591" i="1"/>
  <c r="L1590" i="1"/>
  <c r="L1572" i="1"/>
  <c r="L1570" i="1"/>
  <c r="L1571" i="1"/>
  <c r="L1567" i="1"/>
  <c r="L1565" i="1"/>
  <c r="L1564" i="1"/>
  <c r="L1563" i="1"/>
  <c r="L1566" i="1"/>
  <c r="L1545" i="1"/>
  <c r="L1544" i="1"/>
  <c r="L1543" i="1"/>
  <c r="L1542" i="1"/>
  <c r="L1540" i="1"/>
  <c r="L1541" i="1"/>
  <c r="L1508" i="1"/>
  <c r="L1507" i="1"/>
  <c r="L1506" i="1"/>
  <c r="L1505" i="1"/>
  <c r="L1503" i="1"/>
  <c r="L1502" i="1"/>
  <c r="L1504" i="1"/>
  <c r="L1501" i="1"/>
  <c r="L1494" i="1"/>
  <c r="L1497" i="1"/>
  <c r="L1496" i="1"/>
  <c r="L1495" i="1"/>
  <c r="L1486" i="1"/>
  <c r="L1478" i="1"/>
  <c r="L1480" i="1"/>
  <c r="L1481" i="1"/>
  <c r="L1477" i="1"/>
  <c r="L1483" i="1"/>
  <c r="L1482" i="1"/>
  <c r="L1479" i="1"/>
  <c r="L1470" i="1"/>
  <c r="L1469" i="1"/>
  <c r="L1466" i="1"/>
  <c r="L1465" i="1"/>
  <c r="L1464" i="1"/>
  <c r="L1460" i="1"/>
  <c r="L1459" i="1"/>
  <c r="L1462" i="1"/>
  <c r="L1457" i="1"/>
  <c r="L1456" i="1"/>
  <c r="L1455" i="1"/>
  <c r="L1454" i="1"/>
  <c r="L1453" i="1"/>
  <c r="L1452" i="1"/>
  <c r="L1451" i="1"/>
  <c r="L1450" i="1"/>
  <c r="L1461" i="1"/>
  <c r="L1458" i="1"/>
  <c r="L1433" i="1"/>
  <c r="L1429" i="1"/>
  <c r="L1428" i="1"/>
  <c r="L1413" i="1"/>
  <c r="L1421" i="1"/>
  <c r="L1418" i="1"/>
  <c r="L1415" i="1"/>
  <c r="L1417" i="1"/>
  <c r="L1416" i="1"/>
  <c r="L1420" i="1"/>
  <c r="L1419" i="1"/>
  <c r="L1422" i="1"/>
  <c r="L1403" i="1"/>
  <c r="L1411" i="1"/>
  <c r="L1407" i="1"/>
  <c r="L1406" i="1"/>
  <c r="L1405" i="1"/>
  <c r="L1404" i="1"/>
  <c r="L1402" i="1"/>
  <c r="L1400" i="1"/>
  <c r="L1399" i="1"/>
  <c r="L1408" i="1"/>
  <c r="L1409" i="1"/>
  <c r="L1410" i="1"/>
  <c r="L1401" i="1"/>
  <c r="L1396" i="1"/>
  <c r="L1395" i="1"/>
  <c r="L1394" i="1"/>
  <c r="L1393" i="1"/>
  <c r="L1392" i="1"/>
  <c r="L1391" i="1"/>
  <c r="L1357" i="1"/>
  <c r="L1359" i="1"/>
  <c r="L1358" i="1"/>
  <c r="L1356" i="1"/>
  <c r="L1310" i="1"/>
  <c r="L1309" i="1"/>
  <c r="L1308" i="1"/>
  <c r="L1307" i="1"/>
  <c r="L1291" i="1"/>
  <c r="L1292" i="1"/>
  <c r="L1289" i="1"/>
  <c r="L1290" i="1"/>
  <c r="L1284" i="1"/>
  <c r="L1281" i="1"/>
  <c r="L1280" i="1"/>
  <c r="L1283" i="1"/>
  <c r="L1282" i="1"/>
  <c r="L1279" i="1"/>
  <c r="L1285" i="1"/>
  <c r="L1277" i="1"/>
  <c r="L1275" i="1"/>
  <c r="L1274" i="1"/>
  <c r="L1269" i="1"/>
  <c r="L1273" i="1"/>
  <c r="L1268" i="1"/>
  <c r="L1272" i="1"/>
  <c r="L1271" i="1"/>
  <c r="L1270" i="1"/>
  <c r="L1249" i="1"/>
  <c r="L1248" i="1"/>
  <c r="L1250" i="1"/>
  <c r="L1251" i="1"/>
  <c r="L1246" i="1"/>
  <c r="L1244" i="1"/>
  <c r="L1243" i="1"/>
  <c r="L1240" i="1"/>
  <c r="L1239" i="1"/>
  <c r="L1238" i="1"/>
  <c r="L1237" i="1"/>
  <c r="K2589" i="1" l="1"/>
  <c r="J2589" i="1"/>
  <c r="K2228" i="1"/>
  <c r="J2228" i="1"/>
  <c r="K2026" i="1"/>
  <c r="J2026" i="1"/>
  <c r="K1792" i="1"/>
  <c r="J1792" i="1"/>
  <c r="K1500" i="1"/>
  <c r="J1500" i="1"/>
  <c r="K1245" i="1"/>
  <c r="J1245" i="1"/>
  <c r="K2816" i="1"/>
  <c r="J2816" i="1"/>
  <c r="K2470" i="1"/>
  <c r="J2470" i="1"/>
  <c r="K2176" i="1"/>
  <c r="J2176" i="1"/>
  <c r="K1985" i="1"/>
  <c r="J1985" i="1"/>
  <c r="K1733" i="1"/>
  <c r="J1733" i="1"/>
  <c r="K1427" i="1"/>
  <c r="J1427" i="1"/>
  <c r="K2794" i="1"/>
  <c r="J2794" i="1"/>
  <c r="K2420" i="1"/>
  <c r="J2420" i="1"/>
  <c r="K2165" i="1"/>
  <c r="J2165" i="1"/>
  <c r="K1971" i="1"/>
  <c r="J1971" i="1"/>
  <c r="K1709" i="1"/>
  <c r="J1709" i="1"/>
  <c r="K1397" i="1"/>
  <c r="J1397" i="1"/>
  <c r="K2577" i="1"/>
  <c r="J2577" i="1"/>
  <c r="K2227" i="1"/>
  <c r="J2227" i="1"/>
  <c r="K2023" i="1"/>
  <c r="J2023" i="1"/>
  <c r="K1791" i="1"/>
  <c r="J1791" i="1"/>
  <c r="K1499" i="1"/>
  <c r="J1499" i="1"/>
  <c r="K1242" i="1"/>
  <c r="J1242" i="1"/>
  <c r="K2576" i="1"/>
  <c r="J2576" i="1"/>
  <c r="K2226" i="1"/>
  <c r="J2226" i="1"/>
  <c r="K2022" i="1"/>
  <c r="J2022" i="1"/>
  <c r="K1790" i="1"/>
  <c r="J1790" i="1"/>
  <c r="K1498" i="1"/>
  <c r="J1498" i="1"/>
  <c r="K1241" i="1"/>
  <c r="J1241" i="1"/>
  <c r="K1463" i="1" l="1"/>
  <c r="K2010" i="1"/>
  <c r="K2556" i="1"/>
  <c r="J2556" i="1"/>
  <c r="J2010" i="1"/>
  <c r="J1463" i="1"/>
  <c r="D70" i="3"/>
  <c r="K2814" i="1"/>
  <c r="J2814" i="1"/>
  <c r="K2482" i="1"/>
  <c r="J2482" i="1"/>
  <c r="K2169" i="1"/>
  <c r="J2169" i="1"/>
  <c r="K1986" i="1"/>
  <c r="J1986" i="1"/>
  <c r="K1708" i="1"/>
  <c r="J1708" i="1"/>
  <c r="K1430" i="1"/>
  <c r="J1430" i="1"/>
  <c r="K1010" i="1"/>
  <c r="J1010" i="1"/>
  <c r="K775" i="1"/>
  <c r="J775" i="1"/>
  <c r="K528" i="1"/>
  <c r="J528" i="1"/>
  <c r="K312" i="1"/>
  <c r="J312" i="1"/>
  <c r="K144" i="1"/>
  <c r="J144" i="1"/>
  <c r="K12" i="1"/>
  <c r="J12" i="1"/>
  <c r="K1003" i="1"/>
  <c r="J1003" i="1"/>
  <c r="K768" i="1"/>
  <c r="J768" i="1"/>
  <c r="K521" i="1"/>
  <c r="J521" i="1"/>
  <c r="K305" i="1"/>
  <c r="J305" i="1"/>
  <c r="K137" i="1"/>
  <c r="J137" i="1"/>
  <c r="K4" i="1"/>
  <c r="J4" i="1"/>
  <c r="K1006" i="1"/>
  <c r="J1006" i="1"/>
  <c r="K772" i="1"/>
  <c r="J772" i="1"/>
  <c r="K524" i="1"/>
  <c r="J524" i="1"/>
  <c r="K309" i="1"/>
  <c r="J309" i="1"/>
  <c r="K140" i="1"/>
  <c r="J140" i="1"/>
  <c r="K6" i="1"/>
  <c r="J6" i="1"/>
  <c r="K2645" i="1"/>
  <c r="J2645" i="1"/>
  <c r="K2275" i="1"/>
  <c r="J2275" i="1"/>
  <c r="K2082" i="1"/>
  <c r="J2082" i="1"/>
  <c r="K1899" i="1"/>
  <c r="J1899" i="1"/>
  <c r="K1637" i="1"/>
  <c r="J1637" i="1"/>
  <c r="K1288" i="1"/>
  <c r="J1288" i="1"/>
  <c r="K2694" i="1"/>
  <c r="J2694" i="1"/>
  <c r="K2687" i="1"/>
  <c r="J2687" i="1"/>
  <c r="K2671" i="1"/>
  <c r="J2671" i="1"/>
  <c r="K2699" i="1"/>
  <c r="J2699" i="1"/>
  <c r="K2678" i="1"/>
  <c r="J2678" i="1"/>
  <c r="K2674" i="1"/>
  <c r="J2674" i="1"/>
  <c r="K2681" i="1"/>
  <c r="J2681" i="1"/>
  <c r="K2689" i="1"/>
  <c r="J2689" i="1"/>
  <c r="K2680" i="1"/>
  <c r="J2680" i="1"/>
  <c r="K2672" i="1"/>
  <c r="J2672" i="1"/>
  <c r="K2676" i="1"/>
  <c r="J2676" i="1"/>
  <c r="K2683" i="1"/>
  <c r="J2683" i="1"/>
  <c r="K2675" i="1"/>
  <c r="J2675" i="1"/>
  <c r="K2690" i="1"/>
  <c r="J2690" i="1"/>
  <c r="K2696" i="1"/>
  <c r="J2696" i="1"/>
  <c r="K2700" i="1"/>
  <c r="J2700" i="1"/>
  <c r="K2686" i="1"/>
  <c r="J2686" i="1"/>
  <c r="K2693" i="1"/>
  <c r="J2693" i="1"/>
  <c r="K2382" i="1"/>
  <c r="J2382" i="1"/>
  <c r="K2367" i="1"/>
  <c r="J2367" i="1"/>
  <c r="K2378" i="1"/>
  <c r="J2378" i="1"/>
  <c r="K2373" i="1"/>
  <c r="J2373" i="1"/>
  <c r="K2366" i="1"/>
  <c r="J2366" i="1"/>
  <c r="K2365" i="1"/>
  <c r="J2365" i="1"/>
  <c r="K2384" i="1"/>
  <c r="J2384" i="1"/>
  <c r="K2364" i="1"/>
  <c r="J2364" i="1"/>
  <c r="K2371" i="1"/>
  <c r="J2371" i="1"/>
  <c r="K2363" i="1"/>
  <c r="J2363" i="1"/>
  <c r="K2381" i="1"/>
  <c r="J2381" i="1"/>
  <c r="K2385" i="1"/>
  <c r="J2385" i="1"/>
  <c r="K2368" i="1"/>
  <c r="J2368" i="1"/>
  <c r="K2370" i="1"/>
  <c r="J2370" i="1"/>
  <c r="K2374" i="1"/>
  <c r="J2374" i="1"/>
  <c r="K2362" i="1"/>
  <c r="J2362" i="1"/>
  <c r="K2377" i="1"/>
  <c r="J2377" i="1"/>
  <c r="K2379" i="1"/>
  <c r="J2379" i="1"/>
  <c r="K2132" i="1"/>
  <c r="J2132" i="1"/>
  <c r="K2125" i="1"/>
  <c r="J2125" i="1"/>
  <c r="K2135" i="1"/>
  <c r="J2135" i="1"/>
  <c r="K2141" i="1"/>
  <c r="J2141" i="1"/>
  <c r="K2140" i="1"/>
  <c r="J2140" i="1"/>
  <c r="K2126" i="1"/>
  <c r="J2126" i="1"/>
  <c r="K2127" i="1"/>
  <c r="J2127" i="1"/>
  <c r="K2139" i="1"/>
  <c r="J2139" i="1"/>
  <c r="K2145" i="1"/>
  <c r="J2145" i="1"/>
  <c r="K2144" i="1"/>
  <c r="J2144" i="1"/>
  <c r="K2131" i="1"/>
  <c r="J2131" i="1"/>
  <c r="K2138" i="1"/>
  <c r="J2138" i="1"/>
  <c r="K2142" i="1"/>
  <c r="J2142" i="1"/>
  <c r="K2130" i="1"/>
  <c r="J2130" i="1"/>
  <c r="K2143" i="1"/>
  <c r="J2143" i="1"/>
  <c r="K2128" i="1"/>
  <c r="J2128" i="1"/>
  <c r="K2134" i="1"/>
  <c r="J2134" i="1"/>
  <c r="K2147" i="1"/>
  <c r="J2147" i="1"/>
  <c r="K1929" i="1"/>
  <c r="J1929" i="1"/>
  <c r="K1946" i="1"/>
  <c r="J1946" i="1"/>
  <c r="K1951" i="1"/>
  <c r="J1951" i="1"/>
  <c r="K1944" i="1"/>
  <c r="J1944" i="1"/>
  <c r="K1940" i="1"/>
  <c r="J1940" i="1"/>
  <c r="K1947" i="1"/>
  <c r="J1947" i="1"/>
  <c r="K1952" i="1"/>
  <c r="J1952" i="1"/>
  <c r="K1933" i="1"/>
  <c r="J1933" i="1"/>
  <c r="K1930" i="1"/>
  <c r="J1930" i="1"/>
  <c r="K1943" i="1"/>
  <c r="J1943" i="1"/>
  <c r="K1948" i="1"/>
  <c r="J1948" i="1"/>
  <c r="K1950" i="1"/>
  <c r="J1950" i="1"/>
  <c r="K1934" i="1"/>
  <c r="J1934" i="1"/>
  <c r="K1938" i="1"/>
  <c r="J1938" i="1"/>
  <c r="K1937" i="1"/>
  <c r="J1937" i="1"/>
  <c r="K1935" i="1"/>
  <c r="J1935" i="1"/>
  <c r="K1931" i="1"/>
  <c r="J1931" i="1"/>
  <c r="K1932" i="1"/>
  <c r="J1932" i="1"/>
  <c r="K1673" i="1"/>
  <c r="J1673" i="1"/>
  <c r="K1680" i="1"/>
  <c r="J1680" i="1"/>
  <c r="K1685" i="1"/>
  <c r="J1685" i="1"/>
  <c r="K1686" i="1"/>
  <c r="J1686" i="1"/>
  <c r="K1674" i="1"/>
  <c r="J1674" i="1"/>
  <c r="K1676" i="1"/>
  <c r="J1676" i="1"/>
  <c r="K1671" i="1"/>
  <c r="J1671" i="1"/>
  <c r="K1689" i="1"/>
  <c r="J1689" i="1"/>
  <c r="K1669" i="1"/>
  <c r="J1669" i="1"/>
  <c r="K1683" i="1"/>
  <c r="J1683" i="1"/>
  <c r="K1670" i="1"/>
  <c r="J1670" i="1"/>
  <c r="K1692" i="1"/>
  <c r="J1692" i="1"/>
  <c r="K1684" i="1"/>
  <c r="J1684" i="1"/>
  <c r="K1672" i="1"/>
  <c r="J1672" i="1"/>
  <c r="K1677" i="1"/>
  <c r="J1677" i="1"/>
  <c r="K1668" i="1"/>
  <c r="J1668" i="1"/>
  <c r="K1679" i="1"/>
  <c r="J1679" i="1"/>
  <c r="K1687" i="1"/>
  <c r="J1687" i="1"/>
  <c r="K1369" i="1"/>
  <c r="J1369" i="1"/>
  <c r="K1372" i="1"/>
  <c r="J1372" i="1"/>
  <c r="K1379" i="1"/>
  <c r="J1379" i="1"/>
  <c r="K1373" i="1"/>
  <c r="J1373" i="1"/>
  <c r="K1363" i="1"/>
  <c r="J1363" i="1"/>
  <c r="K1376" i="1"/>
  <c r="J1376" i="1"/>
  <c r="K1382" i="1"/>
  <c r="J1382" i="1"/>
  <c r="K1368" i="1"/>
  <c r="J1368" i="1"/>
  <c r="K1381" i="1"/>
  <c r="J1381" i="1"/>
  <c r="K1384" i="1"/>
  <c r="J1384" i="1"/>
  <c r="K1367" i="1"/>
  <c r="J1367" i="1"/>
  <c r="K1385" i="1"/>
  <c r="J1385" i="1"/>
  <c r="K1378" i="1"/>
  <c r="J1378" i="1"/>
  <c r="K1364" i="1"/>
  <c r="J1364" i="1"/>
  <c r="K1380" i="1"/>
  <c r="J1380" i="1"/>
  <c r="K1375" i="1"/>
  <c r="J1375" i="1"/>
  <c r="K1371" i="1"/>
  <c r="J1371" i="1"/>
  <c r="K1366" i="1"/>
  <c r="J1366" i="1"/>
  <c r="K2608" i="1"/>
  <c r="J2608" i="1"/>
  <c r="K2249" i="1"/>
  <c r="J2249" i="1"/>
  <c r="K2043" i="1"/>
  <c r="J2043" i="1"/>
  <c r="K1854" i="1"/>
  <c r="J1854" i="1"/>
  <c r="K1575" i="1"/>
  <c r="J1575" i="1"/>
  <c r="K1253" i="1"/>
  <c r="J1253" i="1"/>
  <c r="K2557" i="1"/>
  <c r="J2557" i="1"/>
  <c r="K2421" i="1"/>
  <c r="J2421" i="1"/>
  <c r="K2083" i="1"/>
  <c r="J2083" i="1"/>
  <c r="K1743" i="1"/>
  <c r="J1743" i="1"/>
  <c r="K1656" i="1"/>
  <c r="J1656" i="1"/>
  <c r="K1267" i="1"/>
  <c r="J1267" i="1"/>
  <c r="K2684" i="1"/>
  <c r="J2684" i="1"/>
  <c r="K2708" i="1"/>
  <c r="J2708" i="1"/>
  <c r="K2711" i="1"/>
  <c r="J2711" i="1"/>
  <c r="K2704" i="1"/>
  <c r="J2704" i="1"/>
  <c r="K2697" i="1"/>
  <c r="J2697" i="1"/>
  <c r="K2695" i="1"/>
  <c r="J2695" i="1"/>
  <c r="K2376" i="1"/>
  <c r="J2376" i="1"/>
  <c r="K2387" i="1"/>
  <c r="J2387" i="1"/>
  <c r="K2388" i="1"/>
  <c r="J2388" i="1"/>
  <c r="K2386" i="1"/>
  <c r="J2386" i="1"/>
  <c r="K2383" i="1"/>
  <c r="J2383" i="1"/>
  <c r="K2380" i="1"/>
  <c r="J2380" i="1"/>
  <c r="K2137" i="1"/>
  <c r="J2137" i="1"/>
  <c r="K2150" i="1"/>
  <c r="J2150" i="1"/>
  <c r="K2151" i="1"/>
  <c r="J2151" i="1"/>
  <c r="K2149" i="1"/>
  <c r="J2149" i="1"/>
  <c r="K2148" i="1"/>
  <c r="J2148" i="1"/>
  <c r="K2146" i="1"/>
  <c r="J2146" i="1"/>
  <c r="K1942" i="1"/>
  <c r="J1942" i="1"/>
  <c r="K1954" i="1"/>
  <c r="J1954" i="1"/>
  <c r="K1955" i="1"/>
  <c r="J1955" i="1"/>
  <c r="K1953" i="1"/>
  <c r="J1953" i="1"/>
  <c r="K1949" i="1"/>
  <c r="J1949" i="1"/>
  <c r="K1945" i="1"/>
  <c r="J1945" i="1"/>
  <c r="K1682" i="1"/>
  <c r="J1682" i="1"/>
  <c r="K1693" i="1"/>
  <c r="J1693" i="1"/>
  <c r="K1694" i="1"/>
  <c r="J1694" i="1"/>
  <c r="K1691" i="1"/>
  <c r="J1691" i="1"/>
  <c r="K1690" i="1"/>
  <c r="J1690" i="1"/>
  <c r="K1688" i="1"/>
  <c r="J1688" i="1"/>
  <c r="K1377" i="1"/>
  <c r="J1377" i="1"/>
  <c r="K1388" i="1"/>
  <c r="J1388" i="1"/>
  <c r="K1389" i="1"/>
  <c r="J1389" i="1"/>
  <c r="K1387" i="1"/>
  <c r="J1387" i="1"/>
  <c r="K1386" i="1"/>
  <c r="J1386" i="1"/>
  <c r="K1383" i="1"/>
  <c r="J1383" i="1"/>
  <c r="K2611" i="1"/>
  <c r="J2611" i="1"/>
  <c r="K2618" i="1"/>
  <c r="J2618" i="1"/>
  <c r="K2619" i="1"/>
  <c r="J2619" i="1"/>
  <c r="K2617" i="1"/>
  <c r="J2617" i="1"/>
  <c r="K2616" i="1"/>
  <c r="J2616" i="1"/>
  <c r="K2615" i="1"/>
  <c r="J2615" i="1"/>
  <c r="K2252" i="1"/>
  <c r="J2252" i="1"/>
  <c r="K2259" i="1"/>
  <c r="J2259" i="1"/>
  <c r="K2260" i="1"/>
  <c r="J2260" i="1"/>
  <c r="K2258" i="1"/>
  <c r="J2258" i="1"/>
  <c r="K2257" i="1"/>
  <c r="J2257" i="1"/>
  <c r="K2256" i="1"/>
  <c r="J2256" i="1"/>
  <c r="K2047" i="1"/>
  <c r="J2047" i="1"/>
  <c r="K2053" i="1"/>
  <c r="J2053" i="1"/>
  <c r="K2054" i="1"/>
  <c r="J2054" i="1"/>
  <c r="K2052" i="1"/>
  <c r="J2052" i="1"/>
  <c r="K2051" i="1"/>
  <c r="J2051" i="1"/>
  <c r="K2050" i="1"/>
  <c r="J2050" i="1"/>
  <c r="K1859" i="1"/>
  <c r="J1859" i="1"/>
  <c r="K1865" i="1"/>
  <c r="J1865" i="1"/>
  <c r="K1867" i="1"/>
  <c r="J1867" i="1"/>
  <c r="K1864" i="1"/>
  <c r="J1864" i="1"/>
  <c r="K1863" i="1"/>
  <c r="J1863" i="1"/>
  <c r="K1862" i="1"/>
  <c r="J1862" i="1"/>
  <c r="K1580" i="1"/>
  <c r="J1580" i="1"/>
  <c r="K1585" i="1"/>
  <c r="J1585" i="1"/>
  <c r="K1587" i="1"/>
  <c r="J1587" i="1"/>
  <c r="K1584" i="1"/>
  <c r="J1584" i="1"/>
  <c r="K1583" i="1"/>
  <c r="J1583" i="1"/>
  <c r="K1582" i="1"/>
  <c r="J1582" i="1"/>
  <c r="K1259" i="1"/>
  <c r="J1259" i="1"/>
  <c r="K1263" i="1"/>
  <c r="J1263" i="1"/>
  <c r="K1265" i="1"/>
  <c r="J1265" i="1"/>
  <c r="K1262" i="1"/>
  <c r="J1262" i="1"/>
  <c r="K1261" i="1"/>
  <c r="J1261" i="1"/>
  <c r="K1260" i="1"/>
  <c r="J1260" i="1"/>
  <c r="K1016" i="1"/>
  <c r="J1016" i="1"/>
  <c r="K1024" i="1"/>
  <c r="J1024" i="1"/>
  <c r="K1025" i="1"/>
  <c r="J1025" i="1"/>
  <c r="K1023" i="1"/>
  <c r="J1023" i="1"/>
  <c r="K1021" i="1"/>
  <c r="J1021" i="1"/>
  <c r="K1020" i="1"/>
  <c r="J1020" i="1"/>
  <c r="K782" i="1"/>
  <c r="J782" i="1"/>
  <c r="K789" i="1"/>
  <c r="J789" i="1"/>
  <c r="K790" i="1"/>
  <c r="J790" i="1"/>
  <c r="K788" i="1"/>
  <c r="J788" i="1"/>
  <c r="K787" i="1"/>
  <c r="J787" i="1"/>
  <c r="K786" i="1"/>
  <c r="J786" i="1"/>
  <c r="K535" i="1"/>
  <c r="J535" i="1"/>
  <c r="K541" i="1"/>
  <c r="J541" i="1"/>
  <c r="K542" i="1"/>
  <c r="J542" i="1"/>
  <c r="K540" i="1"/>
  <c r="J540" i="1"/>
  <c r="K538" i="1"/>
  <c r="J538" i="1"/>
  <c r="K537" i="1"/>
  <c r="J537" i="1"/>
  <c r="K318" i="1"/>
  <c r="J318" i="1"/>
  <c r="K325" i="1"/>
  <c r="J325" i="1"/>
  <c r="K326" i="1"/>
  <c r="J326" i="1"/>
  <c r="K324" i="1"/>
  <c r="J324" i="1"/>
  <c r="K323" i="1"/>
  <c r="J323" i="1"/>
  <c r="K322" i="1"/>
  <c r="J322" i="1"/>
  <c r="K150" i="1"/>
  <c r="J150" i="1"/>
  <c r="K156" i="1"/>
  <c r="J156" i="1"/>
  <c r="K158" i="1"/>
  <c r="J158" i="1"/>
  <c r="K155" i="1"/>
  <c r="J155" i="1"/>
  <c r="K154" i="1"/>
  <c r="J154" i="1"/>
  <c r="K153" i="1"/>
  <c r="J153" i="1"/>
  <c r="K18" i="1"/>
  <c r="J18" i="1"/>
  <c r="K24" i="1"/>
  <c r="J24" i="1"/>
  <c r="K25" i="1"/>
  <c r="J25" i="1"/>
  <c r="K23" i="1"/>
  <c r="J23" i="1"/>
  <c r="K21" i="1"/>
  <c r="J21" i="1"/>
  <c r="K19" i="1"/>
  <c r="J19" i="1"/>
  <c r="K1011" i="1"/>
  <c r="J1011" i="1"/>
  <c r="K776" i="1"/>
  <c r="J776" i="1"/>
  <c r="K530" i="1"/>
  <c r="J530" i="1"/>
  <c r="K314" i="1"/>
  <c r="J314" i="1"/>
  <c r="K146" i="1"/>
  <c r="J146" i="1"/>
  <c r="K14" i="1"/>
  <c r="J14" i="1"/>
  <c r="K2665" i="1"/>
  <c r="J2665" i="1"/>
  <c r="K2677" i="1"/>
  <c r="J2677" i="1"/>
  <c r="K2682" i="1"/>
  <c r="J2682" i="1"/>
  <c r="K2673" i="1"/>
  <c r="J2673" i="1"/>
  <c r="K2669" i="1"/>
  <c r="J2669" i="1"/>
  <c r="K2668" i="1"/>
  <c r="J2668" i="1"/>
  <c r="K2359" i="1"/>
  <c r="J2359" i="1"/>
  <c r="K2372" i="1"/>
  <c r="J2372" i="1"/>
  <c r="K2375" i="1"/>
  <c r="J2375" i="1"/>
  <c r="K2369" i="1"/>
  <c r="J2369" i="1"/>
  <c r="K2361" i="1"/>
  <c r="J2361" i="1"/>
  <c r="K2360" i="1"/>
  <c r="J2360" i="1"/>
  <c r="K2122" i="1"/>
  <c r="J2122" i="1"/>
  <c r="K2133" i="1"/>
  <c r="J2133" i="1"/>
  <c r="K2136" i="1"/>
  <c r="J2136" i="1"/>
  <c r="K2129" i="1"/>
  <c r="J2129" i="1"/>
  <c r="K2124" i="1"/>
  <c r="J2124" i="1"/>
  <c r="K2123" i="1"/>
  <c r="J2123" i="1"/>
  <c r="K1924" i="1"/>
  <c r="J1924" i="1"/>
  <c r="K1939" i="1"/>
  <c r="J1939" i="1"/>
  <c r="K1941" i="1"/>
  <c r="J1941" i="1"/>
  <c r="K1936" i="1"/>
  <c r="J1936" i="1"/>
  <c r="K1928" i="1"/>
  <c r="J1928" i="1"/>
  <c r="K1927" i="1"/>
  <c r="J1927" i="1"/>
  <c r="K1665" i="1"/>
  <c r="J1665" i="1"/>
  <c r="K1678" i="1"/>
  <c r="J1678" i="1"/>
  <c r="K1681" i="1"/>
  <c r="J1681" i="1"/>
  <c r="K1675" i="1"/>
  <c r="J1675" i="1"/>
  <c r="K1667" i="1"/>
  <c r="J1667" i="1"/>
  <c r="K1666" i="1"/>
  <c r="J1666" i="1"/>
  <c r="K1360" i="1"/>
  <c r="J1360" i="1"/>
  <c r="K1370" i="1"/>
  <c r="J1370" i="1"/>
  <c r="K1374" i="1"/>
  <c r="J1374" i="1"/>
  <c r="K1365" i="1"/>
  <c r="J1365" i="1"/>
  <c r="K1362" i="1"/>
  <c r="J1362" i="1"/>
  <c r="K1361" i="1"/>
  <c r="J1361" i="1"/>
  <c r="K2607" i="1"/>
  <c r="J2607" i="1"/>
  <c r="K2613" i="1"/>
  <c r="J2613" i="1"/>
  <c r="K2614" i="1"/>
  <c r="J2614" i="1"/>
  <c r="K2612" i="1"/>
  <c r="J2612" i="1"/>
  <c r="K2610" i="1"/>
  <c r="J2610" i="1"/>
  <c r="K2609" i="1"/>
  <c r="J2609" i="1"/>
  <c r="K2248" i="1"/>
  <c r="J2248" i="1"/>
  <c r="K2254" i="1"/>
  <c r="J2254" i="1"/>
  <c r="K2255" i="1"/>
  <c r="J2255" i="1"/>
  <c r="K2253" i="1"/>
  <c r="J2253" i="1"/>
  <c r="K2251" i="1"/>
  <c r="J2251" i="1"/>
  <c r="K2250" i="1"/>
  <c r="J2250" i="1"/>
  <c r="K2042" i="1"/>
  <c r="J2042" i="1"/>
  <c r="K2048" i="1"/>
  <c r="J2048" i="1"/>
  <c r="K2049" i="1"/>
  <c r="J2049" i="1"/>
  <c r="K2046" i="1"/>
  <c r="J2046" i="1"/>
  <c r="K2045" i="1"/>
  <c r="J2045" i="1"/>
  <c r="K2044" i="1"/>
  <c r="J2044" i="1"/>
  <c r="K1853" i="1"/>
  <c r="J1853" i="1"/>
  <c r="K1858" i="1"/>
  <c r="J1858" i="1"/>
  <c r="K1860" i="1"/>
  <c r="J1860" i="1"/>
  <c r="K1857" i="1"/>
  <c r="J1857" i="1"/>
  <c r="K1856" i="1"/>
  <c r="J1856" i="1"/>
  <c r="K1855" i="1"/>
  <c r="J1855" i="1"/>
  <c r="K1574" i="1"/>
  <c r="J1574" i="1"/>
  <c r="K1579" i="1"/>
  <c r="J1579" i="1"/>
  <c r="K1581" i="1"/>
  <c r="J1581" i="1"/>
  <c r="K1578" i="1"/>
  <c r="J1578" i="1"/>
  <c r="K1577" i="1"/>
  <c r="J1577" i="1"/>
  <c r="K1576" i="1"/>
  <c r="J1576" i="1"/>
  <c r="K1252" i="1"/>
  <c r="J1252" i="1"/>
  <c r="K1257" i="1"/>
  <c r="J1257" i="1"/>
  <c r="K1258" i="1"/>
  <c r="J1258" i="1"/>
  <c r="K1256" i="1"/>
  <c r="J1256" i="1"/>
  <c r="K1255" i="1"/>
  <c r="J1255" i="1"/>
  <c r="K1254" i="1"/>
  <c r="J1254" i="1"/>
  <c r="K1009" i="1"/>
  <c r="J1009" i="1"/>
  <c r="K1018" i="1"/>
  <c r="J1018" i="1"/>
  <c r="K1019" i="1"/>
  <c r="J1019" i="1"/>
  <c r="K1015" i="1"/>
  <c r="J1015" i="1"/>
  <c r="K1013" i="1"/>
  <c r="J1013" i="1"/>
  <c r="K1012" i="1"/>
  <c r="J1012" i="1"/>
  <c r="K774" i="1"/>
  <c r="J774" i="1"/>
  <c r="K783" i="1"/>
  <c r="J783" i="1"/>
  <c r="K784" i="1"/>
  <c r="J784" i="1"/>
  <c r="K781" i="1"/>
  <c r="J781" i="1"/>
  <c r="K780" i="1"/>
  <c r="J780" i="1"/>
  <c r="K777" i="1"/>
  <c r="J777" i="1"/>
  <c r="K527" i="1"/>
  <c r="J527" i="1"/>
  <c r="K534" i="1"/>
  <c r="J534" i="1"/>
  <c r="K536" i="1"/>
  <c r="J536" i="1"/>
  <c r="K533" i="1"/>
  <c r="J533" i="1"/>
  <c r="K531" i="1"/>
  <c r="J531" i="1"/>
  <c r="K529" i="1"/>
  <c r="J529" i="1"/>
  <c r="K311" i="1"/>
  <c r="J311" i="1"/>
  <c r="K317" i="1"/>
  <c r="J317" i="1"/>
  <c r="K320" i="1"/>
  <c r="J320" i="1"/>
  <c r="K316" i="1"/>
  <c r="J316" i="1"/>
  <c r="K315" i="1"/>
  <c r="J315" i="1"/>
  <c r="K313" i="1"/>
  <c r="J313" i="1"/>
  <c r="K142" i="1"/>
  <c r="J142" i="1"/>
  <c r="K149" i="1"/>
  <c r="J149" i="1"/>
  <c r="K151" i="1"/>
  <c r="J151" i="1"/>
  <c r="K148" i="1"/>
  <c r="J148" i="1"/>
  <c r="K147" i="1"/>
  <c r="J147" i="1"/>
  <c r="K145" i="1"/>
  <c r="J145" i="1"/>
  <c r="K8" i="1"/>
  <c r="J8" i="1"/>
  <c r="K16" i="1"/>
  <c r="J16" i="1"/>
  <c r="K17" i="1"/>
  <c r="J17" i="1"/>
  <c r="K15" i="1"/>
  <c r="J15" i="1"/>
  <c r="K13" i="1"/>
  <c r="J13" i="1"/>
  <c r="K11" i="1"/>
  <c r="J11" i="1"/>
  <c r="K1017" i="1"/>
  <c r="J1017" i="1"/>
  <c r="K778" i="1"/>
  <c r="J778" i="1"/>
  <c r="K532" i="1"/>
  <c r="J532" i="1"/>
  <c r="K319" i="1"/>
  <c r="J319" i="1"/>
  <c r="K152" i="1"/>
  <c r="J152" i="1"/>
  <c r="K22" i="1"/>
  <c r="J22" i="1"/>
  <c r="K779" i="1"/>
  <c r="J779" i="1"/>
  <c r="K1008" i="1"/>
  <c r="J1008" i="1"/>
  <c r="K773" i="1"/>
  <c r="J773" i="1"/>
  <c r="K1022" i="1"/>
  <c r="J1022" i="1"/>
  <c r="K791" i="1"/>
  <c r="J791" i="1"/>
  <c r="K1014" i="1"/>
  <c r="J1014" i="1"/>
  <c r="K785" i="1"/>
  <c r="J785" i="1"/>
  <c r="K1007" i="1"/>
  <c r="J1007" i="1"/>
  <c r="K771" i="1"/>
  <c r="J771" i="1"/>
  <c r="K1005" i="1"/>
  <c r="J1005" i="1"/>
  <c r="K770" i="1"/>
  <c r="J770" i="1"/>
  <c r="K1004" i="1"/>
  <c r="J1004" i="1"/>
  <c r="K769" i="1"/>
  <c r="J769" i="1"/>
  <c r="K543" i="1"/>
  <c r="J543" i="1"/>
  <c r="K539" i="1"/>
  <c r="J539" i="1"/>
  <c r="K523" i="1"/>
  <c r="J523" i="1"/>
  <c r="K526" i="1"/>
  <c r="J526" i="1"/>
  <c r="K545" i="1"/>
  <c r="J545" i="1"/>
  <c r="K544" i="1"/>
  <c r="J544" i="1"/>
  <c r="K522" i="1"/>
  <c r="J522" i="1"/>
  <c r="K525" i="1"/>
  <c r="J525" i="1"/>
  <c r="K308" i="1"/>
  <c r="J308" i="1"/>
  <c r="K321" i="1"/>
  <c r="J321" i="1"/>
  <c r="K307" i="1"/>
  <c r="J307" i="1"/>
  <c r="K327" i="1"/>
  <c r="J327" i="1"/>
  <c r="K306" i="1"/>
  <c r="J306" i="1"/>
  <c r="K310" i="1"/>
  <c r="J310" i="1"/>
  <c r="K139" i="1"/>
  <c r="J139" i="1"/>
  <c r="K157" i="1"/>
  <c r="J157" i="1"/>
  <c r="K143" i="1"/>
  <c r="J143" i="1"/>
  <c r="K138" i="1"/>
  <c r="J138" i="1"/>
  <c r="K141" i="1"/>
  <c r="J141" i="1"/>
  <c r="K10" i="1"/>
  <c r="J10" i="1"/>
  <c r="K7" i="1"/>
  <c r="J7" i="1"/>
  <c r="K20" i="1"/>
  <c r="J20" i="1"/>
  <c r="K9" i="1"/>
  <c r="J9" i="1"/>
  <c r="K5" i="1"/>
  <c r="J5" i="1"/>
  <c r="K2815" i="1"/>
  <c r="J2815" i="1"/>
  <c r="K2484" i="1"/>
  <c r="J2484" i="1"/>
  <c r="K2170" i="1"/>
  <c r="J2170" i="1"/>
  <c r="K1989" i="1"/>
  <c r="J1989" i="1"/>
  <c r="K1710" i="1"/>
  <c r="J1710" i="1"/>
  <c r="K1431" i="1"/>
  <c r="J1431" i="1"/>
  <c r="K2798" i="1"/>
  <c r="J2798" i="1"/>
  <c r="K2797" i="1"/>
  <c r="J2797" i="1"/>
  <c r="K2796" i="1"/>
  <c r="J2796" i="1"/>
  <c r="K2793" i="1"/>
  <c r="J2793" i="1"/>
  <c r="K2795" i="1"/>
  <c r="J2795" i="1"/>
  <c r="K2782" i="1"/>
  <c r="J2782" i="1"/>
  <c r="K2784" i="1"/>
  <c r="J2784" i="1"/>
  <c r="K2783" i="1"/>
  <c r="J2783" i="1"/>
  <c r="K2788" i="1"/>
  <c r="J2788" i="1"/>
  <c r="K2785" i="1"/>
  <c r="J2785" i="1"/>
  <c r="K2786" i="1"/>
  <c r="J2786" i="1"/>
  <c r="K2781" i="1"/>
  <c r="J2781" i="1"/>
  <c r="K2789" i="1"/>
  <c r="J2789" i="1"/>
  <c r="K2787" i="1"/>
  <c r="J2787" i="1"/>
  <c r="K2778" i="1"/>
  <c r="J2778" i="1"/>
  <c r="K2780" i="1"/>
  <c r="J2780" i="1"/>
  <c r="K2779" i="1"/>
  <c r="J2779" i="1"/>
  <c r="K2742" i="1"/>
  <c r="J2742" i="1"/>
  <c r="K2761" i="1"/>
  <c r="J2761" i="1"/>
  <c r="K2750" i="1"/>
  <c r="J2750" i="1"/>
  <c r="K2748" i="1"/>
  <c r="J2748" i="1"/>
  <c r="K2753" i="1"/>
  <c r="J2753" i="1"/>
  <c r="K2751" i="1"/>
  <c r="J2751" i="1"/>
  <c r="K2752" i="1"/>
  <c r="J2752" i="1"/>
  <c r="K2759" i="1"/>
  <c r="J2759" i="1"/>
  <c r="K2760" i="1"/>
  <c r="J2760" i="1"/>
  <c r="K2763" i="1"/>
  <c r="J2763" i="1"/>
  <c r="K2749" i="1"/>
  <c r="J2749" i="1"/>
  <c r="K2744" i="1"/>
  <c r="J2744" i="1"/>
  <c r="K2743" i="1"/>
  <c r="J2743" i="1"/>
  <c r="K2768" i="1"/>
  <c r="J2768" i="1"/>
  <c r="K2766" i="1"/>
  <c r="J2766" i="1"/>
  <c r="K2757" i="1"/>
  <c r="J2757" i="1"/>
  <c r="K2765" i="1"/>
  <c r="J2765" i="1"/>
  <c r="K2754" i="1"/>
  <c r="J2754" i="1"/>
  <c r="K2745" i="1"/>
  <c r="J2745" i="1"/>
  <c r="K2767" i="1"/>
  <c r="J2767" i="1"/>
  <c r="K2758" i="1"/>
  <c r="J2758" i="1"/>
  <c r="K2756" i="1"/>
  <c r="J2756" i="1"/>
  <c r="K2747" i="1"/>
  <c r="J2747" i="1"/>
  <c r="K2741" i="1"/>
  <c r="J2741" i="1"/>
  <c r="K2769" i="1"/>
  <c r="J2769" i="1"/>
  <c r="K2755" i="1"/>
  <c r="J2755" i="1"/>
  <c r="K2762" i="1"/>
  <c r="J2762" i="1"/>
  <c r="K2764" i="1"/>
  <c r="J2764" i="1"/>
  <c r="K2746" i="1"/>
  <c r="J2746" i="1"/>
  <c r="K2740" i="1"/>
  <c r="J2740" i="1"/>
  <c r="K2739" i="1"/>
  <c r="J2739" i="1"/>
  <c r="K2726" i="1"/>
  <c r="J2726" i="1"/>
  <c r="K2713" i="1"/>
  <c r="J2713" i="1"/>
  <c r="K2679" i="1"/>
  <c r="J2679" i="1"/>
  <c r="K2692" i="1"/>
  <c r="J2692" i="1"/>
  <c r="K2716" i="1"/>
  <c r="J2716" i="1"/>
  <c r="K2719" i="1"/>
  <c r="J2719" i="1"/>
  <c r="K2702" i="1"/>
  <c r="J2702" i="1"/>
  <c r="K2729" i="1"/>
  <c r="J2729" i="1"/>
  <c r="K2705" i="1"/>
  <c r="J2705" i="1"/>
  <c r="K2701" i="1"/>
  <c r="J2701" i="1"/>
  <c r="K2721" i="1"/>
  <c r="J2721" i="1"/>
  <c r="K2691" i="1"/>
  <c r="J2691" i="1"/>
  <c r="K2707" i="1"/>
  <c r="J2707" i="1"/>
  <c r="K2724" i="1"/>
  <c r="J2724" i="1"/>
  <c r="K2712" i="1"/>
  <c r="J2712" i="1"/>
  <c r="K2714" i="1"/>
  <c r="J2714" i="1"/>
  <c r="K2722" i="1"/>
  <c r="J2722" i="1"/>
  <c r="K2718" i="1"/>
  <c r="J2718" i="1"/>
  <c r="K2706" i="1"/>
  <c r="J2706" i="1"/>
  <c r="K2717" i="1"/>
  <c r="J2717" i="1"/>
  <c r="K2715" i="1"/>
  <c r="J2715" i="1"/>
  <c r="K2709" i="1"/>
  <c r="J2709" i="1"/>
  <c r="K2727" i="1"/>
  <c r="J2727" i="1"/>
  <c r="K2720" i="1"/>
  <c r="J2720" i="1"/>
  <c r="K2731" i="1"/>
  <c r="J2731" i="1"/>
  <c r="K2728" i="1"/>
  <c r="J2728" i="1"/>
  <c r="K2730" i="1"/>
  <c r="J2730" i="1"/>
  <c r="K2710" i="1"/>
  <c r="J2710" i="1"/>
  <c r="K2688" i="1"/>
  <c r="J2688" i="1"/>
  <c r="K2666" i="1"/>
  <c r="J2666" i="1"/>
  <c r="K2723" i="1"/>
  <c r="J2723" i="1"/>
  <c r="K2725" i="1"/>
  <c r="J2725" i="1"/>
  <c r="K2703" i="1"/>
  <c r="J2703" i="1"/>
  <c r="K2698" i="1"/>
  <c r="J2698" i="1"/>
  <c r="K2667" i="1"/>
  <c r="J2667" i="1"/>
  <c r="K2685" i="1"/>
  <c r="J2685" i="1"/>
  <c r="K2670" i="1"/>
  <c r="J2670" i="1"/>
  <c r="K2590" i="1"/>
  <c r="J2590" i="1"/>
  <c r="K2488" i="1"/>
  <c r="J2488" i="1"/>
  <c r="K2422" i="1"/>
  <c r="J2422" i="1"/>
  <c r="K2321" i="1"/>
  <c r="J2321" i="1"/>
  <c r="K2268" i="1"/>
  <c r="J2268" i="1"/>
  <c r="K2269" i="1"/>
  <c r="J2269" i="1"/>
  <c r="K2244" i="1"/>
  <c r="J2244" i="1"/>
  <c r="K2231" i="1"/>
  <c r="J2231" i="1"/>
  <c r="K2194" i="1"/>
  <c r="J2194" i="1"/>
  <c r="K2183" i="1"/>
  <c r="J2183" i="1"/>
  <c r="K2173" i="1"/>
  <c r="J2173" i="1"/>
  <c r="K2171" i="1"/>
  <c r="J2171" i="1"/>
  <c r="K2172" i="1"/>
  <c r="J2172" i="1"/>
  <c r="K2174" i="1"/>
  <c r="J2174" i="1"/>
  <c r="K2635" i="1"/>
  <c r="J2635" i="1"/>
  <c r="K2631" i="1"/>
  <c r="J2631" i="1"/>
  <c r="K2633" i="1"/>
  <c r="J2633" i="1"/>
  <c r="K2632" i="1"/>
  <c r="J2632" i="1"/>
  <c r="K2517" i="1"/>
  <c r="J2517" i="1"/>
  <c r="K2519" i="1"/>
  <c r="J2519" i="1"/>
  <c r="K2516" i="1"/>
  <c r="J2516" i="1"/>
  <c r="K2518" i="1"/>
  <c r="J2518" i="1"/>
  <c r="K2531" i="1"/>
  <c r="J2531" i="1"/>
  <c r="K2532" i="1"/>
  <c r="J2532" i="1"/>
  <c r="K2526" i="1"/>
  <c r="J2526" i="1"/>
  <c r="K2533" i="1"/>
  <c r="J2533" i="1"/>
  <c r="K2527" i="1"/>
  <c r="J2527" i="1"/>
  <c r="K2521" i="1"/>
  <c r="J2521" i="1"/>
  <c r="K2538" i="1"/>
  <c r="J2538" i="1"/>
  <c r="K2545" i="1"/>
  <c r="J2545" i="1"/>
  <c r="K2539" i="1"/>
  <c r="J2539" i="1"/>
  <c r="K2529" i="1"/>
  <c r="J2529" i="1"/>
  <c r="K2528" i="1"/>
  <c r="J2528" i="1"/>
  <c r="K2535" i="1"/>
  <c r="J2535" i="1"/>
  <c r="K2523" i="1"/>
  <c r="J2523" i="1"/>
  <c r="K2522" i="1"/>
  <c r="J2522" i="1"/>
  <c r="K2546" i="1"/>
  <c r="J2546" i="1"/>
  <c r="K2537" i="1"/>
  <c r="J2537" i="1"/>
  <c r="K2534" i="1"/>
  <c r="J2534" i="1"/>
  <c r="K2536" i="1"/>
  <c r="J2536" i="1"/>
  <c r="K2543" i="1"/>
  <c r="J2543" i="1"/>
  <c r="K2542" i="1"/>
  <c r="J2542" i="1"/>
  <c r="K2544" i="1"/>
  <c r="J2544" i="1"/>
  <c r="K2525" i="1"/>
  <c r="J2525" i="1"/>
  <c r="K2520" i="1"/>
  <c r="J2520" i="1"/>
  <c r="K2540" i="1"/>
  <c r="J2540" i="1"/>
  <c r="K2530" i="1"/>
  <c r="J2530" i="1"/>
  <c r="K2541" i="1"/>
  <c r="J2541" i="1"/>
  <c r="K2524" i="1"/>
  <c r="J2524" i="1"/>
  <c r="K2501" i="1"/>
  <c r="J2501" i="1"/>
  <c r="K2497" i="1"/>
  <c r="J2497" i="1"/>
  <c r="K2507" i="1"/>
  <c r="J2507" i="1"/>
  <c r="K2496" i="1"/>
  <c r="J2496" i="1"/>
  <c r="K2500" i="1"/>
  <c r="J2500" i="1"/>
  <c r="K2503" i="1"/>
  <c r="J2503" i="1"/>
  <c r="K2502" i="1"/>
  <c r="J2502" i="1"/>
  <c r="K2506" i="1"/>
  <c r="J2506" i="1"/>
  <c r="K2509" i="1"/>
  <c r="J2509" i="1"/>
  <c r="K2505" i="1"/>
  <c r="J2505" i="1"/>
  <c r="K2508" i="1"/>
  <c r="J2508" i="1"/>
  <c r="K2499" i="1"/>
  <c r="J2499" i="1"/>
  <c r="K2498" i="1"/>
  <c r="J2498" i="1"/>
  <c r="K2504" i="1"/>
  <c r="J2504" i="1"/>
  <c r="K2494" i="1"/>
  <c r="J2494" i="1"/>
  <c r="K2495" i="1"/>
  <c r="J2495" i="1"/>
  <c r="K2493" i="1"/>
  <c r="J2493" i="1"/>
  <c r="K2492" i="1"/>
  <c r="J2492" i="1"/>
  <c r="K2483" i="1"/>
  <c r="J2483" i="1"/>
  <c r="K2485" i="1"/>
  <c r="J2485" i="1"/>
  <c r="K2486" i="1"/>
  <c r="J2486" i="1"/>
  <c r="K2487" i="1"/>
  <c r="J2487" i="1"/>
  <c r="K2468" i="1"/>
  <c r="J2468" i="1"/>
  <c r="K2460" i="1"/>
  <c r="J2460" i="1"/>
  <c r="K2448" i="1"/>
  <c r="J2448" i="1"/>
  <c r="K2455" i="1"/>
  <c r="J2455" i="1"/>
  <c r="K2446" i="1"/>
  <c r="J2446" i="1"/>
  <c r="K2454" i="1"/>
  <c r="J2454" i="1"/>
  <c r="K2453" i="1"/>
  <c r="J2453" i="1"/>
  <c r="K2459" i="1"/>
  <c r="J2459" i="1"/>
  <c r="K2461" i="1"/>
  <c r="J2461" i="1"/>
  <c r="K2456" i="1"/>
  <c r="J2456" i="1"/>
  <c r="K2447" i="1"/>
  <c r="J2447" i="1"/>
  <c r="K2467" i="1"/>
  <c r="J2467" i="1"/>
  <c r="K2449" i="1"/>
  <c r="J2449" i="1"/>
  <c r="K2457" i="1"/>
  <c r="J2457" i="1"/>
  <c r="K2466" i="1"/>
  <c r="J2466" i="1"/>
  <c r="K2462" i="1"/>
  <c r="J2462" i="1"/>
  <c r="K2452" i="1"/>
  <c r="J2452" i="1"/>
  <c r="K2458" i="1"/>
  <c r="J2458" i="1"/>
  <c r="K2465" i="1"/>
  <c r="J2465" i="1"/>
  <c r="K2464" i="1"/>
  <c r="J2464" i="1"/>
  <c r="K2469" i="1"/>
  <c r="J2469" i="1"/>
  <c r="K2451" i="1"/>
  <c r="J2451" i="1"/>
  <c r="K2450" i="1"/>
  <c r="J2450" i="1"/>
  <c r="K2444" i="1"/>
  <c r="J2444" i="1"/>
  <c r="K2445" i="1"/>
  <c r="J2445" i="1"/>
  <c r="K2463" i="1"/>
  <c r="J2463" i="1"/>
  <c r="K2436" i="1"/>
  <c r="J2436" i="1"/>
  <c r="K2434" i="1"/>
  <c r="J2434" i="1"/>
  <c r="K2429" i="1"/>
  <c r="J2429" i="1"/>
  <c r="K2438" i="1"/>
  <c r="J2438" i="1"/>
  <c r="K2431" i="1"/>
  <c r="J2431" i="1"/>
  <c r="K2437" i="1"/>
  <c r="J2437" i="1"/>
  <c r="K2435" i="1"/>
  <c r="J2435" i="1"/>
  <c r="K2428" i="1"/>
  <c r="J2428" i="1"/>
  <c r="K2433" i="1"/>
  <c r="J2433" i="1"/>
  <c r="K2430" i="1"/>
  <c r="J2430" i="1"/>
  <c r="K2432" i="1"/>
  <c r="J2432" i="1"/>
  <c r="K2390" i="1"/>
  <c r="J2390" i="1"/>
  <c r="K2389" i="1"/>
  <c r="J2389" i="1"/>
  <c r="K2391" i="1"/>
  <c r="J2391" i="1"/>
  <c r="K2401" i="1"/>
  <c r="J2401" i="1"/>
  <c r="K2395" i="1"/>
  <c r="J2395" i="1"/>
  <c r="K2398" i="1"/>
  <c r="J2398" i="1"/>
  <c r="K2403" i="1"/>
  <c r="J2403" i="1"/>
  <c r="K2400" i="1"/>
  <c r="J2400" i="1"/>
  <c r="K2399" i="1"/>
  <c r="J2399" i="1"/>
  <c r="K2396" i="1"/>
  <c r="J2396" i="1"/>
  <c r="K2397" i="1"/>
  <c r="J2397" i="1"/>
  <c r="K2407" i="1"/>
  <c r="J2407" i="1"/>
  <c r="K2393" i="1"/>
  <c r="J2393" i="1"/>
  <c r="K2392" i="1"/>
  <c r="J2392" i="1"/>
  <c r="K2406" i="1"/>
  <c r="J2406" i="1"/>
  <c r="K2408" i="1"/>
  <c r="J2408" i="1"/>
  <c r="K2405" i="1"/>
  <c r="J2405" i="1"/>
  <c r="K2404" i="1"/>
  <c r="J2404" i="1"/>
  <c r="K2402" i="1"/>
  <c r="J2402" i="1"/>
  <c r="K2394" i="1"/>
  <c r="J2394" i="1"/>
  <c r="K2339" i="1"/>
  <c r="J2339" i="1"/>
  <c r="K2334" i="1"/>
  <c r="J2334" i="1"/>
  <c r="K2341" i="1"/>
  <c r="J2341" i="1"/>
  <c r="K2337" i="1"/>
  <c r="J2337" i="1"/>
  <c r="K2335" i="1"/>
  <c r="J2335" i="1"/>
  <c r="K2340" i="1"/>
  <c r="J2340" i="1"/>
  <c r="K2338" i="1"/>
  <c r="J2338" i="1"/>
  <c r="K2344" i="1"/>
  <c r="J2344" i="1"/>
  <c r="K2342" i="1"/>
  <c r="J2342" i="1"/>
  <c r="K2333" i="1"/>
  <c r="J2333" i="1"/>
  <c r="K2343" i="1"/>
  <c r="J2343" i="1"/>
  <c r="K2336" i="1"/>
  <c r="J2336" i="1"/>
  <c r="K2319" i="1"/>
  <c r="J2319" i="1"/>
  <c r="K2320" i="1"/>
  <c r="J2320" i="1"/>
  <c r="K2318" i="1"/>
  <c r="J2318" i="1"/>
  <c r="K2303" i="1"/>
  <c r="J2303" i="1"/>
  <c r="K2302" i="1"/>
  <c r="J2302" i="1"/>
  <c r="K2301" i="1"/>
  <c r="J2301" i="1"/>
  <c r="K2299" i="1"/>
  <c r="J2299" i="1"/>
  <c r="K2300" i="1"/>
  <c r="J2300" i="1"/>
  <c r="K2280" i="1"/>
  <c r="J2280" i="1"/>
  <c r="K2279" i="1"/>
  <c r="J2279" i="1"/>
  <c r="K2278" i="1"/>
  <c r="J2278" i="1"/>
  <c r="K2276" i="1"/>
  <c r="J2276" i="1"/>
  <c r="K2184" i="1"/>
  <c r="J2184" i="1"/>
  <c r="K2229" i="1"/>
  <c r="J2229" i="1"/>
  <c r="K2230" i="1"/>
  <c r="J2230" i="1"/>
  <c r="K2267" i="1"/>
  <c r="J2267" i="1"/>
  <c r="K2261" i="1"/>
  <c r="J2261" i="1"/>
  <c r="K2243" i="1"/>
  <c r="J2243" i="1"/>
  <c r="K2241" i="1"/>
  <c r="J2241" i="1"/>
  <c r="K2242" i="1"/>
  <c r="J2242" i="1"/>
  <c r="K2232" i="1"/>
  <c r="J2232" i="1"/>
  <c r="K2234" i="1"/>
  <c r="J2234" i="1"/>
  <c r="K2233" i="1"/>
  <c r="J2233" i="1"/>
  <c r="K2211" i="1"/>
  <c r="J2211" i="1"/>
  <c r="K2210" i="1"/>
  <c r="J2210" i="1"/>
  <c r="K2206" i="1"/>
  <c r="J2206" i="1"/>
  <c r="K2205" i="1"/>
  <c r="J2205" i="1"/>
  <c r="K2219" i="1"/>
  <c r="J2219" i="1"/>
  <c r="K2216" i="1"/>
  <c r="J2216" i="1"/>
  <c r="K2215" i="1"/>
  <c r="J2215" i="1"/>
  <c r="K2220" i="1"/>
  <c r="J2220" i="1"/>
  <c r="K2208" i="1"/>
  <c r="J2208" i="1"/>
  <c r="K2209" i="1"/>
  <c r="J2209" i="1"/>
  <c r="K2214" i="1"/>
  <c r="J2214" i="1"/>
  <c r="K2202" i="1"/>
  <c r="J2202" i="1"/>
  <c r="K2201" i="1"/>
  <c r="J2201" i="1"/>
  <c r="K2207" i="1"/>
  <c r="J2207" i="1"/>
  <c r="K2212" i="1"/>
  <c r="J2212" i="1"/>
  <c r="K2218" i="1"/>
  <c r="J2218" i="1"/>
  <c r="K2203" i="1"/>
  <c r="J2203" i="1"/>
  <c r="K2217" i="1"/>
  <c r="J2217" i="1"/>
  <c r="K2204" i="1"/>
  <c r="J2204" i="1"/>
  <c r="K2213" i="1"/>
  <c r="J2213" i="1"/>
  <c r="K2200" i="1"/>
  <c r="J2200" i="1"/>
  <c r="K2199" i="1"/>
  <c r="J2199" i="1"/>
  <c r="K2193" i="1"/>
  <c r="J2193" i="1"/>
  <c r="K2167" i="1"/>
  <c r="J2167" i="1"/>
  <c r="K2166" i="1"/>
  <c r="J2166" i="1"/>
  <c r="K2152" i="1"/>
  <c r="J2152" i="1"/>
  <c r="K2161" i="1"/>
  <c r="J2161" i="1"/>
  <c r="K2158" i="1"/>
  <c r="J2158" i="1"/>
  <c r="K2162" i="1"/>
  <c r="J2162" i="1"/>
  <c r="K2157" i="1"/>
  <c r="J2157" i="1"/>
  <c r="K2160" i="1"/>
  <c r="J2160" i="1"/>
  <c r="K2163" i="1"/>
  <c r="J2163" i="1"/>
  <c r="K2159" i="1"/>
  <c r="J2159" i="1"/>
  <c r="K2153" i="1"/>
  <c r="J2153" i="1"/>
  <c r="K2107" i="1"/>
  <c r="J2107" i="1"/>
  <c r="K2106" i="1"/>
  <c r="J2106" i="1"/>
  <c r="K2117" i="1"/>
  <c r="J2117" i="1"/>
  <c r="K2109" i="1"/>
  <c r="J2109" i="1"/>
  <c r="K2115" i="1"/>
  <c r="J2115" i="1"/>
  <c r="K2108" i="1"/>
  <c r="J2108" i="1"/>
  <c r="K2113" i="1"/>
  <c r="J2113" i="1"/>
  <c r="K2112" i="1"/>
  <c r="J2112" i="1"/>
  <c r="K2111" i="1"/>
  <c r="J2111" i="1"/>
  <c r="K2118" i="1"/>
  <c r="J2118" i="1"/>
  <c r="K2114" i="1"/>
  <c r="J2114" i="1"/>
  <c r="K2116" i="1"/>
  <c r="J2116" i="1"/>
  <c r="K2088" i="1"/>
  <c r="J2088" i="1"/>
  <c r="K2093" i="1"/>
  <c r="J2093" i="1"/>
  <c r="K2089" i="1"/>
  <c r="J2089" i="1"/>
  <c r="K2094" i="1"/>
  <c r="J2094" i="1"/>
  <c r="K2095" i="1"/>
  <c r="J2095" i="1"/>
  <c r="K2110" i="1"/>
  <c r="J2110" i="1"/>
  <c r="K2098" i="1"/>
  <c r="J2098" i="1"/>
  <c r="K2096" i="1"/>
  <c r="J2096" i="1"/>
  <c r="K2090" i="1"/>
  <c r="J2090" i="1"/>
  <c r="K2097" i="1"/>
  <c r="J2097" i="1"/>
  <c r="K2091" i="1"/>
  <c r="J2091" i="1"/>
  <c r="K2092" i="1"/>
  <c r="J2092" i="1"/>
  <c r="K2072" i="1"/>
  <c r="J2072" i="1"/>
  <c r="K2065" i="1"/>
  <c r="J2065" i="1"/>
  <c r="K2056" i="1"/>
  <c r="J2056" i="1"/>
  <c r="K2000" i="1"/>
  <c r="J2000" i="1"/>
  <c r="K1999" i="1"/>
  <c r="J1999" i="1"/>
  <c r="K1988" i="1"/>
  <c r="J1988" i="1"/>
  <c r="K1990" i="1"/>
  <c r="J1990" i="1"/>
  <c r="K1987" i="1"/>
  <c r="J1987" i="1"/>
  <c r="K1926" i="1"/>
  <c r="J1926" i="1"/>
  <c r="K1925" i="1"/>
  <c r="J1925" i="1"/>
  <c r="K1915" i="1"/>
  <c r="J1915" i="1"/>
  <c r="K1916" i="1"/>
  <c r="J1916" i="1"/>
  <c r="K1918" i="1"/>
  <c r="J1918" i="1"/>
  <c r="K1919" i="1"/>
  <c r="J1919" i="1"/>
  <c r="K1917" i="1"/>
  <c r="J1917" i="1"/>
  <c r="K1907" i="1"/>
  <c r="J1907" i="1"/>
  <c r="K1913" i="1"/>
  <c r="J1913" i="1"/>
  <c r="K1903" i="1"/>
  <c r="J1903" i="1"/>
  <c r="K1904" i="1"/>
  <c r="J1904" i="1"/>
  <c r="K1911" i="1"/>
  <c r="J1911" i="1"/>
  <c r="K1906" i="1"/>
  <c r="J1906" i="1"/>
  <c r="K1908" i="1"/>
  <c r="J1908" i="1"/>
  <c r="K1909" i="1"/>
  <c r="J1909" i="1"/>
  <c r="K1912" i="1"/>
  <c r="J1912" i="1"/>
  <c r="K1902" i="1"/>
  <c r="J1902" i="1"/>
  <c r="K1910" i="1"/>
  <c r="J1910" i="1"/>
  <c r="K1905" i="1"/>
  <c r="J1905" i="1"/>
  <c r="K1900" i="1"/>
  <c r="J1900" i="1"/>
  <c r="K1891" i="1"/>
  <c r="J1891" i="1"/>
  <c r="K1893" i="1"/>
  <c r="J1893" i="1"/>
  <c r="K1888" i="1"/>
  <c r="J1888" i="1"/>
  <c r="K1889" i="1"/>
  <c r="J1889" i="1"/>
  <c r="K1890" i="1"/>
  <c r="J1890" i="1"/>
  <c r="K1892" i="1"/>
  <c r="J1892" i="1"/>
  <c r="K1881" i="1"/>
  <c r="J1881" i="1"/>
  <c r="K1872" i="1"/>
  <c r="J1872" i="1"/>
  <c r="K1870" i="1"/>
  <c r="J1870" i="1"/>
  <c r="K1875" i="1"/>
  <c r="J1875" i="1"/>
  <c r="K1866" i="1"/>
  <c r="J1866" i="1"/>
  <c r="K1876" i="1"/>
  <c r="J1876" i="1"/>
  <c r="K1880" i="1"/>
  <c r="J1880" i="1"/>
  <c r="K1874" i="1"/>
  <c r="J1874" i="1"/>
  <c r="K1868" i="1"/>
  <c r="J1868" i="1"/>
  <c r="K1877" i="1"/>
  <c r="J1877" i="1"/>
  <c r="K1873" i="1"/>
  <c r="J1873" i="1"/>
  <c r="K1871" i="1"/>
  <c r="J1871" i="1"/>
  <c r="K1878" i="1"/>
  <c r="J1878" i="1"/>
  <c r="K1879" i="1"/>
  <c r="J1879" i="1"/>
  <c r="K1869" i="1"/>
  <c r="J1869" i="1"/>
  <c r="K1861" i="1"/>
  <c r="J1861" i="1"/>
  <c r="K1840" i="1"/>
  <c r="J1840" i="1"/>
  <c r="K1852" i="1"/>
  <c r="J1852" i="1"/>
  <c r="K1838" i="1"/>
  <c r="J1838" i="1"/>
  <c r="K1837" i="1"/>
  <c r="J1837" i="1"/>
  <c r="K1841" i="1"/>
  <c r="J1841" i="1"/>
  <c r="K1835" i="1"/>
  <c r="J1835" i="1"/>
  <c r="K1836" i="1"/>
  <c r="J1836" i="1"/>
  <c r="K1834" i="1"/>
  <c r="J1834" i="1"/>
  <c r="K1839" i="1"/>
  <c r="J1839" i="1"/>
  <c r="K1815" i="1"/>
  <c r="J1815" i="1"/>
  <c r="K1816" i="1"/>
  <c r="J1816" i="1"/>
  <c r="K1828" i="1"/>
  <c r="J1828" i="1"/>
  <c r="K1819" i="1"/>
  <c r="J1819" i="1"/>
  <c r="K1830" i="1"/>
  <c r="J1830" i="1"/>
  <c r="K1829" i="1"/>
  <c r="J1829" i="1"/>
  <c r="K1827" i="1"/>
  <c r="J1827" i="1"/>
  <c r="K1817" i="1"/>
  <c r="J1817" i="1"/>
  <c r="K1822" i="1"/>
  <c r="J1822" i="1"/>
  <c r="K1831" i="1"/>
  <c r="J1831" i="1"/>
  <c r="K1823" i="1"/>
  <c r="J1823" i="1"/>
  <c r="K1832" i="1"/>
  <c r="J1832" i="1"/>
  <c r="K1820" i="1"/>
  <c r="J1820" i="1"/>
  <c r="K1826" i="1"/>
  <c r="J1826" i="1"/>
  <c r="K1821" i="1"/>
  <c r="J1821" i="1"/>
  <c r="K1818" i="1"/>
  <c r="J1818" i="1"/>
  <c r="K1825" i="1"/>
  <c r="J1825" i="1"/>
  <c r="K1824" i="1"/>
  <c r="J1824" i="1"/>
  <c r="K1793" i="1"/>
  <c r="J1793" i="1"/>
  <c r="K1718" i="1"/>
  <c r="J1718" i="1"/>
  <c r="K1711" i="1"/>
  <c r="J1711" i="1"/>
  <c r="K1758" i="1"/>
  <c r="J1758" i="1"/>
  <c r="K1760" i="1"/>
  <c r="J1760" i="1"/>
  <c r="K1755" i="1"/>
  <c r="J1755" i="1"/>
  <c r="K1759" i="1"/>
  <c r="J1759" i="1"/>
  <c r="K1762" i="1"/>
  <c r="J1762" i="1"/>
  <c r="K1754" i="1"/>
  <c r="J1754" i="1"/>
  <c r="K1761" i="1"/>
  <c r="J1761" i="1"/>
  <c r="K1756" i="1"/>
  <c r="J1756" i="1"/>
  <c r="K1757" i="1"/>
  <c r="J1757" i="1"/>
  <c r="K1763" i="1"/>
  <c r="J1763" i="1"/>
  <c r="K1745" i="1"/>
  <c r="J1745" i="1"/>
  <c r="K1747" i="1"/>
  <c r="J1747" i="1"/>
  <c r="K1744" i="1"/>
  <c r="J1744" i="1"/>
  <c r="K1746" i="1"/>
  <c r="J1746" i="1"/>
  <c r="K1748" i="1"/>
  <c r="J1748" i="1"/>
  <c r="K1725" i="1"/>
  <c r="J1725" i="1"/>
  <c r="K1731" i="1"/>
  <c r="J1731" i="1"/>
  <c r="K1721" i="1"/>
  <c r="J1721" i="1"/>
  <c r="K1722" i="1"/>
  <c r="J1722" i="1"/>
  <c r="K1732" i="1"/>
  <c r="J1732" i="1"/>
  <c r="K1727" i="1"/>
  <c r="J1727" i="1"/>
  <c r="K1715" i="1"/>
  <c r="J1715" i="1"/>
  <c r="K1714" i="1"/>
  <c r="J1714" i="1"/>
  <c r="K1730" i="1"/>
  <c r="J1730" i="1"/>
  <c r="K1724" i="1"/>
  <c r="J1724" i="1"/>
  <c r="K1713" i="1"/>
  <c r="J1713" i="1"/>
  <c r="K1728" i="1"/>
  <c r="J1728" i="1"/>
  <c r="K1729" i="1"/>
  <c r="J1729" i="1"/>
  <c r="K1719" i="1"/>
  <c r="J1719" i="1"/>
  <c r="K1720" i="1"/>
  <c r="J1720" i="1"/>
  <c r="K1723" i="1"/>
  <c r="J1723" i="1"/>
  <c r="K1712" i="1"/>
  <c r="J1712" i="1"/>
  <c r="K1726" i="1"/>
  <c r="J1726" i="1"/>
  <c r="K1717" i="1"/>
  <c r="J1717" i="1"/>
  <c r="K1716" i="1"/>
  <c r="J1716" i="1"/>
  <c r="K1703" i="1"/>
  <c r="J1703" i="1"/>
  <c r="K1704" i="1"/>
  <c r="J1704" i="1"/>
  <c r="K1655" i="1"/>
  <c r="J1655" i="1"/>
  <c r="K1649" i="1"/>
  <c r="J1649" i="1"/>
  <c r="K1650" i="1"/>
  <c r="J1650" i="1"/>
  <c r="K1647" i="1"/>
  <c r="J1647" i="1"/>
  <c r="K1648" i="1"/>
  <c r="J1648" i="1"/>
  <c r="K1638" i="1"/>
  <c r="J1638" i="1"/>
  <c r="K1626" i="1"/>
  <c r="J1626" i="1"/>
  <c r="K1629" i="1"/>
  <c r="J1629" i="1"/>
  <c r="K1618" i="1"/>
  <c r="J1618" i="1"/>
  <c r="K1633" i="1"/>
  <c r="J1633" i="1"/>
  <c r="K1623" i="1"/>
  <c r="J1623" i="1"/>
  <c r="K1630" i="1"/>
  <c r="J1630" i="1"/>
  <c r="K1621" i="1"/>
  <c r="J1621" i="1"/>
  <c r="K1628" i="1"/>
  <c r="J1628" i="1"/>
  <c r="K1620" i="1"/>
  <c r="J1620" i="1"/>
  <c r="K1617" i="1"/>
  <c r="J1617" i="1"/>
  <c r="K1634" i="1"/>
  <c r="J1634" i="1"/>
  <c r="K1625" i="1"/>
  <c r="J1625" i="1"/>
  <c r="K1624" i="1"/>
  <c r="J1624" i="1"/>
  <c r="K1616" i="1"/>
  <c r="J1616" i="1"/>
  <c r="K1627" i="1"/>
  <c r="J1627" i="1"/>
  <c r="K1622" i="1"/>
  <c r="J1622" i="1"/>
  <c r="K1619" i="1"/>
  <c r="J1619" i="1"/>
  <c r="K1631" i="1"/>
  <c r="J1631" i="1"/>
  <c r="K1632" i="1"/>
  <c r="J1632" i="1"/>
  <c r="K1599" i="1"/>
  <c r="J1599" i="1"/>
  <c r="K1605" i="1"/>
  <c r="J1605" i="1"/>
  <c r="K1594" i="1"/>
  <c r="J1594" i="1"/>
  <c r="K1608" i="1"/>
  <c r="J1608" i="1"/>
  <c r="K1602" i="1"/>
  <c r="J1602" i="1"/>
  <c r="K1600" i="1"/>
  <c r="J1600" i="1"/>
  <c r="K1598" i="1"/>
  <c r="J1598" i="1"/>
  <c r="K1606" i="1"/>
  <c r="J1606" i="1"/>
  <c r="K1596" i="1"/>
  <c r="J1596" i="1"/>
  <c r="K1604" i="1"/>
  <c r="J1604" i="1"/>
  <c r="K1609" i="1"/>
  <c r="J1609" i="1"/>
  <c r="K1593" i="1"/>
  <c r="J1593" i="1"/>
  <c r="K1592" i="1"/>
  <c r="J1592" i="1"/>
  <c r="K1595" i="1"/>
  <c r="J1595" i="1"/>
  <c r="K1597" i="1"/>
  <c r="J1597" i="1"/>
  <c r="K1607" i="1"/>
  <c r="J1607" i="1"/>
  <c r="K1603" i="1"/>
  <c r="J1603" i="1"/>
  <c r="K1601" i="1"/>
  <c r="J1601" i="1"/>
  <c r="K1586" i="1"/>
  <c r="J1586" i="1"/>
  <c r="K1568" i="1"/>
  <c r="J1568" i="1"/>
  <c r="K1569" i="1"/>
  <c r="J1569" i="1"/>
  <c r="K1549" i="1"/>
  <c r="J1549" i="1"/>
  <c r="K1546" i="1"/>
  <c r="J1546" i="1"/>
  <c r="K1547" i="1"/>
  <c r="J1547" i="1"/>
  <c r="K1550" i="1"/>
  <c r="J1550" i="1"/>
  <c r="K1555" i="1"/>
  <c r="J1555" i="1"/>
  <c r="K1548" i="1"/>
  <c r="J1548" i="1"/>
  <c r="K1560" i="1"/>
  <c r="J1560" i="1"/>
  <c r="K1551" i="1"/>
  <c r="J1551" i="1"/>
  <c r="K1562" i="1"/>
  <c r="J1562" i="1"/>
  <c r="K1552" i="1"/>
  <c r="J1552" i="1"/>
  <c r="K1556" i="1"/>
  <c r="J1556" i="1"/>
  <c r="K1553" i="1"/>
  <c r="J1553" i="1"/>
  <c r="K1559" i="1"/>
  <c r="J1559" i="1"/>
  <c r="K1554" i="1"/>
  <c r="J1554" i="1"/>
  <c r="K1557" i="1"/>
  <c r="J1557" i="1"/>
  <c r="K1558" i="1"/>
  <c r="J1558" i="1"/>
  <c r="K1561" i="1"/>
  <c r="J1561" i="1"/>
  <c r="K1511" i="1"/>
  <c r="J1511" i="1"/>
  <c r="K1516" i="1"/>
  <c r="J1516" i="1"/>
  <c r="K1517" i="1"/>
  <c r="J1517" i="1"/>
  <c r="K1526" i="1"/>
  <c r="J1526" i="1"/>
  <c r="K1522" i="1"/>
  <c r="J1522" i="1"/>
  <c r="K1532" i="1"/>
  <c r="J1532" i="1"/>
  <c r="K1513" i="1"/>
  <c r="J1513" i="1"/>
  <c r="K1531" i="1"/>
  <c r="J1531" i="1"/>
  <c r="K1510" i="1"/>
  <c r="J1510" i="1"/>
  <c r="K1538" i="1"/>
  <c r="J1538" i="1"/>
  <c r="K1520" i="1"/>
  <c r="J1520" i="1"/>
  <c r="K1533" i="1"/>
  <c r="J1533" i="1"/>
  <c r="K1539" i="1"/>
  <c r="J1539" i="1"/>
  <c r="K1536" i="1"/>
  <c r="J1536" i="1"/>
  <c r="K1523" i="1"/>
  <c r="J1523" i="1"/>
  <c r="K1534" i="1"/>
  <c r="J1534" i="1"/>
  <c r="K1530" i="1"/>
  <c r="J1530" i="1"/>
  <c r="K1518" i="1"/>
  <c r="J1518" i="1"/>
  <c r="K1537" i="1"/>
  <c r="J1537" i="1"/>
  <c r="K1535" i="1"/>
  <c r="J1535" i="1"/>
  <c r="K1529" i="1"/>
  <c r="J1529" i="1"/>
  <c r="K1528" i="1"/>
  <c r="J1528" i="1"/>
  <c r="K1527" i="1"/>
  <c r="J1527" i="1"/>
  <c r="K1524" i="1"/>
  <c r="J1524" i="1"/>
  <c r="K1525" i="1"/>
  <c r="J1525" i="1"/>
  <c r="K1521" i="1"/>
  <c r="J1521" i="1"/>
  <c r="K1519" i="1"/>
  <c r="J1519" i="1"/>
  <c r="K1512" i="1"/>
  <c r="J1512" i="1"/>
  <c r="K1515" i="1"/>
  <c r="J1515" i="1"/>
  <c r="K1514" i="1"/>
  <c r="J1514" i="1"/>
  <c r="K1509" i="1"/>
  <c r="J1509" i="1"/>
  <c r="K1487" i="1"/>
  <c r="J1487" i="1"/>
  <c r="K1488" i="1"/>
  <c r="J1488" i="1"/>
  <c r="K1493" i="1"/>
  <c r="J1493" i="1"/>
  <c r="K1489" i="1"/>
  <c r="J1489" i="1"/>
  <c r="K1490" i="1"/>
  <c r="J1490" i="1"/>
  <c r="K1492" i="1"/>
  <c r="J1492" i="1"/>
  <c r="K1491" i="1"/>
  <c r="J1491" i="1"/>
  <c r="K1485" i="1"/>
  <c r="J1485" i="1"/>
  <c r="K1484" i="1"/>
  <c r="J1484" i="1"/>
  <c r="K1432" i="1"/>
  <c r="J1432" i="1"/>
  <c r="K1476" i="1"/>
  <c r="J1476" i="1"/>
  <c r="K1471" i="1"/>
  <c r="J1471" i="1"/>
  <c r="K1472" i="1"/>
  <c r="J1472" i="1"/>
  <c r="K1474" i="1"/>
  <c r="J1474" i="1"/>
  <c r="K1473" i="1"/>
  <c r="J1473" i="1"/>
  <c r="K1475" i="1"/>
  <c r="J1475" i="1"/>
  <c r="K1467" i="1"/>
  <c r="J1467" i="1"/>
  <c r="K1468" i="1"/>
  <c r="J1468" i="1"/>
  <c r="K1435" i="1"/>
  <c r="J1435" i="1"/>
  <c r="K1439" i="1"/>
  <c r="J1439" i="1"/>
  <c r="K1443" i="1"/>
  <c r="J1443" i="1"/>
  <c r="K1440" i="1"/>
  <c r="J1440" i="1"/>
  <c r="K1449" i="1"/>
  <c r="J1449" i="1"/>
  <c r="K1445" i="1"/>
  <c r="J1445" i="1"/>
  <c r="K1442" i="1"/>
  <c r="J1442" i="1"/>
  <c r="K1444" i="1"/>
  <c r="J1444" i="1"/>
  <c r="K1446" i="1"/>
  <c r="J1446" i="1"/>
  <c r="K1447" i="1"/>
  <c r="J1447" i="1"/>
  <c r="K1438" i="1"/>
  <c r="J1438" i="1"/>
  <c r="K1441" i="1"/>
  <c r="J1441" i="1"/>
  <c r="K1434" i="1"/>
  <c r="J1434" i="1"/>
  <c r="K1448" i="1"/>
  <c r="J1448" i="1"/>
  <c r="K1437" i="1"/>
  <c r="J1437" i="1"/>
  <c r="K1436" i="1"/>
  <c r="J1436" i="1"/>
  <c r="K1424" i="1"/>
  <c r="J1424" i="1"/>
  <c r="K1423" i="1"/>
  <c r="J1423" i="1"/>
  <c r="K1425" i="1"/>
  <c r="J1425" i="1"/>
  <c r="K1426" i="1"/>
  <c r="J1426" i="1"/>
  <c r="K1414" i="1"/>
  <c r="J1414" i="1"/>
  <c r="K1412" i="1"/>
  <c r="J1412" i="1"/>
  <c r="K1398" i="1"/>
  <c r="J1398" i="1"/>
  <c r="K1390" i="1"/>
  <c r="J1390" i="1"/>
  <c r="K1331" i="1"/>
  <c r="J1331" i="1"/>
  <c r="K1326" i="1"/>
  <c r="J1326" i="1"/>
  <c r="K1349" i="1"/>
  <c r="J1349" i="1"/>
  <c r="K1316" i="1"/>
  <c r="J1316" i="1"/>
  <c r="K1351" i="1"/>
  <c r="J1351" i="1"/>
  <c r="K1332" i="1"/>
  <c r="J1332" i="1"/>
  <c r="K1341" i="1"/>
  <c r="J1341" i="1"/>
  <c r="K1311" i="1"/>
  <c r="J1311" i="1"/>
  <c r="K1330" i="1"/>
  <c r="J1330" i="1"/>
  <c r="K1336" i="1"/>
  <c r="J1336" i="1"/>
  <c r="K1347" i="1"/>
  <c r="J1347" i="1"/>
  <c r="K1324" i="1"/>
  <c r="J1324" i="1"/>
  <c r="K1329" i="1"/>
  <c r="J1329" i="1"/>
  <c r="K1355" i="1"/>
  <c r="J1355" i="1"/>
  <c r="K1342" i="1"/>
  <c r="J1342" i="1"/>
  <c r="K1333" i="1"/>
  <c r="J1333" i="1"/>
  <c r="K1345" i="1"/>
  <c r="J1345" i="1"/>
  <c r="K1319" i="1"/>
  <c r="J1319" i="1"/>
  <c r="K1312" i="1"/>
  <c r="J1312" i="1"/>
  <c r="K1320" i="1"/>
  <c r="J1320" i="1"/>
  <c r="K1314" i="1"/>
  <c r="J1314" i="1"/>
  <c r="K1322" i="1"/>
  <c r="J1322" i="1"/>
  <c r="K1339" i="1"/>
  <c r="J1339" i="1"/>
  <c r="K1337" i="1"/>
  <c r="J1337" i="1"/>
  <c r="K1321" i="1"/>
  <c r="J1321" i="1"/>
  <c r="K1328" i="1"/>
  <c r="J1328" i="1"/>
  <c r="K1350" i="1"/>
  <c r="J1350" i="1"/>
  <c r="K1318" i="1"/>
  <c r="J1318" i="1"/>
  <c r="K1323" i="1"/>
  <c r="J1323" i="1"/>
  <c r="K1313" i="1"/>
  <c r="J1313" i="1"/>
  <c r="K1352" i="1"/>
  <c r="J1352" i="1"/>
  <c r="K1327" i="1"/>
  <c r="J1327" i="1"/>
  <c r="K1343" i="1"/>
  <c r="J1343" i="1"/>
  <c r="K1317" i="1"/>
  <c r="J1317" i="1"/>
  <c r="K1348" i="1"/>
  <c r="J1348" i="1"/>
  <c r="K1338" i="1"/>
  <c r="J1338" i="1"/>
  <c r="K1335" i="1"/>
  <c r="J1335" i="1"/>
  <c r="K1315" i="1"/>
  <c r="J1315" i="1"/>
  <c r="K1346" i="1"/>
  <c r="J1346" i="1"/>
  <c r="K1353" i="1"/>
  <c r="J1353" i="1"/>
  <c r="K1334" i="1"/>
  <c r="J1334" i="1"/>
  <c r="K1340" i="1"/>
  <c r="J1340" i="1"/>
  <c r="K1325" i="1"/>
  <c r="J1325" i="1"/>
  <c r="K1344" i="1"/>
  <c r="J1344" i="1"/>
  <c r="K1354" i="1"/>
  <c r="J1354" i="1"/>
  <c r="K1303" i="1"/>
  <c r="J1303" i="1"/>
  <c r="K1293" i="1"/>
  <c r="J1293" i="1"/>
  <c r="K1294" i="1"/>
  <c r="J1294" i="1"/>
  <c r="K1299" i="1"/>
  <c r="J1299" i="1"/>
  <c r="K1298" i="1"/>
  <c r="J1298" i="1"/>
  <c r="K1295" i="1"/>
  <c r="J1295" i="1"/>
  <c r="K1304" i="1"/>
  <c r="J1304" i="1"/>
  <c r="K1302" i="1"/>
  <c r="J1302" i="1"/>
  <c r="K1297" i="1"/>
  <c r="J1297" i="1"/>
  <c r="K1300" i="1"/>
  <c r="J1300" i="1"/>
  <c r="K1301" i="1"/>
  <c r="J1301" i="1"/>
  <c r="K1296" i="1"/>
  <c r="J1296" i="1"/>
  <c r="K1306" i="1"/>
  <c r="J1306" i="1"/>
  <c r="K1305" i="1"/>
  <c r="J1305" i="1"/>
  <c r="K1287" i="1"/>
  <c r="J1287" i="1"/>
  <c r="K1286" i="1"/>
  <c r="J1286" i="1"/>
  <c r="K1278" i="1"/>
  <c r="J1278" i="1"/>
  <c r="K1276" i="1"/>
  <c r="J1276" i="1"/>
  <c r="K1266" i="1"/>
  <c r="J1266" i="1"/>
  <c r="K1264" i="1"/>
  <c r="J1264" i="1"/>
  <c r="K1247" i="1"/>
  <c r="J1247" i="1"/>
  <c r="K1236" i="1"/>
  <c r="J1236" i="1"/>
  <c r="K1234" i="1"/>
  <c r="J1234" i="1"/>
  <c r="K1235" i="1"/>
  <c r="J1235" i="1"/>
  <c r="K1233" i="1"/>
  <c r="J1233" i="1"/>
  <c r="K1232" i="1"/>
  <c r="J1232" i="1"/>
  <c r="K1045" i="1"/>
  <c r="J1045" i="1"/>
  <c r="K1212" i="1"/>
  <c r="J1212" i="1"/>
  <c r="K1173" i="1"/>
  <c r="J1173" i="1"/>
  <c r="K1227" i="1"/>
  <c r="J1227" i="1"/>
  <c r="K1132" i="1"/>
  <c r="J1132" i="1"/>
  <c r="K1181" i="1"/>
  <c r="J1181" i="1"/>
  <c r="K970" i="1"/>
  <c r="J970" i="1"/>
  <c r="K857" i="1"/>
  <c r="J857" i="1"/>
  <c r="K906" i="1"/>
  <c r="J906" i="1"/>
  <c r="K878" i="1"/>
  <c r="J878" i="1"/>
  <c r="K994" i="1"/>
  <c r="J994" i="1"/>
  <c r="K955" i="1"/>
  <c r="J955" i="1"/>
  <c r="K919" i="1"/>
  <c r="J919" i="1"/>
  <c r="K944" i="1"/>
  <c r="J944" i="1"/>
  <c r="K1222" i="1"/>
  <c r="J1222" i="1"/>
  <c r="K927" i="1"/>
  <c r="J927" i="1"/>
  <c r="K879" i="1"/>
  <c r="J879" i="1"/>
  <c r="K873" i="1"/>
  <c r="J873" i="1"/>
  <c r="K913" i="1"/>
  <c r="J913" i="1"/>
  <c r="K1033" i="1"/>
  <c r="J1033" i="1"/>
  <c r="K1034" i="1"/>
  <c r="J1034" i="1"/>
  <c r="K1051" i="1"/>
  <c r="J1051" i="1"/>
  <c r="K1057" i="1"/>
  <c r="J1057" i="1"/>
  <c r="K1059" i="1"/>
  <c r="J1059" i="1"/>
  <c r="K1061" i="1"/>
  <c r="J1061" i="1"/>
  <c r="K1067" i="1"/>
  <c r="J1067" i="1"/>
  <c r="K1070" i="1"/>
  <c r="J1070" i="1"/>
  <c r="K1074" i="1"/>
  <c r="J1074" i="1"/>
  <c r="K1075" i="1"/>
  <c r="J1075" i="1"/>
  <c r="K1081" i="1"/>
  <c r="J1081" i="1"/>
  <c r="K1084" i="1"/>
  <c r="J1084" i="1"/>
  <c r="K1085" i="1"/>
  <c r="J1085" i="1"/>
  <c r="K1086" i="1"/>
  <c r="J1086" i="1"/>
  <c r="K1092" i="1"/>
  <c r="J1092" i="1"/>
  <c r="K1094" i="1"/>
  <c r="J1094" i="1"/>
  <c r="K1101" i="1"/>
  <c r="J1101" i="1"/>
  <c r="K1109" i="1"/>
  <c r="J1109" i="1"/>
  <c r="K1104" i="1"/>
  <c r="J1104" i="1"/>
  <c r="K1111" i="1"/>
  <c r="J1111" i="1"/>
  <c r="K1113" i="1"/>
  <c r="J1113" i="1"/>
  <c r="K1115" i="1"/>
  <c r="J1115" i="1"/>
  <c r="K1117" i="1"/>
  <c r="J1117" i="1"/>
  <c r="K1118" i="1"/>
  <c r="J1118" i="1"/>
  <c r="K1121" i="1"/>
  <c r="J1121" i="1"/>
  <c r="K1124" i="1"/>
  <c r="J1124" i="1"/>
  <c r="K1138" i="1"/>
  <c r="J1138" i="1"/>
  <c r="K1158" i="1"/>
  <c r="J1158" i="1"/>
  <c r="K1168" i="1"/>
  <c r="J1168" i="1"/>
  <c r="K1171" i="1"/>
  <c r="J1171" i="1"/>
  <c r="K1174" i="1"/>
  <c r="J1174" i="1"/>
  <c r="K1183" i="1"/>
  <c r="J1183" i="1"/>
  <c r="K1185" i="1"/>
  <c r="J1185" i="1"/>
  <c r="K1195" i="1"/>
  <c r="J1195" i="1"/>
  <c r="K1196" i="1"/>
  <c r="J1196" i="1"/>
  <c r="K1198" i="1"/>
  <c r="J1198" i="1"/>
  <c r="K1200" i="1"/>
  <c r="J1200" i="1"/>
  <c r="K1201" i="1"/>
  <c r="J1201" i="1"/>
  <c r="K1204" i="1"/>
  <c r="J1204" i="1"/>
  <c r="K1209" i="1"/>
  <c r="J1209" i="1"/>
  <c r="K1217" i="1"/>
  <c r="J1217" i="1"/>
  <c r="K1219" i="1"/>
  <c r="J1219" i="1"/>
  <c r="K1225" i="1"/>
  <c r="J1225" i="1"/>
  <c r="K1226" i="1"/>
  <c r="J1226" i="1"/>
  <c r="K1228" i="1"/>
  <c r="J1228" i="1"/>
  <c r="K1231" i="1"/>
  <c r="J1231" i="1"/>
  <c r="K1029" i="1"/>
  <c r="J1029" i="1"/>
  <c r="K1030" i="1"/>
  <c r="J1030" i="1"/>
  <c r="K1035" i="1"/>
  <c r="J1035" i="1"/>
  <c r="K1036" i="1"/>
  <c r="J1036" i="1"/>
  <c r="K1039" i="1"/>
  <c r="J1039" i="1"/>
  <c r="K1042" i="1"/>
  <c r="J1042" i="1"/>
  <c r="K1043" i="1"/>
  <c r="J1043" i="1"/>
  <c r="K1044" i="1"/>
  <c r="J1044" i="1"/>
  <c r="K1046" i="1"/>
  <c r="J1046" i="1"/>
  <c r="K1049" i="1"/>
  <c r="J1049" i="1"/>
  <c r="K1053" i="1"/>
  <c r="J1053" i="1"/>
  <c r="K1055" i="1"/>
  <c r="J1055" i="1"/>
  <c r="K1060" i="1"/>
  <c r="J1060" i="1"/>
  <c r="K1064" i="1"/>
  <c r="J1064" i="1"/>
  <c r="K1062" i="1"/>
  <c r="J1062" i="1"/>
  <c r="K1065" i="1"/>
  <c r="J1065" i="1"/>
  <c r="K1069" i="1"/>
  <c r="J1069" i="1"/>
  <c r="K1073" i="1"/>
  <c r="J1073" i="1"/>
  <c r="K1076" i="1"/>
  <c r="J1076" i="1"/>
  <c r="K1077" i="1"/>
  <c r="J1077" i="1"/>
  <c r="K1078" i="1"/>
  <c r="J1078" i="1"/>
  <c r="K1080" i="1"/>
  <c r="J1080" i="1"/>
  <c r="K1087" i="1"/>
  <c r="J1087" i="1"/>
  <c r="K1098" i="1"/>
  <c r="J1098" i="1"/>
  <c r="K1100" i="1"/>
  <c r="J1100" i="1"/>
  <c r="K1096" i="1"/>
  <c r="J1096" i="1"/>
  <c r="K1097" i="1"/>
  <c r="J1097" i="1"/>
  <c r="K1103" i="1"/>
  <c r="J1103" i="1"/>
  <c r="K1106" i="1"/>
  <c r="J1106" i="1"/>
  <c r="K1114" i="1"/>
  <c r="J1114" i="1"/>
  <c r="K1116" i="1"/>
  <c r="J1116" i="1"/>
  <c r="K1125" i="1"/>
  <c r="J1125" i="1"/>
  <c r="K1127" i="1"/>
  <c r="J1127" i="1"/>
  <c r="K1129" i="1"/>
  <c r="J1129" i="1"/>
  <c r="K1133" i="1"/>
  <c r="J1133" i="1"/>
  <c r="K1137" i="1"/>
  <c r="J1137" i="1"/>
  <c r="K1140" i="1"/>
  <c r="J1140" i="1"/>
  <c r="K1143" i="1"/>
  <c r="J1143" i="1"/>
  <c r="K1144" i="1"/>
  <c r="J1144" i="1"/>
  <c r="K1146" i="1"/>
  <c r="J1146" i="1"/>
  <c r="K1150" i="1"/>
  <c r="J1150" i="1"/>
  <c r="K1167" i="1"/>
  <c r="J1167" i="1"/>
  <c r="K1177" i="1"/>
  <c r="J1177" i="1"/>
  <c r="K1178" i="1"/>
  <c r="J1178" i="1"/>
  <c r="K1187" i="1"/>
  <c r="J1187" i="1"/>
  <c r="K1188" i="1"/>
  <c r="J1188" i="1"/>
  <c r="K1189" i="1"/>
  <c r="J1189" i="1"/>
  <c r="K1208" i="1"/>
  <c r="J1208" i="1"/>
  <c r="K1211" i="1"/>
  <c r="J1211" i="1"/>
  <c r="K1229" i="1"/>
  <c r="J1229" i="1"/>
  <c r="K1026" i="1"/>
  <c r="J1026" i="1"/>
  <c r="K1027" i="1"/>
  <c r="J1027" i="1"/>
  <c r="K1028" i="1"/>
  <c r="J1028" i="1"/>
  <c r="K1031" i="1"/>
  <c r="J1031" i="1"/>
  <c r="K1032" i="1"/>
  <c r="J1032" i="1"/>
  <c r="K1037" i="1"/>
  <c r="J1037" i="1"/>
  <c r="K1038" i="1"/>
  <c r="J1038" i="1"/>
  <c r="K1040" i="1"/>
  <c r="J1040" i="1"/>
  <c r="K1041" i="1"/>
  <c r="J1041" i="1"/>
  <c r="K1047" i="1"/>
  <c r="J1047" i="1"/>
  <c r="K1048" i="1"/>
  <c r="J1048" i="1"/>
  <c r="K1050" i="1"/>
  <c r="J1050" i="1"/>
  <c r="K1052" i="1"/>
  <c r="J1052" i="1"/>
  <c r="K1054" i="1"/>
  <c r="J1054" i="1"/>
  <c r="K1056" i="1"/>
  <c r="J1056" i="1"/>
  <c r="K1058" i="1"/>
  <c r="J1058" i="1"/>
  <c r="K1063" i="1"/>
  <c r="J1063" i="1"/>
  <c r="K1066" i="1"/>
  <c r="J1066" i="1"/>
  <c r="K1068" i="1"/>
  <c r="J1068" i="1"/>
  <c r="K1071" i="1"/>
  <c r="J1071" i="1"/>
  <c r="K1072" i="1"/>
  <c r="J1072" i="1"/>
  <c r="K1079" i="1"/>
  <c r="J1079" i="1"/>
  <c r="K1082" i="1"/>
  <c r="J1082" i="1"/>
  <c r="K1083" i="1"/>
  <c r="J1083" i="1"/>
  <c r="K1088" i="1"/>
  <c r="J1088" i="1"/>
  <c r="K1089" i="1"/>
  <c r="J1089" i="1"/>
  <c r="K1091" i="1"/>
  <c r="J1091" i="1"/>
  <c r="K1093" i="1"/>
  <c r="J1093" i="1"/>
  <c r="K1095" i="1"/>
  <c r="J1095" i="1"/>
  <c r="K1099" i="1"/>
  <c r="J1099" i="1"/>
  <c r="K1090" i="1"/>
  <c r="J1090" i="1"/>
  <c r="K1102" i="1"/>
  <c r="J1102" i="1"/>
  <c r="K1105" i="1"/>
  <c r="J1105" i="1"/>
  <c r="K1107" i="1"/>
  <c r="J1107" i="1"/>
  <c r="K1108" i="1"/>
  <c r="J1108" i="1"/>
  <c r="K1110" i="1"/>
  <c r="J1110" i="1"/>
  <c r="K1112" i="1"/>
  <c r="J1112" i="1"/>
  <c r="K1119" i="1"/>
  <c r="J1119" i="1"/>
  <c r="K1120" i="1"/>
  <c r="J1120" i="1"/>
  <c r="K1122" i="1"/>
  <c r="J1122" i="1"/>
  <c r="K1123" i="1"/>
  <c r="J1123" i="1"/>
  <c r="K1126" i="1"/>
  <c r="J1126" i="1"/>
  <c r="K1128" i="1"/>
  <c r="J1128" i="1"/>
  <c r="K1130" i="1"/>
  <c r="J1130" i="1"/>
  <c r="K1131" i="1"/>
  <c r="J1131" i="1"/>
  <c r="K1134" i="1"/>
  <c r="J1134" i="1"/>
  <c r="K1135" i="1"/>
  <c r="J1135" i="1"/>
  <c r="K1136" i="1"/>
  <c r="J1136" i="1"/>
  <c r="K1139" i="1"/>
  <c r="J1139" i="1"/>
  <c r="K1141" i="1"/>
  <c r="J1141" i="1"/>
  <c r="K1142" i="1"/>
  <c r="J1142" i="1"/>
  <c r="K1145" i="1"/>
  <c r="J1145" i="1"/>
  <c r="K1147" i="1"/>
  <c r="J1147" i="1"/>
  <c r="K1148" i="1"/>
  <c r="J1148" i="1"/>
  <c r="K1149" i="1"/>
  <c r="J1149" i="1"/>
  <c r="K1151" i="1"/>
  <c r="J1151" i="1"/>
  <c r="K1152" i="1"/>
  <c r="J1152" i="1"/>
  <c r="K1153" i="1"/>
  <c r="J1153" i="1"/>
  <c r="K1154" i="1"/>
  <c r="J1154" i="1"/>
  <c r="K1155" i="1"/>
  <c r="J1155" i="1"/>
  <c r="K1156" i="1"/>
  <c r="J1156" i="1"/>
  <c r="K1157" i="1"/>
  <c r="J1157" i="1"/>
  <c r="K1159" i="1"/>
  <c r="J1159" i="1"/>
  <c r="K1160" i="1"/>
  <c r="J1160" i="1"/>
  <c r="K1161" i="1"/>
  <c r="J1161" i="1"/>
  <c r="K1162" i="1"/>
  <c r="J1162" i="1"/>
  <c r="K1163" i="1"/>
  <c r="J1163" i="1"/>
  <c r="K1164" i="1"/>
  <c r="J1164" i="1"/>
  <c r="K1165" i="1"/>
  <c r="J1165" i="1"/>
  <c r="K1166" i="1"/>
  <c r="J1166" i="1"/>
  <c r="K1169" i="1"/>
  <c r="J1169" i="1"/>
  <c r="K1170" i="1"/>
  <c r="J1170" i="1"/>
  <c r="K1172" i="1"/>
  <c r="J1172" i="1"/>
  <c r="K1175" i="1"/>
  <c r="J1175" i="1"/>
  <c r="K1176" i="1"/>
  <c r="J1176" i="1"/>
  <c r="K1179" i="1"/>
  <c r="J1179" i="1"/>
  <c r="K1180" i="1"/>
  <c r="J1180" i="1"/>
  <c r="K1184" i="1"/>
  <c r="J1184" i="1"/>
  <c r="K1186" i="1"/>
  <c r="J1186" i="1"/>
  <c r="K1182" i="1"/>
  <c r="J1182" i="1"/>
  <c r="K1190" i="1"/>
  <c r="J1190" i="1"/>
  <c r="K1191" i="1"/>
  <c r="J1191" i="1"/>
  <c r="K1192" i="1"/>
  <c r="J1192" i="1"/>
  <c r="K1193" i="1"/>
  <c r="J1193" i="1"/>
  <c r="K1194" i="1"/>
  <c r="J1194" i="1"/>
  <c r="K1197" i="1"/>
  <c r="J1197" i="1"/>
  <c r="K1199" i="1"/>
  <c r="J1199" i="1"/>
  <c r="K1202" i="1"/>
  <c r="J1202" i="1"/>
  <c r="K1203" i="1"/>
  <c r="J1203" i="1"/>
  <c r="K1206" i="1"/>
  <c r="J1206" i="1"/>
  <c r="K1207" i="1"/>
  <c r="J1207" i="1"/>
  <c r="K1205" i="1"/>
  <c r="J1205" i="1"/>
  <c r="K1210" i="1"/>
  <c r="J1210" i="1"/>
  <c r="K1213" i="1"/>
  <c r="J1213" i="1"/>
  <c r="K1215" i="1"/>
  <c r="J1215" i="1"/>
  <c r="K1216" i="1"/>
  <c r="J1216" i="1"/>
  <c r="K1218" i="1"/>
  <c r="J1218" i="1"/>
  <c r="K1214" i="1"/>
  <c r="J1214" i="1"/>
  <c r="K1220" i="1"/>
  <c r="J1220" i="1"/>
  <c r="K1221" i="1"/>
  <c r="J1221" i="1"/>
  <c r="K1223" i="1"/>
  <c r="J1223" i="1"/>
  <c r="K1224" i="1"/>
  <c r="J1224" i="1"/>
  <c r="K1230" i="1"/>
  <c r="J1230" i="1"/>
  <c r="K801" i="1"/>
  <c r="J801" i="1"/>
  <c r="K803" i="1"/>
  <c r="J803" i="1"/>
  <c r="K805" i="1"/>
  <c r="J805" i="1"/>
  <c r="K809" i="1"/>
  <c r="J809" i="1"/>
  <c r="K811" i="1"/>
  <c r="J811" i="1"/>
  <c r="K824" i="1"/>
  <c r="J824" i="1"/>
  <c r="K822" i="1"/>
  <c r="J822" i="1"/>
  <c r="K831" i="1"/>
  <c r="J831" i="1"/>
  <c r="K843" i="1"/>
  <c r="J843" i="1"/>
  <c r="K844" i="1"/>
  <c r="J844" i="1"/>
  <c r="K845" i="1"/>
  <c r="J845" i="1"/>
  <c r="K850" i="1"/>
  <c r="J850" i="1"/>
  <c r="K853" i="1"/>
  <c r="J853" i="1"/>
  <c r="K856" i="1"/>
  <c r="J856" i="1"/>
  <c r="K874" i="1"/>
  <c r="J874" i="1"/>
  <c r="K880" i="1"/>
  <c r="J880" i="1"/>
  <c r="K883" i="1"/>
  <c r="J883" i="1"/>
  <c r="K890" i="1"/>
  <c r="J890" i="1"/>
  <c r="K899" i="1"/>
  <c r="J899" i="1"/>
  <c r="K889" i="1"/>
  <c r="J889" i="1"/>
  <c r="K903" i="1"/>
  <c r="J903" i="1"/>
  <c r="K907" i="1"/>
  <c r="J907" i="1"/>
  <c r="K909" i="1"/>
  <c r="J909" i="1"/>
  <c r="K916" i="1"/>
  <c r="J916" i="1"/>
  <c r="K928" i="1"/>
  <c r="J928" i="1"/>
  <c r="K940" i="1"/>
  <c r="J940" i="1"/>
  <c r="K960" i="1"/>
  <c r="J960" i="1"/>
  <c r="K965" i="1"/>
  <c r="J965" i="1"/>
  <c r="K971" i="1"/>
  <c r="J971" i="1"/>
  <c r="K976" i="1"/>
  <c r="J976" i="1"/>
  <c r="K978" i="1"/>
  <c r="J978" i="1"/>
  <c r="K980" i="1"/>
  <c r="J980" i="1"/>
  <c r="K981" i="1"/>
  <c r="J981" i="1"/>
  <c r="K990" i="1"/>
  <c r="J990" i="1"/>
  <c r="K996" i="1"/>
  <c r="J996" i="1"/>
  <c r="K998" i="1"/>
  <c r="J998" i="1"/>
  <c r="K999" i="1"/>
  <c r="J999" i="1"/>
  <c r="K1002" i="1"/>
  <c r="J1002" i="1"/>
  <c r="K792" i="1"/>
  <c r="J792" i="1"/>
  <c r="K798" i="1"/>
  <c r="J798" i="1"/>
  <c r="K800" i="1"/>
  <c r="J800" i="1"/>
  <c r="K802" i="1"/>
  <c r="J802" i="1"/>
  <c r="K807" i="1"/>
  <c r="J807" i="1"/>
  <c r="K810" i="1"/>
  <c r="J810" i="1"/>
  <c r="K812" i="1"/>
  <c r="J812" i="1"/>
  <c r="K816" i="1"/>
  <c r="J816" i="1"/>
  <c r="K832" i="1"/>
  <c r="J832" i="1"/>
  <c r="K829" i="1"/>
  <c r="J829" i="1"/>
  <c r="K834" i="1"/>
  <c r="J834" i="1"/>
  <c r="K835" i="1"/>
  <c r="J835" i="1"/>
  <c r="K839" i="1"/>
  <c r="J839" i="1"/>
  <c r="K833" i="1"/>
  <c r="J833" i="1"/>
  <c r="K836" i="1"/>
  <c r="J836" i="1"/>
  <c r="K848" i="1"/>
  <c r="J848" i="1"/>
  <c r="K849" i="1"/>
  <c r="J849" i="1"/>
  <c r="K842" i="1"/>
  <c r="J842" i="1"/>
  <c r="K854" i="1"/>
  <c r="J854" i="1"/>
  <c r="K855" i="1"/>
  <c r="J855" i="1"/>
  <c r="K858" i="1"/>
  <c r="J858" i="1"/>
  <c r="K859" i="1"/>
  <c r="J859" i="1"/>
  <c r="K862" i="1"/>
  <c r="J862" i="1"/>
  <c r="K863" i="1"/>
  <c r="J863" i="1"/>
  <c r="K865" i="1"/>
  <c r="J865" i="1"/>
  <c r="K866" i="1"/>
  <c r="J866" i="1"/>
  <c r="K864" i="1"/>
  <c r="J864" i="1"/>
  <c r="K870" i="1"/>
  <c r="J870" i="1"/>
  <c r="K868" i="1"/>
  <c r="J868" i="1"/>
  <c r="K872" i="1"/>
  <c r="J872" i="1"/>
  <c r="K876" i="1"/>
  <c r="J876" i="1"/>
  <c r="K871" i="1"/>
  <c r="J871" i="1"/>
  <c r="K882" i="1"/>
  <c r="J882" i="1"/>
  <c r="K891" i="1"/>
  <c r="J891" i="1"/>
  <c r="K892" i="1"/>
  <c r="J892" i="1"/>
  <c r="K898" i="1"/>
  <c r="J898" i="1"/>
  <c r="K901" i="1"/>
  <c r="J901" i="1"/>
  <c r="K908" i="1"/>
  <c r="J908" i="1"/>
  <c r="K922" i="1"/>
  <c r="J922" i="1"/>
  <c r="K938" i="1"/>
  <c r="J938" i="1"/>
  <c r="K947" i="1"/>
  <c r="J947" i="1"/>
  <c r="K949" i="1"/>
  <c r="J949" i="1"/>
  <c r="K953" i="1"/>
  <c r="J953" i="1"/>
  <c r="K942" i="1"/>
  <c r="J942" i="1"/>
  <c r="K964" i="1"/>
  <c r="J964" i="1"/>
  <c r="K967" i="1"/>
  <c r="J967" i="1"/>
  <c r="K958" i="1"/>
  <c r="J958" i="1"/>
  <c r="K987" i="1"/>
  <c r="J987" i="1"/>
  <c r="K1000" i="1"/>
  <c r="J1000" i="1"/>
  <c r="K820" i="1"/>
  <c r="J820" i="1"/>
  <c r="K823" i="1"/>
  <c r="J823" i="1"/>
  <c r="K827" i="1"/>
  <c r="J827" i="1"/>
  <c r="K851" i="1"/>
  <c r="J851" i="1"/>
  <c r="K861" i="1"/>
  <c r="J861" i="1"/>
  <c r="K900" i="1"/>
  <c r="J900" i="1"/>
  <c r="K917" i="1"/>
  <c r="J917" i="1"/>
  <c r="K957" i="1"/>
  <c r="J957" i="1"/>
  <c r="K959" i="1"/>
  <c r="J959" i="1"/>
  <c r="K793" i="1"/>
  <c r="J793" i="1"/>
  <c r="K794" i="1"/>
  <c r="J794" i="1"/>
  <c r="K795" i="1"/>
  <c r="J795" i="1"/>
  <c r="K796" i="1"/>
  <c r="J796" i="1"/>
  <c r="K797" i="1"/>
  <c r="J797" i="1"/>
  <c r="K799" i="1"/>
  <c r="J799" i="1"/>
  <c r="K804" i="1"/>
  <c r="J804" i="1"/>
  <c r="K806" i="1"/>
  <c r="J806" i="1"/>
  <c r="K808" i="1"/>
  <c r="J808" i="1"/>
  <c r="K813" i="1"/>
  <c r="J813" i="1"/>
  <c r="K815" i="1"/>
  <c r="J815" i="1"/>
  <c r="K814" i="1"/>
  <c r="J814" i="1"/>
  <c r="K817" i="1"/>
  <c r="J817" i="1"/>
  <c r="K818" i="1"/>
  <c r="J818" i="1"/>
  <c r="K819" i="1"/>
  <c r="J819" i="1"/>
  <c r="K821" i="1"/>
  <c r="J821" i="1"/>
  <c r="K825" i="1"/>
  <c r="J825" i="1"/>
  <c r="K826" i="1"/>
  <c r="J826" i="1"/>
  <c r="K828" i="1"/>
  <c r="J828" i="1"/>
  <c r="K830" i="1"/>
  <c r="J830" i="1"/>
  <c r="K837" i="1"/>
  <c r="J837" i="1"/>
  <c r="K838" i="1"/>
  <c r="J838" i="1"/>
  <c r="K840" i="1"/>
  <c r="J840" i="1"/>
  <c r="K841" i="1"/>
  <c r="J841" i="1"/>
  <c r="K846" i="1"/>
  <c r="J846" i="1"/>
  <c r="K847" i="1"/>
  <c r="J847" i="1"/>
  <c r="K852" i="1"/>
  <c r="J852" i="1"/>
  <c r="K860" i="1"/>
  <c r="J860" i="1"/>
  <c r="K867" i="1"/>
  <c r="J867" i="1"/>
  <c r="K869" i="1"/>
  <c r="J869" i="1"/>
  <c r="K875" i="1"/>
  <c r="J875" i="1"/>
  <c r="K881" i="1"/>
  <c r="J881" i="1"/>
  <c r="K877" i="1"/>
  <c r="J877" i="1"/>
  <c r="K884" i="1"/>
  <c r="J884" i="1"/>
  <c r="K885" i="1"/>
  <c r="J885" i="1"/>
  <c r="K886" i="1"/>
  <c r="J886" i="1"/>
  <c r="K887" i="1"/>
  <c r="J887" i="1"/>
  <c r="K888" i="1"/>
  <c r="J888" i="1"/>
  <c r="K893" i="1"/>
  <c r="J893" i="1"/>
  <c r="K894" i="1"/>
  <c r="J894" i="1"/>
  <c r="K895" i="1"/>
  <c r="J895" i="1"/>
  <c r="K896" i="1"/>
  <c r="J896" i="1"/>
  <c r="K897" i="1"/>
  <c r="J897" i="1"/>
  <c r="K902" i="1"/>
  <c r="J902" i="1"/>
  <c r="K904" i="1"/>
  <c r="J904" i="1"/>
  <c r="K905" i="1"/>
  <c r="J905" i="1"/>
  <c r="K911" i="1"/>
  <c r="J911" i="1"/>
  <c r="K912" i="1"/>
  <c r="J912" i="1"/>
  <c r="K914" i="1"/>
  <c r="J914" i="1"/>
  <c r="K915" i="1"/>
  <c r="J915" i="1"/>
  <c r="K918" i="1"/>
  <c r="J918" i="1"/>
  <c r="K920" i="1"/>
  <c r="J920" i="1"/>
  <c r="K921" i="1"/>
  <c r="J921" i="1"/>
  <c r="K910" i="1"/>
  <c r="J910" i="1"/>
  <c r="K923" i="1"/>
  <c r="J923" i="1"/>
  <c r="K924" i="1"/>
  <c r="J924" i="1"/>
  <c r="K925" i="1"/>
  <c r="J925" i="1"/>
  <c r="K926" i="1"/>
  <c r="J926" i="1"/>
  <c r="K929" i="1"/>
  <c r="J929" i="1"/>
  <c r="K930" i="1"/>
  <c r="J930" i="1"/>
  <c r="K931" i="1"/>
  <c r="J931" i="1"/>
  <c r="K932" i="1"/>
  <c r="J932" i="1"/>
  <c r="K933" i="1"/>
  <c r="J933" i="1"/>
  <c r="K934" i="1"/>
  <c r="J934" i="1"/>
  <c r="K935" i="1"/>
  <c r="J935" i="1"/>
  <c r="K936" i="1"/>
  <c r="J936" i="1"/>
  <c r="K937" i="1"/>
  <c r="J937" i="1"/>
  <c r="K939" i="1"/>
  <c r="J939" i="1"/>
  <c r="K941" i="1"/>
  <c r="J941" i="1"/>
  <c r="K943" i="1"/>
  <c r="J943" i="1"/>
  <c r="K945" i="1"/>
  <c r="J945" i="1"/>
  <c r="K946" i="1"/>
  <c r="J946" i="1"/>
  <c r="K948" i="1"/>
  <c r="J948" i="1"/>
  <c r="K950" i="1"/>
  <c r="J950" i="1"/>
  <c r="K951" i="1"/>
  <c r="J951" i="1"/>
  <c r="K954" i="1"/>
  <c r="J954" i="1"/>
  <c r="K956" i="1"/>
  <c r="J956" i="1"/>
  <c r="K961" i="1"/>
  <c r="J961" i="1"/>
  <c r="K962" i="1"/>
  <c r="J962" i="1"/>
  <c r="K952" i="1"/>
  <c r="J952" i="1"/>
  <c r="K966" i="1"/>
  <c r="J966" i="1"/>
  <c r="K968" i="1"/>
  <c r="J968" i="1"/>
  <c r="K969" i="1"/>
  <c r="J969" i="1"/>
  <c r="K963" i="1"/>
  <c r="J963" i="1"/>
  <c r="K972" i="1"/>
  <c r="J972" i="1"/>
  <c r="K973" i="1"/>
  <c r="J973" i="1"/>
  <c r="K974" i="1"/>
  <c r="J974" i="1"/>
  <c r="K975" i="1"/>
  <c r="J975" i="1"/>
  <c r="K977" i="1"/>
  <c r="J977" i="1"/>
  <c r="K979" i="1"/>
  <c r="J979" i="1"/>
  <c r="K982" i="1"/>
  <c r="J982" i="1"/>
  <c r="K983" i="1"/>
  <c r="J983" i="1"/>
  <c r="K984" i="1"/>
  <c r="J984" i="1"/>
  <c r="K985" i="1"/>
  <c r="J985" i="1"/>
  <c r="K986" i="1"/>
  <c r="J986" i="1"/>
  <c r="K988" i="1"/>
  <c r="J988" i="1"/>
  <c r="K989" i="1"/>
  <c r="J989" i="1"/>
  <c r="K991" i="1"/>
  <c r="J991" i="1"/>
  <c r="K992" i="1"/>
  <c r="J992" i="1"/>
  <c r="K993" i="1"/>
  <c r="J993" i="1"/>
  <c r="K995" i="1"/>
  <c r="J995" i="1"/>
  <c r="K997" i="1"/>
  <c r="J997" i="1"/>
  <c r="K1001" i="1"/>
  <c r="J1001" i="1"/>
  <c r="K637" i="1"/>
  <c r="J637" i="1"/>
  <c r="K673" i="1"/>
  <c r="J673" i="1"/>
  <c r="K597" i="1"/>
  <c r="J597" i="1"/>
  <c r="K680" i="1"/>
  <c r="J680" i="1"/>
  <c r="K671" i="1"/>
  <c r="J671" i="1"/>
  <c r="K694" i="1"/>
  <c r="J694" i="1"/>
  <c r="K557" i="1"/>
  <c r="J557" i="1"/>
  <c r="K564" i="1"/>
  <c r="J564" i="1"/>
  <c r="K566" i="1"/>
  <c r="J566" i="1"/>
  <c r="K573" i="1"/>
  <c r="J573" i="1"/>
  <c r="K587" i="1"/>
  <c r="J587" i="1"/>
  <c r="K598" i="1"/>
  <c r="J598" i="1"/>
  <c r="K601" i="1"/>
  <c r="J601" i="1"/>
  <c r="K604" i="1"/>
  <c r="J604" i="1"/>
  <c r="K610" i="1"/>
  <c r="J610" i="1"/>
  <c r="K612" i="1"/>
  <c r="J612" i="1"/>
  <c r="K620" i="1"/>
  <c r="J620" i="1"/>
  <c r="K664" i="1"/>
  <c r="J664" i="1"/>
  <c r="K665" i="1"/>
  <c r="J665" i="1"/>
  <c r="K669" i="1"/>
  <c r="J669" i="1"/>
  <c r="K676" i="1"/>
  <c r="J676" i="1"/>
  <c r="K681" i="1"/>
  <c r="J681" i="1"/>
  <c r="K684" i="1"/>
  <c r="J684" i="1"/>
  <c r="K706" i="1"/>
  <c r="J706" i="1"/>
  <c r="K717" i="1"/>
  <c r="J717" i="1"/>
  <c r="K723" i="1"/>
  <c r="J723" i="1"/>
  <c r="K725" i="1"/>
  <c r="J725" i="1"/>
  <c r="K726" i="1"/>
  <c r="J726" i="1"/>
  <c r="K729" i="1"/>
  <c r="J729" i="1"/>
  <c r="K742" i="1"/>
  <c r="J742" i="1"/>
  <c r="K746" i="1"/>
  <c r="J746" i="1"/>
  <c r="K749" i="1"/>
  <c r="J749" i="1"/>
  <c r="K754" i="1"/>
  <c r="J754" i="1"/>
  <c r="K756" i="1"/>
  <c r="J756" i="1"/>
  <c r="K758" i="1"/>
  <c r="J758" i="1"/>
  <c r="K759" i="1"/>
  <c r="J759" i="1"/>
  <c r="K760" i="1"/>
  <c r="J760" i="1"/>
  <c r="K763" i="1"/>
  <c r="J763" i="1"/>
  <c r="K764" i="1"/>
  <c r="J764" i="1"/>
  <c r="K767" i="1"/>
  <c r="J767" i="1"/>
  <c r="K550" i="1"/>
  <c r="J550" i="1"/>
  <c r="K553" i="1"/>
  <c r="J553" i="1"/>
  <c r="K556" i="1"/>
  <c r="J556" i="1"/>
  <c r="K562" i="1"/>
  <c r="J562" i="1"/>
  <c r="K565" i="1"/>
  <c r="J565" i="1"/>
  <c r="K568" i="1"/>
  <c r="J568" i="1"/>
  <c r="K574" i="1"/>
  <c r="J574" i="1"/>
  <c r="K575" i="1"/>
  <c r="J575" i="1"/>
  <c r="K580" i="1"/>
  <c r="J580" i="1"/>
  <c r="K581" i="1"/>
  <c r="J581" i="1"/>
  <c r="K582" i="1"/>
  <c r="J582" i="1"/>
  <c r="K584" i="1"/>
  <c r="J584" i="1"/>
  <c r="K585" i="1"/>
  <c r="J585" i="1"/>
  <c r="K589" i="1"/>
  <c r="J589" i="1"/>
  <c r="K592" i="1"/>
  <c r="J592" i="1"/>
  <c r="K599" i="1"/>
  <c r="J599" i="1"/>
  <c r="K600" i="1"/>
  <c r="J600" i="1"/>
  <c r="K602" i="1"/>
  <c r="J602" i="1"/>
  <c r="K603" i="1"/>
  <c r="J603" i="1"/>
  <c r="K609" i="1"/>
  <c r="J609" i="1"/>
  <c r="K611" i="1"/>
  <c r="J611" i="1"/>
  <c r="K618" i="1"/>
  <c r="J618" i="1"/>
  <c r="K622" i="1"/>
  <c r="J622" i="1"/>
  <c r="K623" i="1"/>
  <c r="J623" i="1"/>
  <c r="K624" i="1"/>
  <c r="J624" i="1"/>
  <c r="K625" i="1"/>
  <c r="J625" i="1"/>
  <c r="K626" i="1"/>
  <c r="J626" i="1"/>
  <c r="K631" i="1"/>
  <c r="J631" i="1"/>
  <c r="K634" i="1"/>
  <c r="J634" i="1"/>
  <c r="K636" i="1"/>
  <c r="J636" i="1"/>
  <c r="K641" i="1"/>
  <c r="J641" i="1"/>
  <c r="K643" i="1"/>
  <c r="J643" i="1"/>
  <c r="K644" i="1"/>
  <c r="J644" i="1"/>
  <c r="K646" i="1"/>
  <c r="J646" i="1"/>
  <c r="K651" i="1"/>
  <c r="J651" i="1"/>
  <c r="K653" i="1"/>
  <c r="J653" i="1"/>
  <c r="K657" i="1"/>
  <c r="J657" i="1"/>
  <c r="K662" i="1"/>
  <c r="J662" i="1"/>
  <c r="K663" i="1"/>
  <c r="J663" i="1"/>
  <c r="K666" i="1"/>
  <c r="J666" i="1"/>
  <c r="K667" i="1"/>
  <c r="J667" i="1"/>
  <c r="K674" i="1"/>
  <c r="J674" i="1"/>
  <c r="K677" i="1"/>
  <c r="J677" i="1"/>
  <c r="K689" i="1"/>
  <c r="J689" i="1"/>
  <c r="K691" i="1"/>
  <c r="J691" i="1"/>
  <c r="K697" i="1"/>
  <c r="J697" i="1"/>
  <c r="K698" i="1"/>
  <c r="J698" i="1"/>
  <c r="K704" i="1"/>
  <c r="J704" i="1"/>
  <c r="K708" i="1"/>
  <c r="J708" i="1"/>
  <c r="K716" i="1"/>
  <c r="J716" i="1"/>
  <c r="K735" i="1"/>
  <c r="J735" i="1"/>
  <c r="K740" i="1"/>
  <c r="J740" i="1"/>
  <c r="K748" i="1"/>
  <c r="J748" i="1"/>
  <c r="K766" i="1"/>
  <c r="J766" i="1"/>
  <c r="K570" i="1"/>
  <c r="J570" i="1"/>
  <c r="K576" i="1"/>
  <c r="J576" i="1"/>
  <c r="K579" i="1"/>
  <c r="J579" i="1"/>
  <c r="K606" i="1"/>
  <c r="J606" i="1"/>
  <c r="K607" i="1"/>
  <c r="J607" i="1"/>
  <c r="K628" i="1"/>
  <c r="J628" i="1"/>
  <c r="K650" i="1"/>
  <c r="J650" i="1"/>
  <c r="K660" i="1"/>
  <c r="J660" i="1"/>
  <c r="K720" i="1"/>
  <c r="J720" i="1"/>
  <c r="K736" i="1"/>
  <c r="J736" i="1"/>
  <c r="K755" i="1"/>
  <c r="J755" i="1"/>
  <c r="K546" i="1"/>
  <c r="J546" i="1"/>
  <c r="K547" i="1"/>
  <c r="J547" i="1"/>
  <c r="K548" i="1"/>
  <c r="J548" i="1"/>
  <c r="K549" i="1"/>
  <c r="J549" i="1"/>
  <c r="K551" i="1"/>
  <c r="J551" i="1"/>
  <c r="K552" i="1"/>
  <c r="J552" i="1"/>
  <c r="K554" i="1"/>
  <c r="J554" i="1"/>
  <c r="K555" i="1"/>
  <c r="J555" i="1"/>
  <c r="K558" i="1"/>
  <c r="J558" i="1"/>
  <c r="K559" i="1"/>
  <c r="J559" i="1"/>
  <c r="K560" i="1"/>
  <c r="J560" i="1"/>
  <c r="K561" i="1"/>
  <c r="J561" i="1"/>
  <c r="K563" i="1"/>
  <c r="J563" i="1"/>
  <c r="K567" i="1"/>
  <c r="J567" i="1"/>
  <c r="K569" i="1"/>
  <c r="J569" i="1"/>
  <c r="K571" i="1"/>
  <c r="J571" i="1"/>
  <c r="K572" i="1"/>
  <c r="J572" i="1"/>
  <c r="K577" i="1"/>
  <c r="J577" i="1"/>
  <c r="K578" i="1"/>
  <c r="J578" i="1"/>
  <c r="K583" i="1"/>
  <c r="J583" i="1"/>
  <c r="K586" i="1"/>
  <c r="J586" i="1"/>
  <c r="K588" i="1"/>
  <c r="J588" i="1"/>
  <c r="K590" i="1"/>
  <c r="J590" i="1"/>
  <c r="K591" i="1"/>
  <c r="J591" i="1"/>
  <c r="K593" i="1"/>
  <c r="J593" i="1"/>
  <c r="K594" i="1"/>
  <c r="J594" i="1"/>
  <c r="K595" i="1"/>
  <c r="J595" i="1"/>
  <c r="K596" i="1"/>
  <c r="J596" i="1"/>
  <c r="K605" i="1"/>
  <c r="J605" i="1"/>
  <c r="K608" i="1"/>
  <c r="J608" i="1"/>
  <c r="K613" i="1"/>
  <c r="J613" i="1"/>
  <c r="K614" i="1"/>
  <c r="J614" i="1"/>
  <c r="K615" i="1"/>
  <c r="J615" i="1"/>
  <c r="K616" i="1"/>
  <c r="J616" i="1"/>
  <c r="K617" i="1"/>
  <c r="J617" i="1"/>
  <c r="K619" i="1"/>
  <c r="J619" i="1"/>
  <c r="K621" i="1"/>
  <c r="J621" i="1"/>
  <c r="K627" i="1"/>
  <c r="J627" i="1"/>
  <c r="K629" i="1"/>
  <c r="J629" i="1"/>
  <c r="K630" i="1"/>
  <c r="J630" i="1"/>
  <c r="K632" i="1"/>
  <c r="J632" i="1"/>
  <c r="K633" i="1"/>
  <c r="J633" i="1"/>
  <c r="K635" i="1"/>
  <c r="J635" i="1"/>
  <c r="K638" i="1"/>
  <c r="J638" i="1"/>
  <c r="K639" i="1"/>
  <c r="J639" i="1"/>
  <c r="K640" i="1"/>
  <c r="J640" i="1"/>
  <c r="K642" i="1"/>
  <c r="J642" i="1"/>
  <c r="K645" i="1"/>
  <c r="J645" i="1"/>
  <c r="K647" i="1"/>
  <c r="J647" i="1"/>
  <c r="K648" i="1"/>
  <c r="J648" i="1"/>
  <c r="K649" i="1"/>
  <c r="J649" i="1"/>
  <c r="K652" i="1"/>
  <c r="J652" i="1"/>
  <c r="K654" i="1"/>
  <c r="J654" i="1"/>
  <c r="K655" i="1"/>
  <c r="J655" i="1"/>
  <c r="K656" i="1"/>
  <c r="J656" i="1"/>
  <c r="K658" i="1"/>
  <c r="J658" i="1"/>
  <c r="K659" i="1"/>
  <c r="J659" i="1"/>
  <c r="K661" i="1"/>
  <c r="J661" i="1"/>
  <c r="K668" i="1"/>
  <c r="J668" i="1"/>
  <c r="K670" i="1"/>
  <c r="J670" i="1"/>
  <c r="K672" i="1"/>
  <c r="J672" i="1"/>
  <c r="K675" i="1"/>
  <c r="J675" i="1"/>
  <c r="K678" i="1"/>
  <c r="J678" i="1"/>
  <c r="K679" i="1"/>
  <c r="J679" i="1"/>
  <c r="K682" i="1"/>
  <c r="J682" i="1"/>
  <c r="K685" i="1"/>
  <c r="J685" i="1"/>
  <c r="K686" i="1"/>
  <c r="J686" i="1"/>
  <c r="K688" i="1"/>
  <c r="J688" i="1"/>
  <c r="K690" i="1"/>
  <c r="J690" i="1"/>
  <c r="K692" i="1"/>
  <c r="J692" i="1"/>
  <c r="K693" i="1"/>
  <c r="J693" i="1"/>
  <c r="K695" i="1"/>
  <c r="J695" i="1"/>
  <c r="K696" i="1"/>
  <c r="J696" i="1"/>
  <c r="K699" i="1"/>
  <c r="J699" i="1"/>
  <c r="K700" i="1"/>
  <c r="J700" i="1"/>
  <c r="K701" i="1"/>
  <c r="J701" i="1"/>
  <c r="K702" i="1"/>
  <c r="J702" i="1"/>
  <c r="K705" i="1"/>
  <c r="J705" i="1"/>
  <c r="K707" i="1"/>
  <c r="J707" i="1"/>
  <c r="K709" i="1"/>
  <c r="J709" i="1"/>
  <c r="K710" i="1"/>
  <c r="J710" i="1"/>
  <c r="K711" i="1"/>
  <c r="J711" i="1"/>
  <c r="K712" i="1"/>
  <c r="J712" i="1"/>
  <c r="K713" i="1"/>
  <c r="J713" i="1"/>
  <c r="K714" i="1"/>
  <c r="J714" i="1"/>
  <c r="K715" i="1"/>
  <c r="J715" i="1"/>
  <c r="K718" i="1"/>
  <c r="J718" i="1"/>
  <c r="K719" i="1"/>
  <c r="J719" i="1"/>
  <c r="K721" i="1"/>
  <c r="J721" i="1"/>
  <c r="K722" i="1"/>
  <c r="J722" i="1"/>
  <c r="K724" i="1"/>
  <c r="J724" i="1"/>
  <c r="K727" i="1"/>
  <c r="J727" i="1"/>
  <c r="K728" i="1"/>
  <c r="J728" i="1"/>
  <c r="K730" i="1"/>
  <c r="J730" i="1"/>
  <c r="K731" i="1"/>
  <c r="J731" i="1"/>
  <c r="K732" i="1"/>
  <c r="J732" i="1"/>
  <c r="K733" i="1"/>
  <c r="J733" i="1"/>
  <c r="K738" i="1"/>
  <c r="J738" i="1"/>
  <c r="K739" i="1"/>
  <c r="J739" i="1"/>
  <c r="K741" i="1"/>
  <c r="J741" i="1"/>
  <c r="K743" i="1"/>
  <c r="J743" i="1"/>
  <c r="K744" i="1"/>
  <c r="J744" i="1"/>
  <c r="K745" i="1"/>
  <c r="J745" i="1"/>
  <c r="K747" i="1"/>
  <c r="J747" i="1"/>
  <c r="K750" i="1"/>
  <c r="J750" i="1"/>
  <c r="K751" i="1"/>
  <c r="J751" i="1"/>
  <c r="K753" i="1"/>
  <c r="J753" i="1"/>
  <c r="K757" i="1"/>
  <c r="J757" i="1"/>
  <c r="K761" i="1"/>
  <c r="J761" i="1"/>
  <c r="K762" i="1"/>
  <c r="J762" i="1"/>
  <c r="K687" i="1"/>
  <c r="J687" i="1"/>
  <c r="K683" i="1"/>
  <c r="J683" i="1"/>
  <c r="K737" i="1"/>
  <c r="J737" i="1"/>
  <c r="K734" i="1"/>
  <c r="J734" i="1"/>
  <c r="K752" i="1"/>
  <c r="J752" i="1"/>
  <c r="K703" i="1"/>
  <c r="J703" i="1"/>
  <c r="K765" i="1"/>
  <c r="J765" i="1"/>
  <c r="K405" i="1"/>
  <c r="J405" i="1"/>
  <c r="K423" i="1"/>
  <c r="J423" i="1"/>
  <c r="K354" i="1"/>
  <c r="J354" i="1"/>
  <c r="K502" i="1"/>
  <c r="J502" i="1"/>
  <c r="K508" i="1"/>
  <c r="J508" i="1"/>
  <c r="K519" i="1"/>
  <c r="J519" i="1"/>
  <c r="K440" i="1"/>
  <c r="J440" i="1"/>
  <c r="K435" i="1"/>
  <c r="J435" i="1"/>
  <c r="K416" i="1"/>
  <c r="J416" i="1"/>
  <c r="K375" i="1"/>
  <c r="J375" i="1"/>
  <c r="K374" i="1"/>
  <c r="J374" i="1"/>
  <c r="K415" i="1"/>
  <c r="J415" i="1"/>
  <c r="K493" i="1"/>
  <c r="J493" i="1"/>
  <c r="K446" i="1"/>
  <c r="J446" i="1"/>
  <c r="K480" i="1"/>
  <c r="J480" i="1"/>
  <c r="K382" i="1"/>
  <c r="J382" i="1"/>
  <c r="K347" i="1"/>
  <c r="J347" i="1"/>
  <c r="K328" i="1"/>
  <c r="J328" i="1"/>
  <c r="K337" i="1"/>
  <c r="J337" i="1"/>
  <c r="K343" i="1"/>
  <c r="J343" i="1"/>
  <c r="K344" i="1"/>
  <c r="J344" i="1"/>
  <c r="K353" i="1"/>
  <c r="J353" i="1"/>
  <c r="K367" i="1"/>
  <c r="J367" i="1"/>
  <c r="K368" i="1"/>
  <c r="J368" i="1"/>
  <c r="K403" i="1"/>
  <c r="J403" i="1"/>
  <c r="K411" i="1"/>
  <c r="J411" i="1"/>
  <c r="K419" i="1"/>
  <c r="J419" i="1"/>
  <c r="K428" i="1"/>
  <c r="J428" i="1"/>
  <c r="K434" i="1"/>
  <c r="J434" i="1"/>
  <c r="K444" i="1"/>
  <c r="J444" i="1"/>
  <c r="K453" i="1"/>
  <c r="J453" i="1"/>
  <c r="K456" i="1"/>
  <c r="J456" i="1"/>
  <c r="K459" i="1"/>
  <c r="J459" i="1"/>
  <c r="K465" i="1"/>
  <c r="J465" i="1"/>
  <c r="K473" i="1"/>
  <c r="J473" i="1"/>
  <c r="K475" i="1"/>
  <c r="J475" i="1"/>
  <c r="K476" i="1"/>
  <c r="J476" i="1"/>
  <c r="K478" i="1"/>
  <c r="J478" i="1"/>
  <c r="K484" i="1"/>
  <c r="J484" i="1"/>
  <c r="K487" i="1"/>
  <c r="J487" i="1"/>
  <c r="K490" i="1"/>
  <c r="J490" i="1"/>
  <c r="K494" i="1"/>
  <c r="J494" i="1"/>
  <c r="K496" i="1"/>
  <c r="J496" i="1"/>
  <c r="K503" i="1"/>
  <c r="J503" i="1"/>
  <c r="K509" i="1"/>
  <c r="J509" i="1"/>
  <c r="K510" i="1"/>
  <c r="J510" i="1"/>
  <c r="K511" i="1"/>
  <c r="J511" i="1"/>
  <c r="K512" i="1"/>
  <c r="J512" i="1"/>
  <c r="K518" i="1"/>
  <c r="J518" i="1"/>
  <c r="K520" i="1"/>
  <c r="J520" i="1"/>
  <c r="K333" i="1"/>
  <c r="J333" i="1"/>
  <c r="K334" i="1"/>
  <c r="J334" i="1"/>
  <c r="K336" i="1"/>
  <c r="J336" i="1"/>
  <c r="K338" i="1"/>
  <c r="J338" i="1"/>
  <c r="K420" i="1"/>
  <c r="J420" i="1"/>
  <c r="K486" i="1"/>
  <c r="J486" i="1"/>
  <c r="K498" i="1"/>
  <c r="J498" i="1"/>
  <c r="K504" i="1"/>
  <c r="J504" i="1"/>
  <c r="K329" i="1"/>
  <c r="J329" i="1"/>
  <c r="K332" i="1"/>
  <c r="J332" i="1"/>
  <c r="K335" i="1"/>
  <c r="J335" i="1"/>
  <c r="K341" i="1"/>
  <c r="J341" i="1"/>
  <c r="K346" i="1"/>
  <c r="J346" i="1"/>
  <c r="K348" i="1"/>
  <c r="J348" i="1"/>
  <c r="K350" i="1"/>
  <c r="J350" i="1"/>
  <c r="K351" i="1"/>
  <c r="J351" i="1"/>
  <c r="K355" i="1"/>
  <c r="J355" i="1"/>
  <c r="K358" i="1"/>
  <c r="J358" i="1"/>
  <c r="K360" i="1"/>
  <c r="J360" i="1"/>
  <c r="K362" i="1"/>
  <c r="J362" i="1"/>
  <c r="K363" i="1"/>
  <c r="J363" i="1"/>
  <c r="K365" i="1"/>
  <c r="J365" i="1"/>
  <c r="K370" i="1"/>
  <c r="J370" i="1"/>
  <c r="K372" i="1"/>
  <c r="J372" i="1"/>
  <c r="K378" i="1"/>
  <c r="J378" i="1"/>
  <c r="K385" i="1"/>
  <c r="J385" i="1"/>
  <c r="K391" i="1"/>
  <c r="J391" i="1"/>
  <c r="K392" i="1"/>
  <c r="J392" i="1"/>
  <c r="K395" i="1"/>
  <c r="J395" i="1"/>
  <c r="K396" i="1"/>
  <c r="J396" i="1"/>
  <c r="K399" i="1"/>
  <c r="J399" i="1"/>
  <c r="K400" i="1"/>
  <c r="J400" i="1"/>
  <c r="K404" i="1"/>
  <c r="J404" i="1"/>
  <c r="K406" i="1"/>
  <c r="J406" i="1"/>
  <c r="K408" i="1"/>
  <c r="J408" i="1"/>
  <c r="K409" i="1"/>
  <c r="J409" i="1"/>
  <c r="K410" i="1"/>
  <c r="J410" i="1"/>
  <c r="K412" i="1"/>
  <c r="J412" i="1"/>
  <c r="K413" i="1"/>
  <c r="J413" i="1"/>
  <c r="K414" i="1"/>
  <c r="J414" i="1"/>
  <c r="K417" i="1"/>
  <c r="J417" i="1"/>
  <c r="K418" i="1"/>
  <c r="J418" i="1"/>
  <c r="K421" i="1"/>
  <c r="J421" i="1"/>
  <c r="K424" i="1"/>
  <c r="J424" i="1"/>
  <c r="K425" i="1"/>
  <c r="J425" i="1"/>
  <c r="K427" i="1"/>
  <c r="J427" i="1"/>
  <c r="K430" i="1"/>
  <c r="J430" i="1"/>
  <c r="K431" i="1"/>
  <c r="J431" i="1"/>
  <c r="K432" i="1"/>
  <c r="J432" i="1"/>
  <c r="K433" i="1"/>
  <c r="J433" i="1"/>
  <c r="K436" i="1"/>
  <c r="J436" i="1"/>
  <c r="K437" i="1"/>
  <c r="J437" i="1"/>
  <c r="K438" i="1"/>
  <c r="J438" i="1"/>
  <c r="K439" i="1"/>
  <c r="J439" i="1"/>
  <c r="K441" i="1"/>
  <c r="J441" i="1"/>
  <c r="K442" i="1"/>
  <c r="J442" i="1"/>
  <c r="K448" i="1"/>
  <c r="J448" i="1"/>
  <c r="K449" i="1"/>
  <c r="J449" i="1"/>
  <c r="K450" i="1"/>
  <c r="J450" i="1"/>
  <c r="K451" i="1"/>
  <c r="J451" i="1"/>
  <c r="K452" i="1"/>
  <c r="J452" i="1"/>
  <c r="K454" i="1"/>
  <c r="J454" i="1"/>
  <c r="K455" i="1"/>
  <c r="J455" i="1"/>
  <c r="K457" i="1"/>
  <c r="J457" i="1"/>
  <c r="K458" i="1"/>
  <c r="J458" i="1"/>
  <c r="K460" i="1"/>
  <c r="J460" i="1"/>
  <c r="K461" i="1"/>
  <c r="J461" i="1"/>
  <c r="K462" i="1"/>
  <c r="J462" i="1"/>
  <c r="K464" i="1"/>
  <c r="J464" i="1"/>
  <c r="K466" i="1"/>
  <c r="J466" i="1"/>
  <c r="K467" i="1"/>
  <c r="J467" i="1"/>
  <c r="K468" i="1"/>
  <c r="J468" i="1"/>
  <c r="K469" i="1"/>
  <c r="J469" i="1"/>
  <c r="K470" i="1"/>
  <c r="J470" i="1"/>
  <c r="K471" i="1"/>
  <c r="J471" i="1"/>
  <c r="K472" i="1"/>
  <c r="J472" i="1"/>
  <c r="K474" i="1"/>
  <c r="J474" i="1"/>
  <c r="K477" i="1"/>
  <c r="J477" i="1"/>
  <c r="K479" i="1"/>
  <c r="J479" i="1"/>
  <c r="K481" i="1"/>
  <c r="J481" i="1"/>
  <c r="K483" i="1"/>
  <c r="J483" i="1"/>
  <c r="K485" i="1"/>
  <c r="J485" i="1"/>
  <c r="K488" i="1"/>
  <c r="J488" i="1"/>
  <c r="K489" i="1"/>
  <c r="J489" i="1"/>
  <c r="K491" i="1"/>
  <c r="J491" i="1"/>
  <c r="K492" i="1"/>
  <c r="J492" i="1"/>
  <c r="K495" i="1"/>
  <c r="J495" i="1"/>
  <c r="K497" i="1"/>
  <c r="J497" i="1"/>
  <c r="K499" i="1"/>
  <c r="J499" i="1"/>
  <c r="K500" i="1"/>
  <c r="J500" i="1"/>
  <c r="K501" i="1"/>
  <c r="J501" i="1"/>
  <c r="K505" i="1"/>
  <c r="J505" i="1"/>
  <c r="K506" i="1"/>
  <c r="J506" i="1"/>
  <c r="K507" i="1"/>
  <c r="J507" i="1"/>
  <c r="K513" i="1"/>
  <c r="J513" i="1"/>
  <c r="K514" i="1"/>
  <c r="J514" i="1"/>
  <c r="K515" i="1"/>
  <c r="J515" i="1"/>
  <c r="K516" i="1"/>
  <c r="J516" i="1"/>
  <c r="K330" i="1"/>
  <c r="J330" i="1"/>
  <c r="K331" i="1"/>
  <c r="J331" i="1"/>
  <c r="K339" i="1"/>
  <c r="J339" i="1"/>
  <c r="K340" i="1"/>
  <c r="J340" i="1"/>
  <c r="K342" i="1"/>
  <c r="J342" i="1"/>
  <c r="K345" i="1"/>
  <c r="J345" i="1"/>
  <c r="K349" i="1"/>
  <c r="J349" i="1"/>
  <c r="K352" i="1"/>
  <c r="J352" i="1"/>
  <c r="K356" i="1"/>
  <c r="J356" i="1"/>
  <c r="K357" i="1"/>
  <c r="J357" i="1"/>
  <c r="K359" i="1"/>
  <c r="J359" i="1"/>
  <c r="K361" i="1"/>
  <c r="J361" i="1"/>
  <c r="K364" i="1"/>
  <c r="J364" i="1"/>
  <c r="K366" i="1"/>
  <c r="J366" i="1"/>
  <c r="K369" i="1"/>
  <c r="J369" i="1"/>
  <c r="K371" i="1"/>
  <c r="J371" i="1"/>
  <c r="K373" i="1"/>
  <c r="J373" i="1"/>
  <c r="K376" i="1"/>
  <c r="J376" i="1"/>
  <c r="K377" i="1"/>
  <c r="J377" i="1"/>
  <c r="K379" i="1"/>
  <c r="J379" i="1"/>
  <c r="K380" i="1"/>
  <c r="J380" i="1"/>
  <c r="K381" i="1"/>
  <c r="J381" i="1"/>
  <c r="K383" i="1"/>
  <c r="J383" i="1"/>
  <c r="K384" i="1"/>
  <c r="J384" i="1"/>
  <c r="K386" i="1"/>
  <c r="J386" i="1"/>
  <c r="K387" i="1"/>
  <c r="J387" i="1"/>
  <c r="K388" i="1"/>
  <c r="J388" i="1"/>
  <c r="K389" i="1"/>
  <c r="J389" i="1"/>
  <c r="K390" i="1"/>
  <c r="J390" i="1"/>
  <c r="K393" i="1"/>
  <c r="J393" i="1"/>
  <c r="K394" i="1"/>
  <c r="J394" i="1"/>
  <c r="K397" i="1"/>
  <c r="J397" i="1"/>
  <c r="K398" i="1"/>
  <c r="J398" i="1"/>
  <c r="K401" i="1"/>
  <c r="J401" i="1"/>
  <c r="K402" i="1"/>
  <c r="J402" i="1"/>
  <c r="K407" i="1"/>
  <c r="J407" i="1"/>
  <c r="K422" i="1"/>
  <c r="J422" i="1"/>
  <c r="K426" i="1"/>
  <c r="J426" i="1"/>
  <c r="K429" i="1"/>
  <c r="J429" i="1"/>
  <c r="K443" i="1"/>
  <c r="J443" i="1"/>
  <c r="K445" i="1"/>
  <c r="J445" i="1"/>
  <c r="K447" i="1"/>
  <c r="J447" i="1"/>
  <c r="K463" i="1"/>
  <c r="J463" i="1"/>
  <c r="K482" i="1"/>
  <c r="J482" i="1"/>
  <c r="K517" i="1"/>
  <c r="J517" i="1"/>
  <c r="K165" i="1"/>
  <c r="J165" i="1"/>
  <c r="K178" i="1"/>
  <c r="J178" i="1"/>
  <c r="K180" i="1"/>
  <c r="J180" i="1"/>
  <c r="K196" i="1"/>
  <c r="J196" i="1"/>
  <c r="K208" i="1"/>
  <c r="J208" i="1"/>
  <c r="K242" i="1"/>
  <c r="J242" i="1"/>
  <c r="K244" i="1"/>
  <c r="J244" i="1"/>
  <c r="K245" i="1"/>
  <c r="J245" i="1"/>
  <c r="K246" i="1"/>
  <c r="J246" i="1"/>
  <c r="K249" i="1"/>
  <c r="J249" i="1"/>
  <c r="K250" i="1"/>
  <c r="J250" i="1"/>
  <c r="K253" i="1"/>
  <c r="J253" i="1"/>
  <c r="K259" i="1"/>
  <c r="J259" i="1"/>
  <c r="K264" i="1"/>
  <c r="J264" i="1"/>
  <c r="K275" i="1"/>
  <c r="J275" i="1"/>
  <c r="K284" i="1"/>
  <c r="J284" i="1"/>
  <c r="K289" i="1"/>
  <c r="J289" i="1"/>
  <c r="K295" i="1"/>
  <c r="J295" i="1"/>
  <c r="K297" i="1"/>
  <c r="J297" i="1"/>
  <c r="K302" i="1"/>
  <c r="J302" i="1"/>
  <c r="K304" i="1"/>
  <c r="J304" i="1"/>
  <c r="K168" i="1"/>
  <c r="J168" i="1"/>
  <c r="K176" i="1"/>
  <c r="J176" i="1"/>
  <c r="K187" i="1"/>
  <c r="J187" i="1"/>
  <c r="K188" i="1"/>
  <c r="J188" i="1"/>
  <c r="K195" i="1"/>
  <c r="J195" i="1"/>
  <c r="K200" i="1"/>
  <c r="J200" i="1"/>
  <c r="K201" i="1"/>
  <c r="J201" i="1"/>
  <c r="K270" i="1"/>
  <c r="J270" i="1"/>
  <c r="K159" i="1"/>
  <c r="J159" i="1"/>
  <c r="K163" i="1"/>
  <c r="J163" i="1"/>
  <c r="K167" i="1"/>
  <c r="J167" i="1"/>
  <c r="K169" i="1"/>
  <c r="J169" i="1"/>
  <c r="K171" i="1"/>
  <c r="J171" i="1"/>
  <c r="K173" i="1"/>
  <c r="J173" i="1"/>
  <c r="K174" i="1"/>
  <c r="J174" i="1"/>
  <c r="K177" i="1"/>
  <c r="J177" i="1"/>
  <c r="K182" i="1"/>
  <c r="J182" i="1"/>
  <c r="K185" i="1"/>
  <c r="J185" i="1"/>
  <c r="K192" i="1"/>
  <c r="J192" i="1"/>
  <c r="K193" i="1"/>
  <c r="J193" i="1"/>
  <c r="K198" i="1"/>
  <c r="J198" i="1"/>
  <c r="K202" i="1"/>
  <c r="J202" i="1"/>
  <c r="K203" i="1"/>
  <c r="J203" i="1"/>
  <c r="K215" i="1"/>
  <c r="J215" i="1"/>
  <c r="K219" i="1"/>
  <c r="J219" i="1"/>
  <c r="K220" i="1"/>
  <c r="J220" i="1"/>
  <c r="K224" i="1"/>
  <c r="J224" i="1"/>
  <c r="K227" i="1"/>
  <c r="J227" i="1"/>
  <c r="K231" i="1"/>
  <c r="J231" i="1"/>
  <c r="K239" i="1"/>
  <c r="J239" i="1"/>
  <c r="K240" i="1"/>
  <c r="J240" i="1"/>
  <c r="K257" i="1"/>
  <c r="J257" i="1"/>
  <c r="K261" i="1"/>
  <c r="J261" i="1"/>
  <c r="K274" i="1"/>
  <c r="J274" i="1"/>
  <c r="K301" i="1"/>
  <c r="J301" i="1"/>
  <c r="K160" i="1"/>
  <c r="J160" i="1"/>
  <c r="K161" i="1"/>
  <c r="J161" i="1"/>
  <c r="K162" i="1"/>
  <c r="J162" i="1"/>
  <c r="K164" i="1"/>
  <c r="J164" i="1"/>
  <c r="K166" i="1"/>
  <c r="J166" i="1"/>
  <c r="K170" i="1"/>
  <c r="J170" i="1"/>
  <c r="K179" i="1"/>
  <c r="J179" i="1"/>
  <c r="K181" i="1"/>
  <c r="J181" i="1"/>
  <c r="K183" i="1"/>
  <c r="J183" i="1"/>
  <c r="K186" i="1"/>
  <c r="J186" i="1"/>
  <c r="K189" i="1"/>
  <c r="J189" i="1"/>
  <c r="K190" i="1"/>
  <c r="J190" i="1"/>
  <c r="K191" i="1"/>
  <c r="J191" i="1"/>
  <c r="K194" i="1"/>
  <c r="J194" i="1"/>
  <c r="K197" i="1"/>
  <c r="J197" i="1"/>
  <c r="K199" i="1"/>
  <c r="J199" i="1"/>
  <c r="K204" i="1"/>
  <c r="J204" i="1"/>
  <c r="K206" i="1"/>
  <c r="J206" i="1"/>
  <c r="K209" i="1"/>
  <c r="J209" i="1"/>
  <c r="K211" i="1"/>
  <c r="J211" i="1"/>
  <c r="K212" i="1"/>
  <c r="J212" i="1"/>
  <c r="K213" i="1"/>
  <c r="J213" i="1"/>
  <c r="K214" i="1"/>
  <c r="J214" i="1"/>
  <c r="K217" i="1"/>
  <c r="J217" i="1"/>
  <c r="K218" i="1"/>
  <c r="J218" i="1"/>
  <c r="K221" i="1"/>
  <c r="J221" i="1"/>
  <c r="K222" i="1"/>
  <c r="J222" i="1"/>
  <c r="K223" i="1"/>
  <c r="J223" i="1"/>
  <c r="K226" i="1"/>
  <c r="J226" i="1"/>
  <c r="K228" i="1"/>
  <c r="J228" i="1"/>
  <c r="K229" i="1"/>
  <c r="J229" i="1"/>
  <c r="K230" i="1"/>
  <c r="J230" i="1"/>
  <c r="K232" i="1"/>
  <c r="J232" i="1"/>
  <c r="K234" i="1"/>
  <c r="J234" i="1"/>
  <c r="K235" i="1"/>
  <c r="J235" i="1"/>
  <c r="K236" i="1"/>
  <c r="J236" i="1"/>
  <c r="K237" i="1"/>
  <c r="J237" i="1"/>
  <c r="K238" i="1"/>
  <c r="J238" i="1"/>
  <c r="K241" i="1"/>
  <c r="J241" i="1"/>
  <c r="K243" i="1"/>
  <c r="J243" i="1"/>
  <c r="K248" i="1"/>
  <c r="J248" i="1"/>
  <c r="K251" i="1"/>
  <c r="J251" i="1"/>
  <c r="K252" i="1"/>
  <c r="J252" i="1"/>
  <c r="K254" i="1"/>
  <c r="J254" i="1"/>
  <c r="K255" i="1"/>
  <c r="J255" i="1"/>
  <c r="K256" i="1"/>
  <c r="J256" i="1"/>
  <c r="K258" i="1"/>
  <c r="J258" i="1"/>
  <c r="K260" i="1"/>
  <c r="J260" i="1"/>
  <c r="K262" i="1"/>
  <c r="J262" i="1"/>
  <c r="K263" i="1"/>
  <c r="J263" i="1"/>
  <c r="K265" i="1"/>
  <c r="J265" i="1"/>
  <c r="K266" i="1"/>
  <c r="J266" i="1"/>
  <c r="K267" i="1"/>
  <c r="J267" i="1"/>
  <c r="K268" i="1"/>
  <c r="J268" i="1"/>
  <c r="K269" i="1"/>
  <c r="J269" i="1"/>
  <c r="K271" i="1"/>
  <c r="J271" i="1"/>
  <c r="K272" i="1"/>
  <c r="J272" i="1"/>
  <c r="K273" i="1"/>
  <c r="J273" i="1"/>
  <c r="K277" i="1"/>
  <c r="J277" i="1"/>
  <c r="K278" i="1"/>
  <c r="J278" i="1"/>
  <c r="K279" i="1"/>
  <c r="J279" i="1"/>
  <c r="K280" i="1"/>
  <c r="J280" i="1"/>
  <c r="K281" i="1"/>
  <c r="J281" i="1"/>
  <c r="K282" i="1"/>
  <c r="J282" i="1"/>
  <c r="K283" i="1"/>
  <c r="J283" i="1"/>
  <c r="K285" i="1"/>
  <c r="J285" i="1"/>
  <c r="K286" i="1"/>
  <c r="J286" i="1"/>
  <c r="K287" i="1"/>
  <c r="J287" i="1"/>
  <c r="K288" i="1"/>
  <c r="J288" i="1"/>
  <c r="K290" i="1"/>
  <c r="J290" i="1"/>
  <c r="K291" i="1"/>
  <c r="J291" i="1"/>
  <c r="K292" i="1"/>
  <c r="J292" i="1"/>
  <c r="K293" i="1"/>
  <c r="J293" i="1"/>
  <c r="K296" i="1"/>
  <c r="J296" i="1"/>
  <c r="K298" i="1"/>
  <c r="J298" i="1"/>
  <c r="K300" i="1"/>
  <c r="J300" i="1"/>
  <c r="K303" i="1"/>
  <c r="J303" i="1"/>
  <c r="K207" i="1"/>
  <c r="J207" i="1"/>
  <c r="K225" i="1"/>
  <c r="J225" i="1"/>
  <c r="K175" i="1"/>
  <c r="J175" i="1"/>
  <c r="K184" i="1"/>
  <c r="J184" i="1"/>
  <c r="K172" i="1"/>
  <c r="J172" i="1"/>
  <c r="K216" i="1"/>
  <c r="J216" i="1"/>
  <c r="K210" i="1"/>
  <c r="J210" i="1"/>
  <c r="K247" i="1"/>
  <c r="J247" i="1"/>
  <c r="K233" i="1"/>
  <c r="J233" i="1"/>
  <c r="K299" i="1"/>
  <c r="J299" i="1"/>
  <c r="K276" i="1"/>
  <c r="J276" i="1"/>
  <c r="K205" i="1"/>
  <c r="J205" i="1"/>
  <c r="K294" i="1"/>
  <c r="J294" i="1"/>
  <c r="K57" i="1"/>
  <c r="J57" i="1"/>
  <c r="K78" i="1"/>
  <c r="J78" i="1"/>
  <c r="K86" i="1"/>
  <c r="J86" i="1"/>
  <c r="K90" i="1"/>
  <c r="J90" i="1"/>
  <c r="K125" i="1"/>
  <c r="J125" i="1"/>
  <c r="K102" i="1"/>
  <c r="J102" i="1"/>
  <c r="K96" i="1"/>
  <c r="J96" i="1"/>
  <c r="K41" i="1"/>
  <c r="J41" i="1"/>
  <c r="K47" i="1"/>
  <c r="J47" i="1"/>
  <c r="K28" i="1"/>
  <c r="J28" i="1"/>
  <c r="K33" i="1"/>
  <c r="J33" i="1"/>
  <c r="K44" i="1"/>
  <c r="J44" i="1"/>
  <c r="K54" i="1"/>
  <c r="J54" i="1"/>
  <c r="K59" i="1"/>
  <c r="J59" i="1"/>
  <c r="K91" i="1"/>
  <c r="J91" i="1"/>
  <c r="K93" i="1"/>
  <c r="J93" i="1"/>
  <c r="K108" i="1"/>
  <c r="J108" i="1"/>
  <c r="K123" i="1"/>
  <c r="J123" i="1"/>
  <c r="K132" i="1"/>
  <c r="J132" i="1"/>
  <c r="K31" i="1"/>
  <c r="J31" i="1"/>
  <c r="K34" i="1"/>
  <c r="J34" i="1"/>
  <c r="K37" i="1"/>
  <c r="J37" i="1"/>
  <c r="K39" i="1"/>
  <c r="J39" i="1"/>
  <c r="K42" i="1"/>
  <c r="J42" i="1"/>
  <c r="K45" i="1"/>
  <c r="J45" i="1"/>
  <c r="K52" i="1"/>
  <c r="J52" i="1"/>
  <c r="K53" i="1"/>
  <c r="J53" i="1"/>
  <c r="K58" i="1"/>
  <c r="J58" i="1"/>
  <c r="K60" i="1"/>
  <c r="J60" i="1"/>
  <c r="K64" i="1"/>
  <c r="J64" i="1"/>
  <c r="K65" i="1"/>
  <c r="J65" i="1"/>
  <c r="K68" i="1"/>
  <c r="J68" i="1"/>
  <c r="K72" i="1"/>
  <c r="J72" i="1"/>
  <c r="K76" i="1"/>
  <c r="J76" i="1"/>
  <c r="K80" i="1"/>
  <c r="J80" i="1"/>
  <c r="K81" i="1"/>
  <c r="J81" i="1"/>
  <c r="K82" i="1"/>
  <c r="J82" i="1"/>
  <c r="K85" i="1"/>
  <c r="J85" i="1"/>
  <c r="K92" i="1"/>
  <c r="J92" i="1"/>
  <c r="K94" i="1"/>
  <c r="J94" i="1"/>
  <c r="K98" i="1"/>
  <c r="J98" i="1"/>
  <c r="K107" i="1"/>
  <c r="J107" i="1"/>
  <c r="K135" i="1"/>
  <c r="J135" i="1"/>
  <c r="K26" i="1"/>
  <c r="J26" i="1"/>
  <c r="K27" i="1"/>
  <c r="J27" i="1"/>
  <c r="K29" i="1"/>
  <c r="J29" i="1"/>
  <c r="K30" i="1"/>
  <c r="J30" i="1"/>
  <c r="K32" i="1"/>
  <c r="J32" i="1"/>
  <c r="K35" i="1"/>
  <c r="J35" i="1"/>
  <c r="K36" i="1"/>
  <c r="J36" i="1"/>
  <c r="K38" i="1"/>
  <c r="J38" i="1"/>
  <c r="K40" i="1"/>
  <c r="J40" i="1"/>
  <c r="K43" i="1"/>
  <c r="J43" i="1"/>
  <c r="K46" i="1"/>
  <c r="J46" i="1"/>
  <c r="K48" i="1"/>
  <c r="J48" i="1"/>
  <c r="K49" i="1"/>
  <c r="J49" i="1"/>
  <c r="K51" i="1"/>
  <c r="J51" i="1"/>
  <c r="K55" i="1"/>
  <c r="J55" i="1"/>
  <c r="K61" i="1"/>
  <c r="J61" i="1"/>
  <c r="K62" i="1"/>
  <c r="J62" i="1"/>
  <c r="K63" i="1"/>
  <c r="J63" i="1"/>
  <c r="K66" i="1"/>
  <c r="J66" i="1"/>
  <c r="K69" i="1"/>
  <c r="J69" i="1"/>
  <c r="K70" i="1"/>
  <c r="J70" i="1"/>
  <c r="K71" i="1"/>
  <c r="J71" i="1"/>
  <c r="K73" i="1"/>
  <c r="J73" i="1"/>
  <c r="K74" i="1"/>
  <c r="J74" i="1"/>
  <c r="K75" i="1"/>
  <c r="J75" i="1"/>
  <c r="K77" i="1"/>
  <c r="J77" i="1"/>
  <c r="K79" i="1"/>
  <c r="J79" i="1"/>
  <c r="K83" i="1"/>
  <c r="J83" i="1"/>
  <c r="K84" i="1"/>
  <c r="J84" i="1"/>
  <c r="K87" i="1"/>
  <c r="J87" i="1"/>
  <c r="K88" i="1"/>
  <c r="J88" i="1"/>
  <c r="K89" i="1"/>
  <c r="J89" i="1"/>
  <c r="K95" i="1"/>
  <c r="J95" i="1"/>
  <c r="K97" i="1"/>
  <c r="J97" i="1"/>
  <c r="K99" i="1"/>
  <c r="J99" i="1"/>
  <c r="K100" i="1"/>
  <c r="J100" i="1"/>
  <c r="K101" i="1"/>
  <c r="J101" i="1"/>
  <c r="K103" i="1"/>
  <c r="J103" i="1"/>
  <c r="K104" i="1"/>
  <c r="J104" i="1"/>
  <c r="K105" i="1"/>
  <c r="J105" i="1"/>
  <c r="K109" i="1"/>
  <c r="J109" i="1"/>
  <c r="K110" i="1"/>
  <c r="J110" i="1"/>
  <c r="K111" i="1"/>
  <c r="J111" i="1"/>
  <c r="K112" i="1"/>
  <c r="J112" i="1"/>
  <c r="K114" i="1"/>
  <c r="J114" i="1"/>
  <c r="K113" i="1"/>
  <c r="J113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2" i="1"/>
  <c r="J122" i="1"/>
  <c r="K124" i="1"/>
  <c r="J124" i="1"/>
  <c r="K126" i="1"/>
  <c r="J126" i="1"/>
  <c r="K128" i="1"/>
  <c r="J128" i="1"/>
  <c r="K130" i="1"/>
  <c r="J130" i="1"/>
  <c r="K131" i="1"/>
  <c r="J131" i="1"/>
  <c r="K133" i="1"/>
  <c r="J133" i="1"/>
  <c r="K134" i="1"/>
  <c r="J134" i="1"/>
  <c r="K136" i="1"/>
  <c r="J136" i="1"/>
  <c r="K50" i="1"/>
  <c r="J50" i="1"/>
  <c r="K67" i="1"/>
  <c r="J67" i="1"/>
  <c r="K56" i="1"/>
  <c r="J56" i="1"/>
  <c r="K129" i="1"/>
  <c r="J129" i="1"/>
  <c r="K127" i="1"/>
  <c r="J127" i="1"/>
  <c r="K106" i="1"/>
  <c r="J106" i="1"/>
  <c r="K121" i="1"/>
  <c r="J121" i="1"/>
  <c r="K2801" i="1"/>
  <c r="J2801" i="1"/>
  <c r="K2804" i="1"/>
  <c r="J2804" i="1"/>
  <c r="K2799" i="1"/>
  <c r="J2799" i="1"/>
  <c r="K2805" i="1"/>
  <c r="J2805" i="1"/>
  <c r="K2810" i="1"/>
  <c r="J2810" i="1"/>
  <c r="K2808" i="1"/>
  <c r="J2808" i="1"/>
  <c r="K2809" i="1"/>
  <c r="J2809" i="1"/>
  <c r="K2802" i="1"/>
  <c r="J2802" i="1"/>
  <c r="K2811" i="1"/>
  <c r="J2811" i="1"/>
  <c r="K2803" i="1"/>
  <c r="J2803" i="1"/>
  <c r="K2807" i="1"/>
  <c r="J2807" i="1"/>
  <c r="K2813" i="1"/>
  <c r="J2813" i="1"/>
  <c r="K2806" i="1"/>
  <c r="J2806" i="1"/>
  <c r="K2800" i="1"/>
  <c r="J2800" i="1"/>
  <c r="K2812" i="1"/>
  <c r="J2812" i="1"/>
  <c r="K2792" i="1"/>
  <c r="J2792" i="1"/>
  <c r="K2791" i="1"/>
  <c r="J2791" i="1"/>
  <c r="K2790" i="1"/>
  <c r="J2790" i="1"/>
  <c r="K2777" i="1"/>
  <c r="J2777" i="1"/>
  <c r="K2776" i="1"/>
  <c r="J2776" i="1"/>
  <c r="K2775" i="1"/>
  <c r="J2775" i="1"/>
  <c r="K2774" i="1"/>
  <c r="J2774" i="1"/>
  <c r="K2773" i="1"/>
  <c r="J2773" i="1"/>
  <c r="K2772" i="1"/>
  <c r="J2772" i="1"/>
  <c r="K2771" i="1"/>
  <c r="J2771" i="1"/>
  <c r="K2770" i="1"/>
  <c r="J2770" i="1"/>
  <c r="K2738" i="1"/>
  <c r="J2738" i="1"/>
  <c r="K2737" i="1"/>
  <c r="J2737" i="1"/>
  <c r="K2736" i="1"/>
  <c r="J2736" i="1"/>
  <c r="K2735" i="1"/>
  <c r="J2735" i="1"/>
  <c r="K2734" i="1"/>
  <c r="J2734" i="1"/>
  <c r="K2733" i="1"/>
  <c r="J2733" i="1"/>
  <c r="K2732" i="1"/>
  <c r="J2732" i="1"/>
  <c r="K2664" i="1"/>
  <c r="J2664" i="1"/>
  <c r="K2663" i="1"/>
  <c r="J2663" i="1"/>
  <c r="K2662" i="1"/>
  <c r="J2662" i="1"/>
  <c r="K2661" i="1"/>
  <c r="J2661" i="1"/>
  <c r="K2660" i="1"/>
  <c r="J2660" i="1"/>
  <c r="K2659" i="1"/>
  <c r="J2659" i="1"/>
  <c r="K2658" i="1"/>
  <c r="J2658" i="1"/>
  <c r="K2657" i="1"/>
  <c r="J2657" i="1"/>
  <c r="K2656" i="1"/>
  <c r="J2656" i="1"/>
  <c r="K2655" i="1"/>
  <c r="J2655" i="1"/>
  <c r="K2654" i="1"/>
  <c r="J2654" i="1"/>
  <c r="K2653" i="1"/>
  <c r="J2653" i="1"/>
  <c r="K2652" i="1"/>
  <c r="J2652" i="1"/>
  <c r="K2651" i="1"/>
  <c r="J2651" i="1"/>
  <c r="K2650" i="1"/>
  <c r="J2650" i="1"/>
  <c r="K2649" i="1"/>
  <c r="J2649" i="1"/>
  <c r="K2648" i="1"/>
  <c r="J2648" i="1"/>
  <c r="K2647" i="1"/>
  <c r="J2647" i="1"/>
  <c r="K2646" i="1"/>
  <c r="J2646" i="1"/>
  <c r="K2644" i="1"/>
  <c r="J2644" i="1"/>
  <c r="K2642" i="1"/>
  <c r="J2642" i="1"/>
  <c r="K2641" i="1"/>
  <c r="J2641" i="1"/>
  <c r="K2640" i="1"/>
  <c r="J2640" i="1"/>
  <c r="K2643" i="1"/>
  <c r="J2643" i="1"/>
  <c r="K2634" i="1"/>
  <c r="J2634" i="1"/>
  <c r="K2638" i="1"/>
  <c r="J2638" i="1"/>
  <c r="K2637" i="1"/>
  <c r="J2637" i="1"/>
  <c r="K2636" i="1"/>
  <c r="J2636" i="1"/>
  <c r="K2639" i="1"/>
  <c r="J2639" i="1"/>
  <c r="K2491" i="1"/>
  <c r="J2491" i="1"/>
  <c r="K2346" i="1"/>
  <c r="J2346" i="1"/>
  <c r="K2239" i="1"/>
  <c r="J2239" i="1"/>
  <c r="K2182" i="1"/>
  <c r="J2182" i="1"/>
  <c r="K2175" i="1"/>
  <c r="J2175" i="1"/>
  <c r="K2630" i="1"/>
  <c r="J2630" i="1"/>
  <c r="K2629" i="1"/>
  <c r="J2629" i="1"/>
  <c r="K2628" i="1"/>
  <c r="J2628" i="1"/>
  <c r="K2627" i="1"/>
  <c r="J2627" i="1"/>
  <c r="K2626" i="1"/>
  <c r="J2626" i="1"/>
  <c r="K2625" i="1"/>
  <c r="J2625" i="1"/>
  <c r="K2624" i="1"/>
  <c r="J2624" i="1"/>
  <c r="K2623" i="1"/>
  <c r="J2623" i="1"/>
  <c r="K2622" i="1"/>
  <c r="J2622" i="1"/>
  <c r="K2621" i="1"/>
  <c r="J2621" i="1"/>
  <c r="K2620" i="1"/>
  <c r="J2620" i="1"/>
  <c r="K2606" i="1"/>
  <c r="J2606" i="1"/>
  <c r="K2605" i="1"/>
  <c r="J2605" i="1"/>
  <c r="K2604" i="1"/>
  <c r="J2604" i="1"/>
  <c r="K2603" i="1"/>
  <c r="J2603" i="1"/>
  <c r="K2602" i="1"/>
  <c r="J2602" i="1"/>
  <c r="K2601" i="1"/>
  <c r="J2601" i="1"/>
  <c r="K2600" i="1"/>
  <c r="J2600" i="1"/>
  <c r="K2599" i="1"/>
  <c r="J2599" i="1"/>
  <c r="K2598" i="1"/>
  <c r="J2598" i="1"/>
  <c r="K2597" i="1"/>
  <c r="J2597" i="1"/>
  <c r="K2596" i="1"/>
  <c r="J2596" i="1"/>
  <c r="K2595" i="1"/>
  <c r="J2595" i="1"/>
  <c r="K2594" i="1"/>
  <c r="J2594" i="1"/>
  <c r="K2593" i="1"/>
  <c r="J2593" i="1"/>
  <c r="K2592" i="1"/>
  <c r="J2592" i="1"/>
  <c r="K2591" i="1"/>
  <c r="J2591" i="1"/>
  <c r="K2588" i="1"/>
  <c r="J2588" i="1"/>
  <c r="K2587" i="1"/>
  <c r="J2587" i="1"/>
  <c r="K2585" i="1"/>
  <c r="J2585" i="1"/>
  <c r="K2584" i="1"/>
  <c r="J2584" i="1"/>
  <c r="K2583" i="1"/>
  <c r="J2583" i="1"/>
  <c r="K2582" i="1"/>
  <c r="J2582" i="1"/>
  <c r="K2581" i="1"/>
  <c r="J2581" i="1"/>
  <c r="K2580" i="1"/>
  <c r="J2580" i="1"/>
  <c r="K2579" i="1"/>
  <c r="J2579" i="1"/>
  <c r="K2578" i="1"/>
  <c r="J2578" i="1"/>
  <c r="K2586" i="1"/>
  <c r="J2586" i="1"/>
  <c r="K2561" i="1"/>
  <c r="J2561" i="1"/>
  <c r="K2563" i="1"/>
  <c r="J2563" i="1"/>
  <c r="K2567" i="1"/>
  <c r="J2567" i="1"/>
  <c r="K2569" i="1"/>
  <c r="J2569" i="1"/>
  <c r="K2572" i="1"/>
  <c r="J2572" i="1"/>
  <c r="K2575" i="1"/>
  <c r="J2575" i="1"/>
  <c r="K2566" i="1"/>
  <c r="J2566" i="1"/>
  <c r="K2565" i="1"/>
  <c r="J2565" i="1"/>
  <c r="K2571" i="1"/>
  <c r="J2571" i="1"/>
  <c r="K2568" i="1"/>
  <c r="J2568" i="1"/>
  <c r="K2562" i="1"/>
  <c r="J2562" i="1"/>
  <c r="K2570" i="1"/>
  <c r="J2570" i="1"/>
  <c r="K2574" i="1"/>
  <c r="J2574" i="1"/>
  <c r="K2573" i="1"/>
  <c r="J2573" i="1"/>
  <c r="K2564" i="1"/>
  <c r="J2564" i="1"/>
  <c r="K2560" i="1"/>
  <c r="J2560" i="1"/>
  <c r="K2559" i="1"/>
  <c r="J2559" i="1"/>
  <c r="K2558" i="1"/>
  <c r="J2558" i="1"/>
  <c r="K2555" i="1"/>
  <c r="J2555" i="1"/>
  <c r="K2554" i="1"/>
  <c r="J2554" i="1"/>
  <c r="K2553" i="1"/>
  <c r="J2553" i="1"/>
  <c r="K2552" i="1"/>
  <c r="J2552" i="1"/>
  <c r="K2551" i="1"/>
  <c r="J2551" i="1"/>
  <c r="K2550" i="1"/>
  <c r="J2550" i="1"/>
  <c r="K2549" i="1"/>
  <c r="J2549" i="1"/>
  <c r="K2548" i="1"/>
  <c r="J2548" i="1"/>
  <c r="K2547" i="1"/>
  <c r="J2547" i="1"/>
  <c r="K2515" i="1"/>
  <c r="J2515" i="1"/>
  <c r="K2514" i="1"/>
  <c r="J2514" i="1"/>
  <c r="K2513" i="1"/>
  <c r="J2513" i="1"/>
  <c r="K2512" i="1"/>
  <c r="J2512" i="1"/>
  <c r="K2511" i="1"/>
  <c r="J2511" i="1"/>
  <c r="K2510" i="1"/>
  <c r="J2510" i="1"/>
  <c r="K2490" i="1"/>
  <c r="J2490" i="1"/>
  <c r="K2489" i="1"/>
  <c r="J2489" i="1"/>
  <c r="K2475" i="1"/>
  <c r="J2475" i="1"/>
  <c r="K2474" i="1"/>
  <c r="J2474" i="1"/>
  <c r="K2481" i="1"/>
  <c r="J2481" i="1"/>
  <c r="K2480" i="1"/>
  <c r="J2480" i="1"/>
  <c r="K2479" i="1"/>
  <c r="J2479" i="1"/>
  <c r="K2478" i="1"/>
  <c r="J2478" i="1"/>
  <c r="K2477" i="1"/>
  <c r="J2477" i="1"/>
  <c r="K2476" i="1"/>
  <c r="J2476" i="1"/>
  <c r="K2473" i="1"/>
  <c r="J2473" i="1"/>
  <c r="K2472" i="1"/>
  <c r="J2472" i="1"/>
  <c r="K2471" i="1"/>
  <c r="J2471" i="1"/>
  <c r="K2443" i="1"/>
  <c r="J2443" i="1"/>
  <c r="K2442" i="1"/>
  <c r="J2442" i="1"/>
  <c r="K2441" i="1"/>
  <c r="J2441" i="1"/>
  <c r="K2440" i="1"/>
  <c r="J2440" i="1"/>
  <c r="K2439" i="1"/>
  <c r="J2439" i="1"/>
  <c r="K2427" i="1"/>
  <c r="J2427" i="1"/>
  <c r="K2426" i="1"/>
  <c r="J2426" i="1"/>
  <c r="K2425" i="1"/>
  <c r="J2425" i="1"/>
  <c r="K2423" i="1"/>
  <c r="J2423" i="1"/>
  <c r="K2424" i="1"/>
  <c r="J2424" i="1"/>
  <c r="K2419" i="1"/>
  <c r="J2419" i="1"/>
  <c r="K2418" i="1"/>
  <c r="J2418" i="1"/>
  <c r="K2417" i="1"/>
  <c r="J2417" i="1"/>
  <c r="K2415" i="1"/>
  <c r="J2415" i="1"/>
  <c r="K2414" i="1"/>
  <c r="J2414" i="1"/>
  <c r="K2413" i="1"/>
  <c r="J2413" i="1"/>
  <c r="K2412" i="1"/>
  <c r="J2412" i="1"/>
  <c r="K2411" i="1"/>
  <c r="J2411" i="1"/>
  <c r="K2410" i="1"/>
  <c r="J2410" i="1"/>
  <c r="K2409" i="1"/>
  <c r="J2409" i="1"/>
  <c r="K2416" i="1"/>
  <c r="J2416" i="1"/>
  <c r="K2345" i="1"/>
  <c r="J2345" i="1"/>
  <c r="K2358" i="1"/>
  <c r="J2358" i="1"/>
  <c r="K2357" i="1"/>
  <c r="J2357" i="1"/>
  <c r="K2356" i="1"/>
  <c r="J2356" i="1"/>
  <c r="K2355" i="1"/>
  <c r="J2355" i="1"/>
  <c r="K2354" i="1"/>
  <c r="J2354" i="1"/>
  <c r="K2353" i="1"/>
  <c r="J2353" i="1"/>
  <c r="K2352" i="1"/>
  <c r="J2352" i="1"/>
  <c r="K2351" i="1"/>
  <c r="J2351" i="1"/>
  <c r="K2350" i="1"/>
  <c r="J2350" i="1"/>
  <c r="K2349" i="1"/>
  <c r="J2349" i="1"/>
  <c r="K2348" i="1"/>
  <c r="J2348" i="1"/>
  <c r="K2347" i="1"/>
  <c r="J2347" i="1"/>
  <c r="K2327" i="1"/>
  <c r="J2327" i="1"/>
  <c r="K2330" i="1"/>
  <c r="J2330" i="1"/>
  <c r="K2326" i="1"/>
  <c r="J2326" i="1"/>
  <c r="K2332" i="1"/>
  <c r="J2332" i="1"/>
  <c r="K2322" i="1"/>
  <c r="J2322" i="1"/>
  <c r="K2324" i="1"/>
  <c r="J2324" i="1"/>
  <c r="K2328" i="1"/>
  <c r="J2328" i="1"/>
  <c r="K2331" i="1"/>
  <c r="J2331" i="1"/>
  <c r="K2323" i="1"/>
  <c r="J2323" i="1"/>
  <c r="K2329" i="1"/>
  <c r="J2329" i="1"/>
  <c r="K2325" i="1"/>
  <c r="J2325" i="1"/>
  <c r="K2317" i="1"/>
  <c r="J2317" i="1"/>
  <c r="K2316" i="1"/>
  <c r="J2316" i="1"/>
  <c r="K2315" i="1"/>
  <c r="J2315" i="1"/>
  <c r="K2314" i="1"/>
  <c r="J2314" i="1"/>
  <c r="K2313" i="1"/>
  <c r="J2313" i="1"/>
  <c r="K2312" i="1"/>
  <c r="J2312" i="1"/>
  <c r="K2311" i="1"/>
  <c r="J2311" i="1"/>
  <c r="K2310" i="1"/>
  <c r="J2310" i="1"/>
  <c r="K2309" i="1"/>
  <c r="J2309" i="1"/>
  <c r="K2308" i="1"/>
  <c r="J2308" i="1"/>
  <c r="K2307" i="1"/>
  <c r="J2307" i="1"/>
  <c r="K2306" i="1"/>
  <c r="J2306" i="1"/>
  <c r="K2305" i="1"/>
  <c r="J2305" i="1"/>
  <c r="K2304" i="1"/>
  <c r="J2304" i="1"/>
  <c r="K2281" i="1"/>
  <c r="J2281" i="1"/>
  <c r="K2285" i="1"/>
  <c r="J2285" i="1"/>
  <c r="K2293" i="1"/>
  <c r="J2293" i="1"/>
  <c r="K2282" i="1"/>
  <c r="J2282" i="1"/>
  <c r="K2286" i="1"/>
  <c r="J2286" i="1"/>
  <c r="K2283" i="1"/>
  <c r="J2283" i="1"/>
  <c r="K2291" i="1"/>
  <c r="J2291" i="1"/>
  <c r="K2288" i="1"/>
  <c r="J2288" i="1"/>
  <c r="K2289" i="1"/>
  <c r="J2289" i="1"/>
  <c r="K2294" i="1"/>
  <c r="J2294" i="1"/>
  <c r="K2297" i="1"/>
  <c r="J2297" i="1"/>
  <c r="K2287" i="1"/>
  <c r="J2287" i="1"/>
  <c r="K2296" i="1"/>
  <c r="J2296" i="1"/>
  <c r="K2295" i="1"/>
  <c r="J2295" i="1"/>
  <c r="K2292" i="1"/>
  <c r="J2292" i="1"/>
  <c r="K2290" i="1"/>
  <c r="J2290" i="1"/>
  <c r="K2284" i="1"/>
  <c r="J2284" i="1"/>
  <c r="K2298" i="1"/>
  <c r="J2298" i="1"/>
  <c r="K2277" i="1"/>
  <c r="J2277" i="1"/>
  <c r="K2273" i="1"/>
  <c r="J2273" i="1"/>
  <c r="K2272" i="1"/>
  <c r="J2272" i="1"/>
  <c r="K2271" i="1"/>
  <c r="J2271" i="1"/>
  <c r="K2270" i="1"/>
  <c r="J2270" i="1"/>
  <c r="K2274" i="1"/>
  <c r="J2274" i="1"/>
  <c r="K2188" i="1"/>
  <c r="J2188" i="1"/>
  <c r="K2187" i="1"/>
  <c r="J2187" i="1"/>
  <c r="K2238" i="1"/>
  <c r="J2238" i="1"/>
  <c r="K2266" i="1"/>
  <c r="J2266" i="1"/>
  <c r="K2265" i="1"/>
  <c r="J2265" i="1"/>
  <c r="K2264" i="1"/>
  <c r="J2264" i="1"/>
  <c r="K2263" i="1"/>
  <c r="J2263" i="1"/>
  <c r="K2262" i="1"/>
  <c r="J2262" i="1"/>
  <c r="K2246" i="1"/>
  <c r="J2246" i="1"/>
  <c r="K2245" i="1"/>
  <c r="J2245" i="1"/>
  <c r="K2240" i="1"/>
  <c r="J2240" i="1"/>
  <c r="K2237" i="1"/>
  <c r="J2237" i="1"/>
  <c r="K2236" i="1"/>
  <c r="J2236" i="1"/>
  <c r="K2235" i="1"/>
  <c r="J2235" i="1"/>
  <c r="K2225" i="1"/>
  <c r="J2225" i="1"/>
  <c r="K2224" i="1"/>
  <c r="J2224" i="1"/>
  <c r="K2223" i="1"/>
  <c r="J2223" i="1"/>
  <c r="K2222" i="1"/>
  <c r="J2222" i="1"/>
  <c r="K2221" i="1"/>
  <c r="J2221" i="1"/>
  <c r="K2195" i="1"/>
  <c r="J2195" i="1"/>
  <c r="K2197" i="1"/>
  <c r="J2197" i="1"/>
  <c r="K2196" i="1"/>
  <c r="J2196" i="1"/>
  <c r="K2185" i="1"/>
  <c r="J2185" i="1"/>
  <c r="K2190" i="1"/>
  <c r="J2190" i="1"/>
  <c r="K2192" i="1"/>
  <c r="J2192" i="1"/>
  <c r="K2191" i="1"/>
  <c r="J2191" i="1"/>
  <c r="K2189" i="1"/>
  <c r="J2189" i="1"/>
  <c r="K2186" i="1"/>
  <c r="J2186" i="1"/>
  <c r="K2181" i="1"/>
  <c r="J2181" i="1"/>
  <c r="K2180" i="1"/>
  <c r="J2180" i="1"/>
  <c r="K2179" i="1"/>
  <c r="J2179" i="1"/>
  <c r="K2178" i="1"/>
  <c r="J2178" i="1"/>
  <c r="K2177" i="1"/>
  <c r="J2177" i="1"/>
  <c r="K2168" i="1"/>
  <c r="J2168" i="1"/>
  <c r="K2164" i="1"/>
  <c r="J2164" i="1"/>
  <c r="K2156" i="1"/>
  <c r="J2156" i="1"/>
  <c r="K2154" i="1"/>
  <c r="J2154" i="1"/>
  <c r="K2155" i="1"/>
  <c r="J2155" i="1"/>
  <c r="K2121" i="1"/>
  <c r="J2121" i="1"/>
  <c r="K2120" i="1"/>
  <c r="J2120" i="1"/>
  <c r="K2119" i="1"/>
  <c r="J2119" i="1"/>
  <c r="K2103" i="1"/>
  <c r="J2103" i="1"/>
  <c r="K2105" i="1"/>
  <c r="J2105" i="1"/>
  <c r="K2104" i="1"/>
  <c r="J2104" i="1"/>
  <c r="K2102" i="1"/>
  <c r="J2102" i="1"/>
  <c r="K2101" i="1"/>
  <c r="J2101" i="1"/>
  <c r="K2100" i="1"/>
  <c r="J2100" i="1"/>
  <c r="K2099" i="1"/>
  <c r="J2099" i="1"/>
  <c r="K2084" i="1"/>
  <c r="J2084" i="1"/>
  <c r="K2087" i="1"/>
  <c r="J2087" i="1"/>
  <c r="K2086" i="1"/>
  <c r="J2086" i="1"/>
  <c r="K2085" i="1"/>
  <c r="J2085" i="1"/>
  <c r="K2079" i="1"/>
  <c r="J2079" i="1"/>
  <c r="K2078" i="1"/>
  <c r="J2078" i="1"/>
  <c r="K2073" i="1"/>
  <c r="J2073" i="1"/>
  <c r="K2081" i="1"/>
  <c r="J2081" i="1"/>
  <c r="K2080" i="1"/>
  <c r="J2080" i="1"/>
  <c r="K2077" i="1"/>
  <c r="J2077" i="1"/>
  <c r="K2076" i="1"/>
  <c r="J2076" i="1"/>
  <c r="K2075" i="1"/>
  <c r="J2075" i="1"/>
  <c r="K2074" i="1"/>
  <c r="J2074" i="1"/>
  <c r="K2071" i="1"/>
  <c r="J2071" i="1"/>
  <c r="K2068" i="1"/>
  <c r="J2068" i="1"/>
  <c r="K2067" i="1"/>
  <c r="J2067" i="1"/>
  <c r="K2070" i="1"/>
  <c r="J2070" i="1"/>
  <c r="K2069" i="1"/>
  <c r="J2069" i="1"/>
  <c r="K2066" i="1"/>
  <c r="J2066" i="1"/>
  <c r="K2062" i="1"/>
  <c r="J2062" i="1"/>
  <c r="K2059" i="1"/>
  <c r="J2059" i="1"/>
  <c r="K2058" i="1"/>
  <c r="J2058" i="1"/>
  <c r="K2060" i="1"/>
  <c r="J2060" i="1"/>
  <c r="K2063" i="1"/>
  <c r="J2063" i="1"/>
  <c r="K2061" i="1"/>
  <c r="J2061" i="1"/>
  <c r="K2064" i="1"/>
  <c r="J2064" i="1"/>
  <c r="K2057" i="1"/>
  <c r="J2057" i="1"/>
  <c r="K2055" i="1"/>
  <c r="J2055" i="1"/>
  <c r="K2041" i="1"/>
  <c r="J2041" i="1"/>
  <c r="K2040" i="1"/>
  <c r="J2040" i="1"/>
  <c r="K2039" i="1"/>
  <c r="J2039" i="1"/>
  <c r="K2038" i="1"/>
  <c r="J2038" i="1"/>
  <c r="K2037" i="1"/>
  <c r="J2037" i="1"/>
  <c r="K2036" i="1"/>
  <c r="J2036" i="1"/>
  <c r="K2035" i="1"/>
  <c r="J2035" i="1"/>
  <c r="K2034" i="1"/>
  <c r="J2034" i="1"/>
  <c r="K2033" i="1"/>
  <c r="J2033" i="1"/>
  <c r="K2032" i="1"/>
  <c r="J2032" i="1"/>
  <c r="K2031" i="1"/>
  <c r="J2031" i="1"/>
  <c r="K2030" i="1"/>
  <c r="J2030" i="1"/>
  <c r="K2029" i="1"/>
  <c r="J2029" i="1"/>
  <c r="K2028" i="1"/>
  <c r="J2028" i="1"/>
  <c r="K2027" i="1"/>
  <c r="J2027" i="1"/>
  <c r="K2025" i="1"/>
  <c r="J2025" i="1"/>
  <c r="K2024" i="1"/>
  <c r="J2024" i="1"/>
  <c r="K2021" i="1"/>
  <c r="J2021" i="1"/>
  <c r="K2020" i="1"/>
  <c r="J2020" i="1"/>
  <c r="K2019" i="1"/>
  <c r="J2019" i="1"/>
  <c r="K2018" i="1"/>
  <c r="J2018" i="1"/>
  <c r="K2016" i="1"/>
  <c r="J2016" i="1"/>
  <c r="K2017" i="1"/>
  <c r="J2017" i="1"/>
  <c r="K2015" i="1"/>
  <c r="J2015" i="1"/>
  <c r="K2014" i="1"/>
  <c r="J2014" i="1"/>
  <c r="K2013" i="1"/>
  <c r="J2013" i="1"/>
  <c r="K2012" i="1"/>
  <c r="J2012" i="1"/>
  <c r="K2011" i="1"/>
  <c r="J2011" i="1"/>
  <c r="K2004" i="1"/>
  <c r="J2004" i="1"/>
  <c r="K1994" i="1"/>
  <c r="J1994" i="1"/>
  <c r="K2009" i="1"/>
  <c r="J2009" i="1"/>
  <c r="K2008" i="1"/>
  <c r="J2008" i="1"/>
  <c r="K2007" i="1"/>
  <c r="J2007" i="1"/>
  <c r="K2006" i="1"/>
  <c r="J2006" i="1"/>
  <c r="K2005" i="1"/>
  <c r="J2005" i="1"/>
  <c r="K2003" i="1"/>
  <c r="J2003" i="1"/>
  <c r="K2002" i="1"/>
  <c r="J2002" i="1"/>
  <c r="K2001" i="1"/>
  <c r="J2001" i="1"/>
  <c r="K1998" i="1"/>
  <c r="J1998" i="1"/>
  <c r="K1997" i="1"/>
  <c r="J1997" i="1"/>
  <c r="K1996" i="1"/>
  <c r="J1996" i="1"/>
  <c r="K1995" i="1"/>
  <c r="J1995" i="1"/>
  <c r="K1991" i="1"/>
  <c r="J1991" i="1"/>
  <c r="K1993" i="1"/>
  <c r="J1993" i="1"/>
  <c r="K1992" i="1"/>
  <c r="J1992" i="1"/>
  <c r="K1972" i="1"/>
  <c r="J1972" i="1"/>
  <c r="K1984" i="1"/>
  <c r="J1984" i="1"/>
  <c r="K1982" i="1"/>
  <c r="J1982" i="1"/>
  <c r="K1978" i="1"/>
  <c r="J1978" i="1"/>
  <c r="K1976" i="1"/>
  <c r="J1976" i="1"/>
  <c r="K1975" i="1"/>
  <c r="J1975" i="1"/>
  <c r="K1973" i="1"/>
  <c r="J1973" i="1"/>
  <c r="K1983" i="1"/>
  <c r="J1983" i="1"/>
  <c r="K1981" i="1"/>
  <c r="J1981" i="1"/>
  <c r="K1980" i="1"/>
  <c r="J1980" i="1"/>
  <c r="K1979" i="1"/>
  <c r="J1979" i="1"/>
  <c r="K1977" i="1"/>
  <c r="J1977" i="1"/>
  <c r="K1974" i="1"/>
  <c r="J1974" i="1"/>
  <c r="K1970" i="1"/>
  <c r="J1970" i="1"/>
  <c r="K1969" i="1"/>
  <c r="J1969" i="1"/>
  <c r="K1968" i="1"/>
  <c r="J1968" i="1"/>
  <c r="K1967" i="1"/>
  <c r="J1967" i="1"/>
  <c r="K1964" i="1"/>
  <c r="J1964" i="1"/>
  <c r="K1966" i="1"/>
  <c r="J1966" i="1"/>
  <c r="K1965" i="1"/>
  <c r="J1965" i="1"/>
  <c r="K1958" i="1"/>
  <c r="J1958" i="1"/>
  <c r="K1962" i="1"/>
  <c r="J1962" i="1"/>
  <c r="K1963" i="1"/>
  <c r="J1963" i="1"/>
  <c r="K1961" i="1"/>
  <c r="J1961" i="1"/>
  <c r="K1960" i="1"/>
  <c r="J1960" i="1"/>
  <c r="K1959" i="1"/>
  <c r="J1959" i="1"/>
  <c r="K1957" i="1"/>
  <c r="J1957" i="1"/>
  <c r="K1956" i="1"/>
  <c r="J1956" i="1"/>
  <c r="K1920" i="1"/>
  <c r="J1920" i="1"/>
  <c r="K1923" i="1"/>
  <c r="J1923" i="1"/>
  <c r="K1922" i="1"/>
  <c r="J1922" i="1"/>
  <c r="K1921" i="1"/>
  <c r="J1921" i="1"/>
  <c r="K1914" i="1"/>
  <c r="J1914" i="1"/>
  <c r="K1901" i="1"/>
  <c r="J1901" i="1"/>
  <c r="K1894" i="1"/>
  <c r="J1894" i="1"/>
  <c r="K1895" i="1"/>
  <c r="J1895" i="1"/>
  <c r="K1897" i="1"/>
  <c r="J1897" i="1"/>
  <c r="K1896" i="1"/>
  <c r="J1896" i="1"/>
  <c r="K1898" i="1"/>
  <c r="J1898" i="1"/>
  <c r="K1846" i="1"/>
  <c r="J1846" i="1"/>
  <c r="K1887" i="1"/>
  <c r="J1887" i="1"/>
  <c r="K1885" i="1"/>
  <c r="J1885" i="1"/>
  <c r="K1883" i="1"/>
  <c r="J1883" i="1"/>
  <c r="K1886" i="1"/>
  <c r="J1886" i="1"/>
  <c r="K1884" i="1"/>
  <c r="J1884" i="1"/>
  <c r="K1882" i="1"/>
  <c r="J1882" i="1"/>
  <c r="K1842" i="1"/>
  <c r="J1842" i="1"/>
  <c r="K1850" i="1"/>
  <c r="J1850" i="1"/>
  <c r="K1851" i="1"/>
  <c r="J1851" i="1"/>
  <c r="K1849" i="1"/>
  <c r="J1849" i="1"/>
  <c r="K1848" i="1"/>
  <c r="J1848" i="1"/>
  <c r="K1847" i="1"/>
  <c r="J1847" i="1"/>
  <c r="K1845" i="1"/>
  <c r="J1845" i="1"/>
  <c r="K1844" i="1"/>
  <c r="J1844" i="1"/>
  <c r="K1843" i="1"/>
  <c r="J1843" i="1"/>
  <c r="K1833" i="1"/>
  <c r="J1833" i="1"/>
  <c r="K1813" i="1"/>
  <c r="J1813" i="1"/>
  <c r="K1811" i="1"/>
  <c r="J1811" i="1"/>
  <c r="K1809" i="1"/>
  <c r="J1809" i="1"/>
  <c r="K1806" i="1"/>
  <c r="J1806" i="1"/>
  <c r="K1805" i="1"/>
  <c r="J1805" i="1"/>
  <c r="K1804" i="1"/>
  <c r="J1804" i="1"/>
  <c r="K1800" i="1"/>
  <c r="J1800" i="1"/>
  <c r="K1798" i="1"/>
  <c r="J1798" i="1"/>
  <c r="K1814" i="1"/>
  <c r="J1814" i="1"/>
  <c r="K1812" i="1"/>
  <c r="J1812" i="1"/>
  <c r="K1810" i="1"/>
  <c r="J1810" i="1"/>
  <c r="K1808" i="1"/>
  <c r="J1808" i="1"/>
  <c r="K1807" i="1"/>
  <c r="J1807" i="1"/>
  <c r="K1803" i="1"/>
  <c r="J1803" i="1"/>
  <c r="K1802" i="1"/>
  <c r="J1802" i="1"/>
  <c r="K1801" i="1"/>
  <c r="J1801" i="1"/>
  <c r="K1797" i="1"/>
  <c r="J1797" i="1"/>
  <c r="K1799" i="1"/>
  <c r="J1799" i="1"/>
  <c r="K1794" i="1"/>
  <c r="J1794" i="1"/>
  <c r="K1796" i="1"/>
  <c r="J1796" i="1"/>
  <c r="K1795" i="1"/>
  <c r="J1795" i="1"/>
  <c r="K1789" i="1"/>
  <c r="J1789" i="1"/>
  <c r="K1786" i="1"/>
  <c r="J1786" i="1"/>
  <c r="K1779" i="1"/>
  <c r="J1779" i="1"/>
  <c r="K1788" i="1"/>
  <c r="J1788" i="1"/>
  <c r="K1787" i="1"/>
  <c r="J1787" i="1"/>
  <c r="K1785" i="1"/>
  <c r="J1785" i="1"/>
  <c r="K1782" i="1"/>
  <c r="J1782" i="1"/>
  <c r="K1783" i="1"/>
  <c r="J1783" i="1"/>
  <c r="K1781" i="1"/>
  <c r="J1781" i="1"/>
  <c r="K1780" i="1"/>
  <c r="J1780" i="1"/>
  <c r="K1784" i="1"/>
  <c r="J1784" i="1"/>
  <c r="K1573" i="1"/>
  <c r="J1573" i="1"/>
  <c r="K1778" i="1"/>
  <c r="J1778" i="1"/>
  <c r="K1776" i="1"/>
  <c r="J1776" i="1"/>
  <c r="K1775" i="1"/>
  <c r="J1775" i="1"/>
  <c r="K1773" i="1"/>
  <c r="J1773" i="1"/>
  <c r="K1772" i="1"/>
  <c r="J1772" i="1"/>
  <c r="K1771" i="1"/>
  <c r="J1771" i="1"/>
  <c r="K1768" i="1"/>
  <c r="J1768" i="1"/>
  <c r="K1767" i="1"/>
  <c r="J1767" i="1"/>
  <c r="K1766" i="1"/>
  <c r="J1766" i="1"/>
  <c r="K1777" i="1"/>
  <c r="J1777" i="1"/>
  <c r="K1774" i="1"/>
  <c r="J1774" i="1"/>
  <c r="K1770" i="1"/>
  <c r="J1770" i="1"/>
  <c r="K1769" i="1"/>
  <c r="J1769" i="1"/>
  <c r="K1765" i="1"/>
  <c r="J1765" i="1"/>
  <c r="K1764" i="1"/>
  <c r="J1764" i="1"/>
  <c r="K1734" i="1"/>
  <c r="J1734" i="1"/>
  <c r="K1738" i="1"/>
  <c r="J1738" i="1"/>
  <c r="K1751" i="1"/>
  <c r="J1751" i="1"/>
  <c r="K1749" i="1"/>
  <c r="J1749" i="1"/>
  <c r="K1753" i="1"/>
  <c r="J1753" i="1"/>
  <c r="K1752" i="1"/>
  <c r="J1752" i="1"/>
  <c r="K1750" i="1"/>
  <c r="J1750" i="1"/>
  <c r="K1741" i="1"/>
  <c r="J1741" i="1"/>
  <c r="K1742" i="1"/>
  <c r="J1742" i="1"/>
  <c r="K1740" i="1"/>
  <c r="J1740" i="1"/>
  <c r="K1739" i="1"/>
  <c r="J1739" i="1"/>
  <c r="K1737" i="1"/>
  <c r="J1737" i="1"/>
  <c r="K1736" i="1"/>
  <c r="J1736" i="1"/>
  <c r="K1735" i="1"/>
  <c r="J1735" i="1"/>
  <c r="K1707" i="1"/>
  <c r="J1707" i="1"/>
  <c r="K1705" i="1"/>
  <c r="J1705" i="1"/>
  <c r="K1706" i="1"/>
  <c r="J1706" i="1"/>
  <c r="K1696" i="1"/>
  <c r="J1696" i="1"/>
  <c r="K1702" i="1"/>
  <c r="J1702" i="1"/>
  <c r="K1699" i="1"/>
  <c r="J1699" i="1"/>
  <c r="K1701" i="1"/>
  <c r="J1701" i="1"/>
  <c r="K1698" i="1"/>
  <c r="J1698" i="1"/>
  <c r="K1697" i="1"/>
  <c r="J1697" i="1"/>
  <c r="K1700" i="1"/>
  <c r="J1700" i="1"/>
  <c r="K1695" i="1"/>
  <c r="J1695" i="1"/>
  <c r="K1657" i="1"/>
  <c r="J1657" i="1"/>
  <c r="K1658" i="1"/>
  <c r="J1658" i="1"/>
  <c r="K1663" i="1"/>
  <c r="J1663" i="1"/>
  <c r="K1664" i="1"/>
  <c r="J1664" i="1"/>
  <c r="K1662" i="1"/>
  <c r="J1662" i="1"/>
  <c r="K1659" i="1"/>
  <c r="J1659" i="1"/>
  <c r="K1661" i="1"/>
  <c r="J1661" i="1"/>
  <c r="K1660" i="1"/>
  <c r="J1660" i="1"/>
  <c r="K1654" i="1"/>
  <c r="J1654" i="1"/>
  <c r="K1652" i="1"/>
  <c r="J1652" i="1"/>
  <c r="K1651" i="1"/>
  <c r="J1651" i="1"/>
  <c r="K1653" i="1"/>
  <c r="J1653" i="1"/>
  <c r="K1642" i="1"/>
  <c r="J1642" i="1"/>
  <c r="K1639" i="1"/>
  <c r="J1639" i="1"/>
  <c r="K1646" i="1"/>
  <c r="J1646" i="1"/>
  <c r="K1645" i="1"/>
  <c r="J1645" i="1"/>
  <c r="K1641" i="1"/>
  <c r="J1641" i="1"/>
  <c r="K1644" i="1"/>
  <c r="J1644" i="1"/>
  <c r="K1640" i="1"/>
  <c r="J1640" i="1"/>
  <c r="K1643" i="1"/>
  <c r="J1643" i="1"/>
  <c r="K1636" i="1"/>
  <c r="J1636" i="1"/>
  <c r="K1635" i="1"/>
  <c r="J1635" i="1"/>
  <c r="K1615" i="1"/>
  <c r="J1615" i="1"/>
  <c r="K1612" i="1"/>
  <c r="J1612" i="1"/>
  <c r="K1611" i="1"/>
  <c r="J1611" i="1"/>
  <c r="K1614" i="1"/>
  <c r="J1614" i="1"/>
  <c r="K1613" i="1"/>
  <c r="J1613" i="1"/>
  <c r="K1610" i="1"/>
  <c r="J1610" i="1"/>
  <c r="K1589" i="1"/>
  <c r="J1589" i="1"/>
  <c r="K1588" i="1"/>
  <c r="J1588" i="1"/>
  <c r="K1591" i="1"/>
  <c r="J1591" i="1"/>
  <c r="K1590" i="1"/>
  <c r="J1590" i="1"/>
  <c r="K1572" i="1"/>
  <c r="J1572" i="1"/>
  <c r="K1570" i="1"/>
  <c r="J1570" i="1"/>
  <c r="K1571" i="1"/>
  <c r="J1571" i="1"/>
  <c r="K1567" i="1"/>
  <c r="J1567" i="1"/>
  <c r="K1565" i="1"/>
  <c r="J1565" i="1"/>
  <c r="K1564" i="1"/>
  <c r="J1564" i="1"/>
  <c r="K1563" i="1"/>
  <c r="J1563" i="1"/>
  <c r="K1566" i="1"/>
  <c r="J1566" i="1"/>
  <c r="K1545" i="1"/>
  <c r="J1545" i="1"/>
  <c r="K1544" i="1"/>
  <c r="J1544" i="1"/>
  <c r="K1543" i="1"/>
  <c r="J1543" i="1"/>
  <c r="K1542" i="1"/>
  <c r="J1542" i="1"/>
  <c r="K1540" i="1"/>
  <c r="J1540" i="1"/>
  <c r="K1541" i="1"/>
  <c r="J1541" i="1"/>
  <c r="K1508" i="1"/>
  <c r="J1508" i="1"/>
  <c r="K1507" i="1"/>
  <c r="J1507" i="1"/>
  <c r="K1506" i="1"/>
  <c r="J1506" i="1"/>
  <c r="K1505" i="1"/>
  <c r="J1505" i="1"/>
  <c r="K1503" i="1"/>
  <c r="J1503" i="1"/>
  <c r="K1502" i="1"/>
  <c r="J1502" i="1"/>
  <c r="K1504" i="1"/>
  <c r="J1504" i="1"/>
  <c r="K1501" i="1"/>
  <c r="J1501" i="1"/>
  <c r="K1494" i="1"/>
  <c r="J1494" i="1"/>
  <c r="K1497" i="1"/>
  <c r="J1497" i="1"/>
  <c r="K1496" i="1"/>
  <c r="J1496" i="1"/>
  <c r="K1495" i="1"/>
  <c r="J1495" i="1"/>
  <c r="K1486" i="1"/>
  <c r="J1486" i="1"/>
  <c r="K1478" i="1"/>
  <c r="J1478" i="1"/>
  <c r="K1480" i="1"/>
  <c r="J1480" i="1"/>
  <c r="K1481" i="1"/>
  <c r="J1481" i="1"/>
  <c r="K1477" i="1"/>
  <c r="J1477" i="1"/>
  <c r="K1483" i="1"/>
  <c r="J1483" i="1"/>
  <c r="K1482" i="1"/>
  <c r="J1482" i="1"/>
  <c r="K1479" i="1"/>
  <c r="J1479" i="1"/>
  <c r="K1470" i="1"/>
  <c r="J1470" i="1"/>
  <c r="K1469" i="1"/>
  <c r="J1469" i="1"/>
  <c r="K1466" i="1"/>
  <c r="J1466" i="1"/>
  <c r="K1465" i="1"/>
  <c r="J1465" i="1"/>
  <c r="K1464" i="1"/>
  <c r="J1464" i="1"/>
  <c r="K1460" i="1"/>
  <c r="J1460" i="1"/>
  <c r="K1459" i="1"/>
  <c r="J1459" i="1"/>
  <c r="K1462" i="1"/>
  <c r="J1462" i="1"/>
  <c r="K1457" i="1"/>
  <c r="J1457" i="1"/>
  <c r="K1456" i="1"/>
  <c r="J1456" i="1"/>
  <c r="K1455" i="1"/>
  <c r="J1455" i="1"/>
  <c r="K1454" i="1"/>
  <c r="J1454" i="1"/>
  <c r="K1453" i="1"/>
  <c r="J1453" i="1"/>
  <c r="K1452" i="1"/>
  <c r="J1452" i="1"/>
  <c r="K1451" i="1"/>
  <c r="J1451" i="1"/>
  <c r="K1450" i="1"/>
  <c r="J1450" i="1"/>
  <c r="K1461" i="1"/>
  <c r="J1461" i="1"/>
  <c r="K1458" i="1"/>
  <c r="J1458" i="1"/>
  <c r="K1433" i="1"/>
  <c r="J1433" i="1"/>
  <c r="K1429" i="1"/>
  <c r="J1429" i="1"/>
  <c r="K1428" i="1"/>
  <c r="J1428" i="1"/>
  <c r="K1413" i="1"/>
  <c r="J1413" i="1"/>
  <c r="K1421" i="1"/>
  <c r="J1421" i="1"/>
  <c r="K1418" i="1"/>
  <c r="J1418" i="1"/>
  <c r="K1415" i="1"/>
  <c r="J1415" i="1"/>
  <c r="K1417" i="1"/>
  <c r="J1417" i="1"/>
  <c r="K1416" i="1"/>
  <c r="J1416" i="1"/>
  <c r="K1420" i="1"/>
  <c r="J1420" i="1"/>
  <c r="K1419" i="1"/>
  <c r="J1419" i="1"/>
  <c r="K1422" i="1"/>
  <c r="J1422" i="1"/>
  <c r="K1403" i="1"/>
  <c r="J1403" i="1"/>
  <c r="K1411" i="1"/>
  <c r="J1411" i="1"/>
  <c r="K1407" i="1"/>
  <c r="J1407" i="1"/>
  <c r="K1406" i="1"/>
  <c r="J1406" i="1"/>
  <c r="K1405" i="1"/>
  <c r="J1405" i="1"/>
  <c r="K1404" i="1"/>
  <c r="J1404" i="1"/>
  <c r="K1402" i="1"/>
  <c r="J1402" i="1"/>
  <c r="K1400" i="1"/>
  <c r="J1400" i="1"/>
  <c r="K1399" i="1"/>
  <c r="J1399" i="1"/>
  <c r="K1408" i="1"/>
  <c r="J1408" i="1"/>
  <c r="K1409" i="1"/>
  <c r="J1409" i="1"/>
  <c r="K1410" i="1"/>
  <c r="J1410" i="1"/>
  <c r="K1401" i="1"/>
  <c r="J1401" i="1"/>
  <c r="K1396" i="1"/>
  <c r="J1396" i="1"/>
  <c r="K1395" i="1"/>
  <c r="J1395" i="1"/>
  <c r="K1394" i="1"/>
  <c r="J1394" i="1"/>
  <c r="K1393" i="1"/>
  <c r="J1393" i="1"/>
  <c r="K1392" i="1"/>
  <c r="J1392" i="1"/>
  <c r="K1391" i="1"/>
  <c r="J1391" i="1"/>
  <c r="K1357" i="1"/>
  <c r="J1357" i="1"/>
  <c r="K1359" i="1"/>
  <c r="J1359" i="1"/>
  <c r="K1358" i="1"/>
  <c r="J1358" i="1"/>
  <c r="K1356" i="1"/>
  <c r="J1356" i="1"/>
  <c r="K1310" i="1"/>
  <c r="J1310" i="1"/>
  <c r="K1309" i="1"/>
  <c r="J1309" i="1"/>
  <c r="K1308" i="1"/>
  <c r="J1308" i="1"/>
  <c r="K1307" i="1"/>
  <c r="J1307" i="1"/>
  <c r="K1291" i="1"/>
  <c r="J1291" i="1"/>
  <c r="K1292" i="1"/>
  <c r="J1292" i="1"/>
  <c r="K1289" i="1"/>
  <c r="J1289" i="1"/>
  <c r="K1290" i="1"/>
  <c r="J1290" i="1"/>
  <c r="K1284" i="1"/>
  <c r="J1284" i="1"/>
  <c r="K1281" i="1"/>
  <c r="J1281" i="1"/>
  <c r="K1280" i="1"/>
  <c r="J1280" i="1"/>
  <c r="K1283" i="1"/>
  <c r="J1283" i="1"/>
  <c r="K1282" i="1"/>
  <c r="J1282" i="1"/>
  <c r="K1279" i="1"/>
  <c r="J1279" i="1"/>
  <c r="K1285" i="1"/>
  <c r="J1285" i="1"/>
  <c r="K1277" i="1"/>
  <c r="J1277" i="1"/>
  <c r="K1275" i="1"/>
  <c r="J1275" i="1"/>
  <c r="K1274" i="1"/>
  <c r="J1274" i="1"/>
  <c r="K1269" i="1"/>
  <c r="J1269" i="1"/>
  <c r="K1273" i="1"/>
  <c r="J1273" i="1"/>
  <c r="K1268" i="1"/>
  <c r="J1268" i="1"/>
  <c r="K1272" i="1"/>
  <c r="J1272" i="1"/>
  <c r="K1271" i="1"/>
  <c r="J1271" i="1"/>
  <c r="K1270" i="1"/>
  <c r="J1270" i="1"/>
  <c r="K1249" i="1"/>
  <c r="J1249" i="1"/>
  <c r="K1248" i="1"/>
  <c r="J1248" i="1"/>
  <c r="K1250" i="1"/>
  <c r="J1250" i="1"/>
  <c r="K1251" i="1"/>
  <c r="J1251" i="1"/>
  <c r="K1246" i="1"/>
  <c r="J1246" i="1"/>
  <c r="K1244" i="1"/>
  <c r="J1244" i="1"/>
  <c r="K1243" i="1"/>
  <c r="J1243" i="1"/>
  <c r="K1240" i="1"/>
  <c r="J1240" i="1"/>
  <c r="K1239" i="1"/>
  <c r="J1239" i="1"/>
  <c r="K1238" i="1"/>
  <c r="J1238" i="1"/>
  <c r="C2" i="1" l="1"/>
  <c r="M39" i="15"/>
  <c r="P13" i="15"/>
  <c r="J17" i="15"/>
  <c r="AE14" i="15"/>
  <c r="M27" i="15"/>
  <c r="V38" i="15"/>
  <c r="AE17" i="15"/>
  <c r="AE50" i="15"/>
  <c r="Y63" i="15"/>
  <c r="AB65" i="15"/>
  <c r="J50" i="15"/>
  <c r="J22" i="15"/>
  <c r="AK65" i="15"/>
  <c r="AB51" i="15"/>
  <c r="AK14" i="15"/>
  <c r="V27" i="15"/>
  <c r="AH14" i="15"/>
  <c r="Y37" i="15"/>
  <c r="G37" i="15"/>
  <c r="S43" i="15"/>
  <c r="M45" i="15"/>
  <c r="J63" i="15"/>
  <c r="S64" i="15"/>
  <c r="AB31" i="15"/>
  <c r="AH37" i="15"/>
  <c r="V56" i="15"/>
  <c r="P16" i="15"/>
  <c r="P44" i="15"/>
  <c r="AK28" i="15"/>
  <c r="Y27" i="15"/>
  <c r="J35" i="15"/>
  <c r="D53" i="15"/>
  <c r="P32" i="15"/>
  <c r="D57" i="15"/>
  <c r="AK31" i="15"/>
  <c r="D50" i="15"/>
  <c r="AE32" i="15"/>
  <c r="AE43" i="15"/>
  <c r="J42" i="15"/>
  <c r="S25" i="15"/>
  <c r="D34" i="15"/>
  <c r="D55" i="15"/>
  <c r="G21" i="15"/>
  <c r="AH58" i="15"/>
  <c r="D13" i="15"/>
  <c r="AK45" i="15"/>
  <c r="M13" i="15"/>
  <c r="G63" i="15"/>
  <c r="Y44" i="15"/>
  <c r="S31" i="15"/>
  <c r="V13" i="15"/>
  <c r="M44" i="15"/>
  <c r="S35" i="15"/>
  <c r="AK26" i="15"/>
  <c r="S27" i="15"/>
  <c r="Y31" i="15"/>
  <c r="AB52" i="15"/>
  <c r="Y56" i="15"/>
  <c r="S58" i="15"/>
  <c r="G38" i="15"/>
  <c r="P43" i="15"/>
  <c r="G33" i="15"/>
  <c r="M31" i="15"/>
  <c r="S57" i="15"/>
  <c r="G22" i="15"/>
  <c r="AK13" i="15"/>
  <c r="AE67" i="15"/>
  <c r="M38" i="15"/>
  <c r="J67" i="15"/>
  <c r="P29" i="15"/>
  <c r="D32" i="15"/>
  <c r="AH67" i="15"/>
  <c r="AE16" i="15"/>
  <c r="G55" i="15"/>
  <c r="AB21" i="15"/>
  <c r="S20" i="15"/>
  <c r="V20" i="15"/>
  <c r="D10" i="15"/>
  <c r="P41" i="15"/>
  <c r="Y10" i="15"/>
  <c r="V16" i="15"/>
  <c r="AH39" i="15"/>
  <c r="AB69" i="15"/>
  <c r="M23" i="15"/>
  <c r="Y57" i="15"/>
  <c r="M10" i="15"/>
  <c r="S40" i="15"/>
  <c r="S23" i="15"/>
  <c r="M56" i="15"/>
  <c r="V31" i="15"/>
  <c r="AB18" i="15"/>
  <c r="AE28" i="15"/>
  <c r="P69" i="15"/>
  <c r="AK35" i="15"/>
  <c r="AH50" i="15"/>
  <c r="S13" i="15"/>
  <c r="AK29" i="15"/>
  <c r="J25" i="15"/>
  <c r="D29" i="15"/>
  <c r="G58" i="15"/>
  <c r="AE40" i="15"/>
  <c r="Y29" i="15"/>
  <c r="AE35" i="15"/>
  <c r="D27" i="15"/>
  <c r="AB14" i="15"/>
  <c r="M28" i="15"/>
  <c r="D42" i="15"/>
  <c r="J40" i="15"/>
  <c r="AB10" i="15"/>
  <c r="Y9" i="15"/>
  <c r="AB32" i="15"/>
  <c r="M67" i="15"/>
  <c r="V23" i="15"/>
  <c r="V26" i="15"/>
  <c r="AE22" i="15"/>
  <c r="AK23" i="15"/>
  <c r="M43" i="15"/>
  <c r="Y50" i="15"/>
  <c r="J45" i="15"/>
  <c r="AH22" i="15"/>
  <c r="V33" i="15"/>
  <c r="Y22" i="15"/>
  <c r="J41" i="15"/>
  <c r="D23" i="15"/>
  <c r="V28" i="15"/>
  <c r="S37" i="15"/>
  <c r="AE33" i="15"/>
  <c r="P9" i="15"/>
  <c r="Y32" i="15"/>
  <c r="S69" i="15"/>
  <c r="Y16" i="15"/>
  <c r="G39" i="15"/>
  <c r="G34" i="15"/>
  <c r="D68" i="15"/>
  <c r="AB64" i="15"/>
  <c r="AE63" i="15"/>
  <c r="P39" i="15"/>
  <c r="J37" i="15"/>
  <c r="AK18" i="15"/>
  <c r="AB68" i="15"/>
  <c r="AH20" i="15"/>
  <c r="AK27" i="15"/>
  <c r="M22" i="15"/>
  <c r="AE25" i="15"/>
  <c r="V9" i="15"/>
  <c r="AB22" i="15"/>
  <c r="G26" i="15"/>
  <c r="J68" i="15"/>
  <c r="AE37" i="15"/>
  <c r="AH69" i="15"/>
  <c r="S18" i="15"/>
  <c r="Y40" i="15"/>
  <c r="J21" i="15"/>
  <c r="Y18" i="15"/>
  <c r="AK33" i="15"/>
  <c r="P34" i="15"/>
  <c r="AB34" i="15"/>
  <c r="V45" i="15"/>
  <c r="V39" i="15"/>
  <c r="Y33" i="15"/>
  <c r="AH55" i="15"/>
  <c r="P51" i="15"/>
  <c r="S41" i="15"/>
  <c r="M14" i="15"/>
  <c r="AK50" i="15"/>
  <c r="AB37" i="15"/>
  <c r="AB33" i="15"/>
  <c r="Y35" i="15"/>
  <c r="AB50" i="15"/>
  <c r="V21" i="15"/>
  <c r="Y65" i="15"/>
  <c r="S45" i="15"/>
  <c r="P18" i="15"/>
  <c r="V35" i="15"/>
  <c r="AE26" i="15"/>
  <c r="AB58" i="15"/>
  <c r="AE41" i="15"/>
  <c r="D20" i="15"/>
  <c r="M34" i="15"/>
  <c r="AK68" i="15"/>
  <c r="S10" i="15"/>
  <c r="AE68" i="15"/>
  <c r="AE51" i="15"/>
  <c r="S38" i="15"/>
  <c r="AH57" i="15"/>
  <c r="AE39" i="15"/>
  <c r="Y23" i="15"/>
  <c r="V63" i="15"/>
  <c r="J14" i="15"/>
  <c r="V29" i="15"/>
  <c r="AB41" i="15"/>
  <c r="AB55" i="15"/>
  <c r="AH31" i="15"/>
  <c r="S44" i="15"/>
  <c r="AB67" i="15"/>
  <c r="AK43" i="15"/>
  <c r="J52" i="15"/>
  <c r="AH68" i="15"/>
  <c r="M42" i="15"/>
  <c r="V57" i="15"/>
  <c r="P25" i="15"/>
  <c r="Y38" i="15"/>
  <c r="AH35" i="15"/>
  <c r="M50" i="15"/>
  <c r="J64" i="15"/>
  <c r="S33" i="15"/>
  <c r="AE57" i="15"/>
  <c r="J31" i="15"/>
  <c r="D65" i="15"/>
  <c r="V17" i="15"/>
  <c r="AB45" i="15"/>
  <c r="J26" i="15"/>
  <c r="S63" i="15"/>
  <c r="J43" i="15"/>
  <c r="AB20" i="15"/>
  <c r="G35" i="15"/>
  <c r="J69" i="15"/>
  <c r="G67" i="15"/>
  <c r="D31" i="15"/>
  <c r="AB57" i="15"/>
  <c r="J38" i="15"/>
  <c r="AB39" i="15"/>
  <c r="G29" i="15"/>
  <c r="S68" i="15"/>
  <c r="M68" i="15"/>
  <c r="AB13" i="15"/>
  <c r="P33" i="15"/>
  <c r="P65" i="15"/>
  <c r="V67" i="15"/>
  <c r="D9" i="15"/>
  <c r="AK39" i="15"/>
  <c r="V52" i="15"/>
  <c r="S9" i="15"/>
  <c r="M20" i="15"/>
  <c r="S67" i="15"/>
  <c r="G17" i="15"/>
  <c r="Y21" i="15"/>
  <c r="M65" i="15"/>
  <c r="V51" i="15"/>
  <c r="G50" i="15"/>
  <c r="S53" i="15"/>
  <c r="G52" i="15"/>
  <c r="AE52" i="15"/>
  <c r="AE27" i="15"/>
  <c r="D45" i="15"/>
  <c r="AK22" i="15"/>
  <c r="AK21" i="15"/>
  <c r="AK63" i="15"/>
  <c r="D64" i="15"/>
  <c r="Y14" i="15"/>
  <c r="V32" i="15"/>
  <c r="Y68" i="15"/>
  <c r="AH26" i="15"/>
  <c r="AB42" i="15"/>
  <c r="G9" i="15"/>
  <c r="M18" i="15"/>
  <c r="AE10" i="15"/>
  <c r="Y69" i="15"/>
  <c r="V64" i="15"/>
  <c r="AE45" i="15"/>
  <c r="AK41" i="15"/>
  <c r="V40" i="15"/>
  <c r="J58" i="15"/>
  <c r="AK9" i="15"/>
  <c r="AE34" i="15"/>
  <c r="P57" i="15"/>
  <c r="G32" i="15"/>
  <c r="P27" i="15"/>
  <c r="G57" i="15"/>
  <c r="AH32" i="15"/>
  <c r="D41" i="15"/>
  <c r="AB9" i="15"/>
  <c r="Y43" i="15"/>
  <c r="D51" i="15"/>
  <c r="AB40" i="15"/>
  <c r="V44" i="15"/>
  <c r="V41" i="15"/>
  <c r="AH65" i="15"/>
  <c r="D26" i="15"/>
  <c r="AK58" i="15"/>
  <c r="AB27" i="15"/>
  <c r="Y64" i="15"/>
  <c r="M64" i="15"/>
  <c r="AH9" i="15"/>
  <c r="AH40" i="15"/>
  <c r="G20" i="15"/>
  <c r="AK55" i="15"/>
  <c r="D39" i="15"/>
  <c r="AE64" i="15"/>
  <c r="S55" i="15"/>
  <c r="M69" i="15"/>
  <c r="J57" i="15"/>
  <c r="AK17" i="15"/>
  <c r="S52" i="15"/>
  <c r="AK69" i="15"/>
  <c r="V37" i="15"/>
  <c r="P45" i="15"/>
  <c r="J44" i="15"/>
  <c r="J18" i="15"/>
  <c r="P56" i="15"/>
  <c r="AE42" i="15"/>
  <c r="J55" i="15"/>
  <c r="P35" i="15"/>
  <c r="AH18" i="15"/>
  <c r="V18" i="15"/>
  <c r="P28" i="15"/>
  <c r="P20" i="15"/>
  <c r="AK64" i="15"/>
  <c r="J29" i="15"/>
  <c r="D25" i="15"/>
  <c r="Y25" i="15"/>
  <c r="G68" i="15"/>
  <c r="Y42" i="15"/>
  <c r="V68" i="15"/>
  <c r="AH42" i="15"/>
  <c r="D67" i="15"/>
  <c r="V34" i="15"/>
  <c r="AK20" i="15"/>
  <c r="J32" i="15"/>
  <c r="AE29" i="15"/>
  <c r="AH43" i="15"/>
  <c r="M40" i="15"/>
  <c r="AB23" i="15"/>
  <c r="M53" i="15"/>
  <c r="J65" i="15"/>
  <c r="G27" i="15"/>
  <c r="M21" i="15"/>
  <c r="D18" i="15"/>
  <c r="AH56" i="15"/>
  <c r="AB17" i="15"/>
  <c r="S51" i="15"/>
  <c r="G56" i="15"/>
  <c r="AK57" i="15"/>
  <c r="AE65" i="15"/>
  <c r="D21" i="15"/>
  <c r="P26" i="15"/>
  <c r="M26" i="15"/>
  <c r="AE53" i="15"/>
  <c r="AH34" i="15"/>
  <c r="AB28" i="15"/>
  <c r="AK40" i="15"/>
  <c r="J51" i="15"/>
  <c r="J20" i="15"/>
  <c r="AK10" i="15"/>
  <c r="S32" i="15"/>
  <c r="J9" i="15"/>
  <c r="S16" i="15"/>
  <c r="P67" i="15"/>
  <c r="J53" i="15"/>
  <c r="G53" i="15"/>
  <c r="P21" i="15"/>
  <c r="Y39" i="15"/>
  <c r="D28" i="15"/>
  <c r="Y41" i="15"/>
  <c r="V42" i="15"/>
  <c r="AK25" i="15"/>
  <c r="G42" i="15"/>
  <c r="G45" i="15"/>
  <c r="V58" i="15"/>
  <c r="J27" i="15"/>
  <c r="P63" i="15"/>
  <c r="AB38" i="15"/>
  <c r="M52" i="15"/>
  <c r="G23" i="15"/>
  <c r="AB56" i="15"/>
  <c r="AH23" i="15"/>
  <c r="D44" i="15"/>
  <c r="P52" i="15"/>
  <c r="AE23" i="15"/>
  <c r="D56" i="15"/>
  <c r="D22" i="15"/>
  <c r="V55" i="15"/>
  <c r="AE38" i="15"/>
  <c r="V43" i="15"/>
  <c r="D16" i="15"/>
  <c r="AB25" i="15"/>
  <c r="AB35" i="15"/>
  <c r="AE44" i="15"/>
  <c r="P55" i="15"/>
  <c r="P31" i="15"/>
  <c r="S22" i="15"/>
  <c r="J13" i="15"/>
  <c r="M9" i="15"/>
  <c r="S28" i="15"/>
  <c r="M58" i="15"/>
  <c r="M32" i="15"/>
  <c r="P58" i="15"/>
  <c r="P14" i="15"/>
  <c r="AH53" i="15"/>
  <c r="S65" i="15"/>
  <c r="AB44" i="15"/>
  <c r="AK32" i="15"/>
  <c r="D69" i="15"/>
  <c r="AB63" i="15"/>
  <c r="AE9" i="15"/>
  <c r="P68" i="15"/>
  <c r="V25" i="15"/>
  <c r="AK34" i="15"/>
  <c r="G43" i="15"/>
  <c r="J16" i="15"/>
  <c r="V69" i="15"/>
  <c r="AK38" i="15"/>
  <c r="G16" i="15"/>
  <c r="Y26" i="15"/>
  <c r="AB43" i="15"/>
  <c r="Y55" i="15"/>
  <c r="D40" i="15"/>
  <c r="AH33" i="15"/>
  <c r="D14" i="15"/>
  <c r="V53" i="15"/>
  <c r="G13" i="15"/>
  <c r="S34" i="15"/>
  <c r="V10" i="15"/>
  <c r="D43" i="15"/>
  <c r="P17" i="15"/>
  <c r="AB29" i="15"/>
  <c r="AH29" i="15"/>
  <c r="AE13" i="15"/>
  <c r="G51" i="15"/>
  <c r="P22" i="15"/>
  <c r="AH28" i="15"/>
  <c r="S42" i="15"/>
  <c r="S56" i="15"/>
  <c r="P42" i="15"/>
  <c r="M57" i="15"/>
  <c r="Y67" i="15"/>
  <c r="P64" i="15"/>
  <c r="M16" i="15"/>
  <c r="G40" i="15"/>
  <c r="D52" i="15"/>
  <c r="M35" i="15"/>
  <c r="Y13" i="15"/>
  <c r="AH52" i="15"/>
  <c r="AK42" i="15"/>
  <c r="AH51" i="15"/>
  <c r="S21" i="15"/>
  <c r="Y51" i="15"/>
  <c r="P38" i="15"/>
  <c r="P53" i="15"/>
  <c r="AK67" i="15"/>
  <c r="P40" i="15"/>
  <c r="J10" i="15"/>
  <c r="AH16" i="15"/>
  <c r="M41" i="15"/>
  <c r="AB16" i="15"/>
  <c r="AH13" i="15"/>
  <c r="J23" i="15"/>
  <c r="M33" i="15"/>
  <c r="AK44" i="15"/>
  <c r="AH63" i="15"/>
  <c r="G28" i="15"/>
  <c r="AH45" i="15"/>
  <c r="Y52" i="15"/>
  <c r="M25" i="15"/>
  <c r="G69" i="15"/>
  <c r="V22" i="15"/>
  <c r="M63" i="15"/>
  <c r="AE56" i="15"/>
  <c r="S26" i="15"/>
  <c r="AK53" i="15"/>
  <c r="S29" i="15"/>
  <c r="AE69" i="15"/>
  <c r="G31" i="15"/>
  <c r="AH41" i="15"/>
  <c r="G65" i="15"/>
  <c r="D58" i="15"/>
  <c r="Y58" i="15"/>
  <c r="Y34" i="15"/>
  <c r="D33" i="15"/>
  <c r="AB26" i="15"/>
  <c r="J39" i="15"/>
  <c r="J34" i="15"/>
  <c r="S17" i="15"/>
  <c r="P10" i="15"/>
  <c r="D63" i="15"/>
  <c r="AE55" i="15"/>
  <c r="AH64" i="15"/>
  <c r="D37" i="15"/>
  <c r="AE21" i="15"/>
  <c r="V50" i="15"/>
  <c r="G14" i="15"/>
  <c r="S14" i="15"/>
  <c r="V65" i="15"/>
  <c r="P50" i="15"/>
  <c r="AB53" i="15"/>
  <c r="G64" i="15"/>
  <c r="G44" i="15"/>
  <c r="AE20" i="15"/>
  <c r="M17" i="15"/>
  <c r="AK16" i="15"/>
  <c r="Y53" i="15"/>
  <c r="Y28" i="15"/>
  <c r="AK52" i="15"/>
  <c r="AH21" i="15"/>
  <c r="Y20" i="15"/>
  <c r="AH44" i="15"/>
  <c r="G41" i="15"/>
  <c r="M37" i="15"/>
  <c r="V14" i="15"/>
  <c r="G25" i="15"/>
  <c r="M51" i="15"/>
  <c r="AK37" i="15"/>
  <c r="G18" i="15"/>
  <c r="AH25" i="15"/>
  <c r="M29" i="15"/>
  <c r="S39" i="15"/>
  <c r="AK51" i="15"/>
  <c r="AK56" i="15"/>
  <c r="AE18" i="15"/>
  <c r="S50" i="15"/>
  <c r="AH38" i="15"/>
  <c r="J28" i="15"/>
  <c r="AE31" i="15"/>
  <c r="Y17" i="15"/>
  <c r="M55" i="15"/>
  <c r="AE58" i="15"/>
  <c r="P23" i="15"/>
  <c r="D38" i="15"/>
  <c r="AH17" i="15"/>
  <c r="AH27" i="15"/>
  <c r="AH10" i="15"/>
  <c r="Y45" i="15"/>
  <c r="P37" i="15"/>
  <c r="D17" i="15"/>
  <c r="J56" i="15"/>
  <c r="J33" i="15"/>
  <c r="D35" i="15"/>
  <c r="G10" i="15"/>
  <c r="I10" i="15" l="1"/>
  <c r="AN35" i="15"/>
  <c r="L56" i="15"/>
  <c r="AN17" i="15"/>
  <c r="P36" i="15"/>
  <c r="AJ10" i="15"/>
  <c r="AN38" i="15"/>
  <c r="R23" i="15"/>
  <c r="AG58" i="15"/>
  <c r="M54" i="15"/>
  <c r="O54" i="15" s="1"/>
  <c r="O55" i="15"/>
  <c r="AE30" i="15"/>
  <c r="U50" i="15"/>
  <c r="S49" i="15"/>
  <c r="AM56" i="15"/>
  <c r="AH24" i="15"/>
  <c r="AK36" i="15"/>
  <c r="G24" i="15"/>
  <c r="X14" i="15"/>
  <c r="M36" i="15"/>
  <c r="Y19" i="15"/>
  <c r="AM52" i="15"/>
  <c r="AA53" i="15"/>
  <c r="AK15" i="15"/>
  <c r="AE19" i="15"/>
  <c r="I64" i="15"/>
  <c r="AD53" i="15"/>
  <c r="P49" i="15"/>
  <c r="R50" i="15"/>
  <c r="X65" i="15"/>
  <c r="U14" i="15"/>
  <c r="I14" i="15"/>
  <c r="X50" i="15"/>
  <c r="V49" i="15"/>
  <c r="D36" i="15"/>
  <c r="AN37" i="15"/>
  <c r="AJ64" i="15"/>
  <c r="AE54" i="15"/>
  <c r="AG54" i="15" s="1"/>
  <c r="AG55" i="15"/>
  <c r="F63" i="15"/>
  <c r="D62" i="15"/>
  <c r="F62" i="15" s="1"/>
  <c r="AN63" i="15"/>
  <c r="AP63" i="15" s="1"/>
  <c r="R10" i="15"/>
  <c r="AN33" i="15"/>
  <c r="AA58" i="15"/>
  <c r="AN58" i="15"/>
  <c r="AP58" i="15" s="1"/>
  <c r="F58" i="15"/>
  <c r="I65" i="15"/>
  <c r="G30" i="15"/>
  <c r="AG69" i="15"/>
  <c r="AM53" i="15"/>
  <c r="AG56" i="15"/>
  <c r="O63" i="15"/>
  <c r="M62" i="15"/>
  <c r="O62" i="15" s="1"/>
  <c r="I69" i="15"/>
  <c r="M24" i="15"/>
  <c r="AA52" i="15"/>
  <c r="AJ63" i="15"/>
  <c r="AH62" i="15"/>
  <c r="AJ62" i="15" s="1"/>
  <c r="L23" i="15"/>
  <c r="AH12" i="15"/>
  <c r="AB15" i="15"/>
  <c r="AH15" i="15"/>
  <c r="L10" i="15"/>
  <c r="AK66" i="15"/>
  <c r="AM66" i="15" s="1"/>
  <c r="AM67" i="15"/>
  <c r="R53" i="15"/>
  <c r="AJ52" i="15"/>
  <c r="Y12" i="15"/>
  <c r="AN52" i="15"/>
  <c r="AP52" i="15" s="1"/>
  <c r="F52" i="15"/>
  <c r="M15" i="15"/>
  <c r="R64" i="15"/>
  <c r="Y66" i="15"/>
  <c r="AA66" i="15" s="1"/>
  <c r="AA67" i="15"/>
  <c r="O57" i="15"/>
  <c r="U56" i="15"/>
  <c r="AE12" i="15"/>
  <c r="AN43" i="15"/>
  <c r="X10" i="15"/>
  <c r="G12" i="15"/>
  <c r="X53" i="15"/>
  <c r="AN14" i="15"/>
  <c r="AP14" i="15" s="1"/>
  <c r="F14" i="15"/>
  <c r="AN40" i="15"/>
  <c r="Y54" i="15"/>
  <c r="AA54" i="15" s="1"/>
  <c r="AA55" i="15"/>
  <c r="G15" i="15"/>
  <c r="X69" i="15"/>
  <c r="J15" i="15"/>
  <c r="V24" i="15"/>
  <c r="R68" i="15"/>
  <c r="AE8" i="15"/>
  <c r="AD63" i="15"/>
  <c r="AB62" i="15"/>
  <c r="AD62" i="15" s="1"/>
  <c r="AN69" i="15"/>
  <c r="AP69" i="15" s="1"/>
  <c r="F69" i="15"/>
  <c r="U65" i="15"/>
  <c r="AJ53" i="15"/>
  <c r="R14" i="15"/>
  <c r="R58" i="15"/>
  <c r="O58" i="15"/>
  <c r="M8" i="15"/>
  <c r="J12" i="15"/>
  <c r="P30" i="15"/>
  <c r="R55" i="15"/>
  <c r="P54" i="15"/>
  <c r="R54" i="15" s="1"/>
  <c r="AB24" i="15"/>
  <c r="AN16" i="15"/>
  <c r="D15" i="15"/>
  <c r="X55" i="15"/>
  <c r="V54" i="15"/>
  <c r="X54" i="15" s="1"/>
  <c r="AN22" i="15"/>
  <c r="AN56" i="15"/>
  <c r="AP56" i="15" s="1"/>
  <c r="F56" i="15"/>
  <c r="AG23" i="15"/>
  <c r="R52" i="15"/>
  <c r="AN44" i="15"/>
  <c r="AJ23" i="15"/>
  <c r="AD56" i="15"/>
  <c r="I23" i="15"/>
  <c r="O52" i="15"/>
  <c r="R63" i="15"/>
  <c r="P62" i="15"/>
  <c r="R62" i="15" s="1"/>
  <c r="X58" i="15"/>
  <c r="AK24" i="15"/>
  <c r="AN28" i="15"/>
  <c r="I53" i="15"/>
  <c r="L53" i="15"/>
  <c r="R67" i="15"/>
  <c r="P66" i="15"/>
  <c r="R66" i="15" s="1"/>
  <c r="S15" i="15"/>
  <c r="J8" i="15"/>
  <c r="AM10" i="15"/>
  <c r="J19" i="15"/>
  <c r="AG53" i="15"/>
  <c r="AN21" i="15"/>
  <c r="AG65" i="15"/>
  <c r="AM57" i="15"/>
  <c r="I56" i="15"/>
  <c r="AJ56" i="15"/>
  <c r="AN18" i="15"/>
  <c r="L65" i="15"/>
  <c r="O53" i="15"/>
  <c r="AD23" i="15"/>
  <c r="AK19" i="15"/>
  <c r="F67" i="15"/>
  <c r="D66" i="15"/>
  <c r="F66" i="15" s="1"/>
  <c r="AN67" i="15"/>
  <c r="AP67" i="15" s="1"/>
  <c r="X68" i="15"/>
  <c r="I68" i="15"/>
  <c r="Y24" i="15"/>
  <c r="AN25" i="15"/>
  <c r="D24" i="15"/>
  <c r="AM64" i="15"/>
  <c r="P19" i="15"/>
  <c r="L55" i="15"/>
  <c r="J54" i="15"/>
  <c r="L54" i="15" s="1"/>
  <c r="R56" i="15"/>
  <c r="V36" i="15"/>
  <c r="AM69" i="15"/>
  <c r="U52" i="15"/>
  <c r="L57" i="15"/>
  <c r="O69" i="15"/>
  <c r="S54" i="15"/>
  <c r="U54" i="15" s="1"/>
  <c r="U55" i="15"/>
  <c r="AG64" i="15"/>
  <c r="AN39" i="15"/>
  <c r="AM55" i="15"/>
  <c r="AK54" i="15"/>
  <c r="AM54" i="15" s="1"/>
  <c r="G19" i="15"/>
  <c r="AH8" i="15"/>
  <c r="O64" i="15"/>
  <c r="AA64" i="15"/>
  <c r="AM58" i="15"/>
  <c r="AN26" i="15"/>
  <c r="AJ65" i="15"/>
  <c r="AN51" i="15"/>
  <c r="AB8" i="15"/>
  <c r="AN41" i="15"/>
  <c r="I57" i="15"/>
  <c r="R57" i="15"/>
  <c r="AK8" i="15"/>
  <c r="L58" i="15"/>
  <c r="X64" i="15"/>
  <c r="AA69" i="15"/>
  <c r="AG10" i="15"/>
  <c r="G8" i="15"/>
  <c r="AA68" i="15"/>
  <c r="AA14" i="15"/>
  <c r="AN64" i="15"/>
  <c r="AP64" i="15" s="1"/>
  <c r="F64" i="15"/>
  <c r="AK62" i="15"/>
  <c r="AM62" i="15" s="1"/>
  <c r="AM63" i="15"/>
  <c r="AN45" i="15"/>
  <c r="AG52" i="15"/>
  <c r="I52" i="15"/>
  <c r="U53" i="15"/>
  <c r="G49" i="15"/>
  <c r="I50" i="15"/>
  <c r="O65" i="15"/>
  <c r="U67" i="15"/>
  <c r="S66" i="15"/>
  <c r="U66" i="15" s="1"/>
  <c r="M19" i="15"/>
  <c r="S8" i="15"/>
  <c r="X52" i="15"/>
  <c r="D8" i="15"/>
  <c r="AN9" i="15"/>
  <c r="X67" i="15"/>
  <c r="V66" i="15"/>
  <c r="X66" i="15" s="1"/>
  <c r="R65" i="15"/>
  <c r="AB12" i="15"/>
  <c r="O68" i="15"/>
  <c r="U68" i="15"/>
  <c r="AD57" i="15"/>
  <c r="AN31" i="15"/>
  <c r="D30" i="15"/>
  <c r="I67" i="15"/>
  <c r="G66" i="15"/>
  <c r="I66" i="15" s="1"/>
  <c r="L69" i="15"/>
  <c r="AB19" i="15"/>
  <c r="S62" i="15"/>
  <c r="U62" i="15" s="1"/>
  <c r="U63" i="15"/>
  <c r="AN65" i="15"/>
  <c r="AP65" i="15" s="1"/>
  <c r="F65" i="15"/>
  <c r="J30" i="15"/>
  <c r="AG57" i="15"/>
  <c r="L64" i="15"/>
  <c r="O50" i="15"/>
  <c r="M49" i="15"/>
  <c r="M59" i="15" s="1"/>
  <c r="P24" i="15"/>
  <c r="X57" i="15"/>
  <c r="AJ68" i="15"/>
  <c r="L52" i="15"/>
  <c r="AD67" i="15"/>
  <c r="AB66" i="15"/>
  <c r="AD66" i="15" s="1"/>
  <c r="AH30" i="15"/>
  <c r="AB54" i="15"/>
  <c r="AD54" i="15" s="1"/>
  <c r="AD55" i="15"/>
  <c r="L14" i="15"/>
  <c r="V62" i="15"/>
  <c r="X62" i="15" s="1"/>
  <c r="X63" i="15"/>
  <c r="AA23" i="15"/>
  <c r="AJ57" i="15"/>
  <c r="AG68" i="15"/>
  <c r="U10" i="15"/>
  <c r="AM68" i="15"/>
  <c r="D19" i="15"/>
  <c r="AN20" i="15"/>
  <c r="AD58" i="15"/>
  <c r="AA65" i="15"/>
  <c r="AB49" i="15"/>
  <c r="AD50" i="15"/>
  <c r="AB36" i="15"/>
  <c r="AK49" i="15"/>
  <c r="AM50" i="15"/>
  <c r="O14" i="15"/>
  <c r="AJ55" i="15"/>
  <c r="AH54" i="15"/>
  <c r="AJ54" i="15" s="1"/>
  <c r="AJ69" i="15"/>
  <c r="AE36" i="15"/>
  <c r="L68" i="15"/>
  <c r="V8" i="15"/>
  <c r="AE24" i="15"/>
  <c r="AH19" i="15"/>
  <c r="AD68" i="15"/>
  <c r="J36" i="15"/>
  <c r="AG63" i="15"/>
  <c r="AE62" i="15"/>
  <c r="AG62" i="15" s="1"/>
  <c r="AD64" i="15"/>
  <c r="AN68" i="15"/>
  <c r="AP68" i="15" s="1"/>
  <c r="F68" i="15"/>
  <c r="Y15" i="15"/>
  <c r="U69" i="15"/>
  <c r="P8" i="15"/>
  <c r="S36" i="15"/>
  <c r="F23" i="15"/>
  <c r="AN23" i="15"/>
  <c r="AP23" i="15" s="1"/>
  <c r="AA50" i="15"/>
  <c r="Y49" i="15"/>
  <c r="AM23" i="15"/>
  <c r="X23" i="15"/>
  <c r="O67" i="15"/>
  <c r="M66" i="15"/>
  <c r="O66" i="15" s="1"/>
  <c r="Y8" i="15"/>
  <c r="AD10" i="15"/>
  <c r="AN42" i="15"/>
  <c r="AD14" i="15"/>
  <c r="AN27" i="15"/>
  <c r="I58" i="15"/>
  <c r="AN29" i="15"/>
  <c r="J24" i="15"/>
  <c r="S12" i="15"/>
  <c r="AH49" i="15"/>
  <c r="AH59" i="15" s="1"/>
  <c r="AJ50" i="15"/>
  <c r="R69" i="15"/>
  <c r="V30" i="15"/>
  <c r="O56" i="15"/>
  <c r="U23" i="15"/>
  <c r="O10" i="15"/>
  <c r="AA57" i="15"/>
  <c r="O23" i="15"/>
  <c r="AD69" i="15"/>
  <c r="V15" i="15"/>
  <c r="AA10" i="15"/>
  <c r="F10" i="15"/>
  <c r="AN10" i="15"/>
  <c r="AP10" i="15" s="1"/>
  <c r="V19" i="15"/>
  <c r="S19" i="15"/>
  <c r="G54" i="15"/>
  <c r="I54" i="15" s="1"/>
  <c r="I55" i="15"/>
  <c r="AE15" i="15"/>
  <c r="AJ67" i="15"/>
  <c r="AH66" i="15"/>
  <c r="AJ66" i="15" s="1"/>
  <c r="AN32" i="15"/>
  <c r="J66" i="15"/>
  <c r="L66" i="15" s="1"/>
  <c r="L67" i="15"/>
  <c r="AG67" i="15"/>
  <c r="AE66" i="15"/>
  <c r="AG66" i="15" s="1"/>
  <c r="AK12" i="15"/>
  <c r="U57" i="15"/>
  <c r="M30" i="15"/>
  <c r="U58" i="15"/>
  <c r="AA56" i="15"/>
  <c r="AD52" i="15"/>
  <c r="Y30" i="15"/>
  <c r="V12" i="15"/>
  <c r="S30" i="15"/>
  <c r="I63" i="15"/>
  <c r="G62" i="15"/>
  <c r="I62" i="15" s="1"/>
  <c r="M12" i="15"/>
  <c r="D12" i="15"/>
  <c r="AN13" i="15"/>
  <c r="AJ58" i="15"/>
  <c r="D54" i="15"/>
  <c r="F54" i="15" s="1"/>
  <c r="F55" i="15"/>
  <c r="AN55" i="15"/>
  <c r="AP55" i="15" s="1"/>
  <c r="AN34" i="15"/>
  <c r="S24" i="15"/>
  <c r="AN50" i="15"/>
  <c r="AP50" i="15" s="1"/>
  <c r="F50" i="15"/>
  <c r="D49" i="15"/>
  <c r="AK30" i="15"/>
  <c r="F57" i="15"/>
  <c r="AN57" i="15"/>
  <c r="AP57" i="15" s="1"/>
  <c r="F53" i="15"/>
  <c r="AN53" i="15"/>
  <c r="AP53" i="15" s="1"/>
  <c r="P15" i="15"/>
  <c r="X56" i="15"/>
  <c r="AH36" i="15"/>
  <c r="AB30" i="15"/>
  <c r="U64" i="15"/>
  <c r="L63" i="15"/>
  <c r="J62" i="15"/>
  <c r="L62" i="15" s="1"/>
  <c r="G36" i="15"/>
  <c r="Y36" i="15"/>
  <c r="AJ14" i="15"/>
  <c r="AM14" i="15"/>
  <c r="AM65" i="15"/>
  <c r="J49" i="15"/>
  <c r="L50" i="15"/>
  <c r="AD65" i="15"/>
  <c r="AA63" i="15"/>
  <c r="Y62" i="15"/>
  <c r="AA62" i="15" s="1"/>
  <c r="AE49" i="15"/>
  <c r="AG50" i="15"/>
  <c r="AG14" i="15"/>
  <c r="P12" i="15"/>
  <c r="K1237" i="1"/>
  <c r="J1237" i="1"/>
  <c r="M2817" i="1"/>
  <c r="AK59" i="15" l="1"/>
  <c r="G70" i="15"/>
  <c r="P59" i="15"/>
  <c r="V59" i="15"/>
  <c r="AN12" i="15"/>
  <c r="P11" i="15"/>
  <c r="P46" i="15" s="1"/>
  <c r="G59" i="15"/>
  <c r="AN19" i="15"/>
  <c r="AH11" i="15"/>
  <c r="AH46" i="15" s="1"/>
  <c r="D11" i="15"/>
  <c r="D46" i="15" s="1"/>
  <c r="AE11" i="15"/>
  <c r="AE46" i="15" s="1"/>
  <c r="S59" i="15"/>
  <c r="S11" i="15"/>
  <c r="S46" i="15" s="1"/>
  <c r="M11" i="15"/>
  <c r="M46" i="15" s="1"/>
  <c r="G11" i="15"/>
  <c r="G46" i="15" s="1"/>
  <c r="D70" i="15"/>
  <c r="AK70" i="15"/>
  <c r="AH70" i="15"/>
  <c r="Y70" i="15"/>
  <c r="S70" i="15"/>
  <c r="AN24" i="15"/>
  <c r="AN36" i="15"/>
  <c r="J11" i="15"/>
  <c r="J46" i="15" s="1"/>
  <c r="Y11" i="15"/>
  <c r="Y46" i="15" s="1"/>
  <c r="AB11" i="15"/>
  <c r="AB46" i="15" s="1"/>
  <c r="AN8" i="15"/>
  <c r="AK11" i="15"/>
  <c r="AK46" i="15" s="1"/>
  <c r="AE59" i="15"/>
  <c r="AB59" i="15"/>
  <c r="P70" i="15"/>
  <c r="D59" i="15"/>
  <c r="AN30" i="15"/>
  <c r="V11" i="15"/>
  <c r="V46" i="15" s="1"/>
  <c r="AN49" i="15"/>
  <c r="AB70" i="15"/>
  <c r="AN54" i="15"/>
  <c r="AP54" i="15" s="1"/>
  <c r="Y59" i="15"/>
  <c r="J70" i="15"/>
  <c r="V70" i="15"/>
  <c r="AN66" i="15"/>
  <c r="AP66" i="15" s="1"/>
  <c r="AN15" i="15"/>
  <c r="M70" i="15"/>
  <c r="AN62" i="15"/>
  <c r="AP62" i="15" s="1"/>
  <c r="AE70" i="15"/>
  <c r="J59" i="15"/>
  <c r="AL69" i="15"/>
  <c r="AL56" i="15"/>
  <c r="AI67" i="15"/>
  <c r="AI53" i="15"/>
  <c r="AF64" i="15"/>
  <c r="AF51" i="15"/>
  <c r="AG51" i="15" s="1"/>
  <c r="AC58" i="15"/>
  <c r="Z69" i="15"/>
  <c r="Z56" i="15"/>
  <c r="W67" i="15"/>
  <c r="W53" i="15"/>
  <c r="T64" i="15"/>
  <c r="T51" i="15"/>
  <c r="U51" i="15" s="1"/>
  <c r="Q58" i="15"/>
  <c r="N69" i="15"/>
  <c r="N56" i="15"/>
  <c r="K67" i="15"/>
  <c r="K53" i="15"/>
  <c r="H64" i="15"/>
  <c r="H51" i="15"/>
  <c r="I51" i="15" s="1"/>
  <c r="E58" i="15"/>
  <c r="AL38" i="15"/>
  <c r="AM38" i="15" s="1"/>
  <c r="AL28" i="15"/>
  <c r="AM28" i="15" s="1"/>
  <c r="AL18" i="15"/>
  <c r="AM18" i="15" s="1"/>
  <c r="AI44" i="15"/>
  <c r="AJ44" i="15" s="1"/>
  <c r="AI35" i="15"/>
  <c r="AJ35" i="15" s="1"/>
  <c r="AI26" i="15"/>
  <c r="AJ26" i="15" s="1"/>
  <c r="AI16" i="15"/>
  <c r="AF42" i="15"/>
  <c r="AG42" i="15" s="1"/>
  <c r="AF33" i="15"/>
  <c r="AG33" i="15" s="1"/>
  <c r="AF23" i="15"/>
  <c r="AF13" i="15"/>
  <c r="AC40" i="15"/>
  <c r="AD40" i="15" s="1"/>
  <c r="AC31" i="15"/>
  <c r="AC21" i="15"/>
  <c r="AD21" i="15" s="1"/>
  <c r="AC9" i="15"/>
  <c r="Z38" i="15"/>
  <c r="AA38" i="15" s="1"/>
  <c r="Z28" i="15"/>
  <c r="AA28" i="15" s="1"/>
  <c r="Z18" i="15"/>
  <c r="AA18" i="15" s="1"/>
  <c r="W44" i="15"/>
  <c r="X44" i="15" s="1"/>
  <c r="W35" i="15"/>
  <c r="X35" i="15" s="1"/>
  <c r="W26" i="15"/>
  <c r="X26" i="15" s="1"/>
  <c r="W16" i="15"/>
  <c r="T42" i="15"/>
  <c r="U42" i="15" s="1"/>
  <c r="T33" i="15"/>
  <c r="U33" i="15" s="1"/>
  <c r="T23" i="15"/>
  <c r="T13" i="15"/>
  <c r="Q40" i="15"/>
  <c r="R40" i="15" s="1"/>
  <c r="Q31" i="15"/>
  <c r="Q21" i="15"/>
  <c r="R21" i="15" s="1"/>
  <c r="Q9" i="15"/>
  <c r="N38" i="15"/>
  <c r="O38" i="15" s="1"/>
  <c r="N28" i="15"/>
  <c r="O28" i="15" s="1"/>
  <c r="N18" i="15"/>
  <c r="O18" i="15" s="1"/>
  <c r="K44" i="15"/>
  <c r="L44" i="15" s="1"/>
  <c r="K35" i="15"/>
  <c r="L35" i="15" s="1"/>
  <c r="K26" i="15"/>
  <c r="L26" i="15" s="1"/>
  <c r="K16" i="15"/>
  <c r="H42" i="15"/>
  <c r="I42" i="15" s="1"/>
  <c r="H33" i="15"/>
  <c r="I33" i="15" s="1"/>
  <c r="H23" i="15"/>
  <c r="H13" i="15"/>
  <c r="E40" i="15"/>
  <c r="E31" i="15"/>
  <c r="E21" i="15"/>
  <c r="E9" i="15"/>
  <c r="AL68" i="15"/>
  <c r="AL67" i="15"/>
  <c r="AL53" i="15"/>
  <c r="AI64" i="15"/>
  <c r="AI51" i="15"/>
  <c r="AJ51" i="15" s="1"/>
  <c r="AF58" i="15"/>
  <c r="AC69" i="15"/>
  <c r="AC56" i="15"/>
  <c r="Z67" i="15"/>
  <c r="Z53" i="15"/>
  <c r="W64" i="15"/>
  <c r="W51" i="15"/>
  <c r="X51" i="15" s="1"/>
  <c r="T58" i="15"/>
  <c r="Q69" i="15"/>
  <c r="Q56" i="15"/>
  <c r="N67" i="15"/>
  <c r="N53" i="15"/>
  <c r="K64" i="15"/>
  <c r="K51" i="15"/>
  <c r="L51" i="15" s="1"/>
  <c r="H58" i="15"/>
  <c r="E69" i="15"/>
  <c r="E56" i="15"/>
  <c r="AL44" i="15"/>
  <c r="AM44" i="15" s="1"/>
  <c r="AL35" i="15"/>
  <c r="AM35" i="15" s="1"/>
  <c r="AL26" i="15"/>
  <c r="AM26" i="15" s="1"/>
  <c r="AL16" i="15"/>
  <c r="AI42" i="15"/>
  <c r="AJ42" i="15" s="1"/>
  <c r="AI33" i="15"/>
  <c r="AJ33" i="15" s="1"/>
  <c r="AI23" i="15"/>
  <c r="AI13" i="15"/>
  <c r="AF40" i="15"/>
  <c r="AG40" i="15" s="1"/>
  <c r="AF31" i="15"/>
  <c r="AF21" i="15"/>
  <c r="AG21" i="15" s="1"/>
  <c r="AF9" i="15"/>
  <c r="AC38" i="15"/>
  <c r="AD38" i="15" s="1"/>
  <c r="AC28" i="15"/>
  <c r="AD28" i="15" s="1"/>
  <c r="AC18" i="15"/>
  <c r="AD18" i="15" s="1"/>
  <c r="Z44" i="15"/>
  <c r="AA44" i="15" s="1"/>
  <c r="Z35" i="15"/>
  <c r="AA35" i="15" s="1"/>
  <c r="Z26" i="15"/>
  <c r="AA26" i="15" s="1"/>
  <c r="Z16" i="15"/>
  <c r="W42" i="15"/>
  <c r="X42" i="15" s="1"/>
  <c r="W33" i="15"/>
  <c r="X33" i="15" s="1"/>
  <c r="W23" i="15"/>
  <c r="W13" i="15"/>
  <c r="T40" i="15"/>
  <c r="U40" i="15" s="1"/>
  <c r="T31" i="15"/>
  <c r="T21" i="15"/>
  <c r="U21" i="15" s="1"/>
  <c r="T9" i="15"/>
  <c r="Q38" i="15"/>
  <c r="R38" i="15" s="1"/>
  <c r="Q28" i="15"/>
  <c r="R28" i="15" s="1"/>
  <c r="Q18" i="15"/>
  <c r="R18" i="15" s="1"/>
  <c r="N44" i="15"/>
  <c r="O44" i="15" s="1"/>
  <c r="N35" i="15"/>
  <c r="O35" i="15" s="1"/>
  <c r="N26" i="15"/>
  <c r="O26" i="15" s="1"/>
  <c r="N16" i="15"/>
  <c r="K42" i="15"/>
  <c r="L42" i="15" s="1"/>
  <c r="K33" i="15"/>
  <c r="L33" i="15" s="1"/>
  <c r="K23" i="15"/>
  <c r="K13" i="15"/>
  <c r="H40" i="15"/>
  <c r="I40" i="15" s="1"/>
  <c r="H31" i="15"/>
  <c r="H21" i="15"/>
  <c r="I21" i="15" s="1"/>
  <c r="H9" i="15"/>
  <c r="E38" i="15"/>
  <c r="E28" i="15"/>
  <c r="F28" i="15" s="1"/>
  <c r="E18" i="15"/>
  <c r="AL65" i="15"/>
  <c r="AL64" i="15"/>
  <c r="AL51" i="15"/>
  <c r="AM51" i="15" s="1"/>
  <c r="AI58" i="15"/>
  <c r="AF69" i="15"/>
  <c r="AF56" i="15"/>
  <c r="AC67" i="15"/>
  <c r="AC53" i="15"/>
  <c r="Z64" i="15"/>
  <c r="Z51" i="15"/>
  <c r="AA51" i="15" s="1"/>
  <c r="W58" i="15"/>
  <c r="T69" i="15"/>
  <c r="T56" i="15"/>
  <c r="Q67" i="15"/>
  <c r="Q53" i="15"/>
  <c r="N64" i="15"/>
  <c r="N51" i="15"/>
  <c r="O51" i="15" s="1"/>
  <c r="K58" i="15"/>
  <c r="H69" i="15"/>
  <c r="H56" i="15"/>
  <c r="E67" i="15"/>
  <c r="E53" i="15"/>
  <c r="AL42" i="15"/>
  <c r="AM42" i="15" s="1"/>
  <c r="AL33" i="15"/>
  <c r="AM33" i="15" s="1"/>
  <c r="AL23" i="15"/>
  <c r="AL13" i="15"/>
  <c r="AI40" i="15"/>
  <c r="AJ40" i="15" s="1"/>
  <c r="AI31" i="15"/>
  <c r="AI21" i="15"/>
  <c r="AJ21" i="15" s="1"/>
  <c r="AI9" i="15"/>
  <c r="AF38" i="15"/>
  <c r="AG38" i="15" s="1"/>
  <c r="AF28" i="15"/>
  <c r="AG28" i="15" s="1"/>
  <c r="AF18" i="15"/>
  <c r="AG18" i="15" s="1"/>
  <c r="AC44" i="15"/>
  <c r="AD44" i="15" s="1"/>
  <c r="AC35" i="15"/>
  <c r="AD35" i="15" s="1"/>
  <c r="AC26" i="15"/>
  <c r="AD26" i="15" s="1"/>
  <c r="AC16" i="15"/>
  <c r="Z42" i="15"/>
  <c r="AA42" i="15" s="1"/>
  <c r="Z33" i="15"/>
  <c r="AA33" i="15" s="1"/>
  <c r="Z23" i="15"/>
  <c r="Z13" i="15"/>
  <c r="W40" i="15"/>
  <c r="X40" i="15" s="1"/>
  <c r="W31" i="15"/>
  <c r="W21" i="15"/>
  <c r="X21" i="15" s="1"/>
  <c r="W9" i="15"/>
  <c r="AL63" i="15"/>
  <c r="AL50" i="15"/>
  <c r="AI57" i="15"/>
  <c r="AF68" i="15"/>
  <c r="AF55" i="15"/>
  <c r="AC65" i="15"/>
  <c r="AC52" i="15"/>
  <c r="Z63" i="15"/>
  <c r="Z50" i="15"/>
  <c r="W57" i="15"/>
  <c r="T68" i="15"/>
  <c r="T55" i="15"/>
  <c r="Q65" i="15"/>
  <c r="Q52" i="15"/>
  <c r="N63" i="15"/>
  <c r="N50" i="15"/>
  <c r="K57" i="15"/>
  <c r="H68" i="15"/>
  <c r="H55" i="15"/>
  <c r="E65" i="15"/>
  <c r="E52" i="15"/>
  <c r="AL41" i="15"/>
  <c r="AM41" i="15" s="1"/>
  <c r="AL32" i="15"/>
  <c r="AM32" i="15" s="1"/>
  <c r="AL22" i="15"/>
  <c r="AM22" i="15" s="1"/>
  <c r="AL10" i="15"/>
  <c r="AI39" i="15"/>
  <c r="AJ39" i="15" s="1"/>
  <c r="AI29" i="15"/>
  <c r="AJ29" i="15" s="1"/>
  <c r="AI20" i="15"/>
  <c r="AF45" i="15"/>
  <c r="AG45" i="15" s="1"/>
  <c r="AF37" i="15"/>
  <c r="AF27" i="15"/>
  <c r="AG27" i="15" s="1"/>
  <c r="AF17" i="15"/>
  <c r="AG17" i="15" s="1"/>
  <c r="AC43" i="15"/>
  <c r="AD43" i="15" s="1"/>
  <c r="AC34" i="15"/>
  <c r="AD34" i="15" s="1"/>
  <c r="AC25" i="15"/>
  <c r="AC14" i="15"/>
  <c r="Z41" i="15"/>
  <c r="AA41" i="15" s="1"/>
  <c r="Z32" i="15"/>
  <c r="AA32" i="15" s="1"/>
  <c r="Z22" i="15"/>
  <c r="AA22" i="15" s="1"/>
  <c r="Z10" i="15"/>
  <c r="W39" i="15"/>
  <c r="X39" i="15" s="1"/>
  <c r="W29" i="15"/>
  <c r="X29" i="15" s="1"/>
  <c r="W20" i="15"/>
  <c r="T45" i="15"/>
  <c r="U45" i="15" s="1"/>
  <c r="AL58" i="15"/>
  <c r="AL57" i="15"/>
  <c r="AI68" i="15"/>
  <c r="AI55" i="15"/>
  <c r="AF65" i="15"/>
  <c r="AF52" i="15"/>
  <c r="AC63" i="15"/>
  <c r="AC50" i="15"/>
  <c r="Z57" i="15"/>
  <c r="W68" i="15"/>
  <c r="W55" i="15"/>
  <c r="T65" i="15"/>
  <c r="T52" i="15"/>
  <c r="Q63" i="15"/>
  <c r="Q50" i="15"/>
  <c r="N57" i="15"/>
  <c r="K68" i="15"/>
  <c r="K55" i="15"/>
  <c r="H65" i="15"/>
  <c r="H52" i="15"/>
  <c r="E63" i="15"/>
  <c r="E50" i="15"/>
  <c r="AL39" i="15"/>
  <c r="AM39" i="15" s="1"/>
  <c r="AL29" i="15"/>
  <c r="AM29" i="15" s="1"/>
  <c r="AL20" i="15"/>
  <c r="AI45" i="15"/>
  <c r="AJ45" i="15" s="1"/>
  <c r="AI37" i="15"/>
  <c r="AI27" i="15"/>
  <c r="AJ27" i="15" s="1"/>
  <c r="AI17" i="15"/>
  <c r="AJ17" i="15" s="1"/>
  <c r="AF43" i="15"/>
  <c r="AG43" i="15" s="1"/>
  <c r="AF34" i="15"/>
  <c r="AG34" i="15" s="1"/>
  <c r="AF25" i="15"/>
  <c r="AF14" i="15"/>
  <c r="AC41" i="15"/>
  <c r="AD41" i="15" s="1"/>
  <c r="AC32" i="15"/>
  <c r="AD32" i="15" s="1"/>
  <c r="AC22" i="15"/>
  <c r="AD22" i="15" s="1"/>
  <c r="AC10" i="15"/>
  <c r="Z39" i="15"/>
  <c r="AA39" i="15" s="1"/>
  <c r="Z29" i="15"/>
  <c r="AA29" i="15" s="1"/>
  <c r="Z20" i="15"/>
  <c r="W45" i="15"/>
  <c r="X45" i="15" s="1"/>
  <c r="W37" i="15"/>
  <c r="W27" i="15"/>
  <c r="X27" i="15" s="1"/>
  <c r="W17" i="15"/>
  <c r="X17" i="15" s="1"/>
  <c r="T43" i="15"/>
  <c r="U43" i="15" s="1"/>
  <c r="T34" i="15"/>
  <c r="U34" i="15" s="1"/>
  <c r="T25" i="15"/>
  <c r="T14" i="15"/>
  <c r="Q41" i="15"/>
  <c r="R41" i="15" s="1"/>
  <c r="Q32" i="15"/>
  <c r="R32" i="15" s="1"/>
  <c r="Q22" i="15"/>
  <c r="R22" i="15" s="1"/>
  <c r="Q10" i="15"/>
  <c r="N39" i="15"/>
  <c r="O39" i="15" s="1"/>
  <c r="N29" i="15"/>
  <c r="O29" i="15" s="1"/>
  <c r="N20" i="15"/>
  <c r="K45" i="15"/>
  <c r="L45" i="15" s="1"/>
  <c r="K37" i="15"/>
  <c r="K27" i="15"/>
  <c r="L27" i="15" s="1"/>
  <c r="K17" i="15"/>
  <c r="L17" i="15" s="1"/>
  <c r="H43" i="15"/>
  <c r="I43" i="15" s="1"/>
  <c r="H34" i="15"/>
  <c r="I34" i="15" s="1"/>
  <c r="H25" i="15"/>
  <c r="H14" i="15"/>
  <c r="E41" i="15"/>
  <c r="E32" i="15"/>
  <c r="E22" i="15"/>
  <c r="E10" i="15"/>
  <c r="AL55" i="15"/>
  <c r="AF67" i="15"/>
  <c r="AC55" i="15"/>
  <c r="W65" i="15"/>
  <c r="T53" i="15"/>
  <c r="N65" i="15"/>
  <c r="K52" i="15"/>
  <c r="E64" i="15"/>
  <c r="AL37" i="15"/>
  <c r="AL9" i="15"/>
  <c r="AI22" i="15"/>
  <c r="AJ22" i="15" s="1"/>
  <c r="AF32" i="15"/>
  <c r="AG32" i="15" s="1"/>
  <c r="AC42" i="15"/>
  <c r="AD42" i="15" s="1"/>
  <c r="AC17" i="15"/>
  <c r="AD17" i="15" s="1"/>
  <c r="Z27" i="15"/>
  <c r="AA27" i="15" s="1"/>
  <c r="W38" i="15"/>
  <c r="X38" i="15" s="1"/>
  <c r="W10" i="15"/>
  <c r="T29" i="15"/>
  <c r="U29" i="15" s="1"/>
  <c r="T16" i="15"/>
  <c r="Q35" i="15"/>
  <c r="R35" i="15" s="1"/>
  <c r="Q20" i="15"/>
  <c r="N41" i="15"/>
  <c r="O41" i="15" s="1"/>
  <c r="N25" i="15"/>
  <c r="N9" i="15"/>
  <c r="K31" i="15"/>
  <c r="K14" i="15"/>
  <c r="H37" i="15"/>
  <c r="H20" i="15"/>
  <c r="E42" i="15"/>
  <c r="E26" i="15"/>
  <c r="AL52" i="15"/>
  <c r="AF63" i="15"/>
  <c r="AC51" i="15"/>
  <c r="AD51" i="15" s="1"/>
  <c r="W63" i="15"/>
  <c r="T50" i="15"/>
  <c r="N58" i="15"/>
  <c r="K50" i="15"/>
  <c r="E57" i="15"/>
  <c r="AL34" i="15"/>
  <c r="AM34" i="15" s="1"/>
  <c r="AI43" i="15"/>
  <c r="AJ43" i="15" s="1"/>
  <c r="AI18" i="15"/>
  <c r="AJ18" i="15" s="1"/>
  <c r="AF29" i="15"/>
  <c r="AG29" i="15" s="1"/>
  <c r="AC39" i="15"/>
  <c r="AD39" i="15" s="1"/>
  <c r="AC13" i="15"/>
  <c r="Z25" i="15"/>
  <c r="W34" i="15"/>
  <c r="X34" i="15" s="1"/>
  <c r="T44" i="15"/>
  <c r="U44" i="15" s="1"/>
  <c r="T28" i="15"/>
  <c r="U28" i="15" s="1"/>
  <c r="T10" i="15"/>
  <c r="Q34" i="15"/>
  <c r="R34" i="15" s="1"/>
  <c r="Q17" i="15"/>
  <c r="R17" i="15" s="1"/>
  <c r="N40" i="15"/>
  <c r="O40" i="15" s="1"/>
  <c r="N23" i="15"/>
  <c r="K43" i="15"/>
  <c r="L43" i="15" s="1"/>
  <c r="K29" i="15"/>
  <c r="L29" i="15" s="1"/>
  <c r="AI69" i="15"/>
  <c r="AF57" i="15"/>
  <c r="Z68" i="15"/>
  <c r="W56" i="15"/>
  <c r="Q68" i="15"/>
  <c r="N55" i="15"/>
  <c r="H67" i="15"/>
  <c r="E55" i="15"/>
  <c r="AL31" i="15"/>
  <c r="AI41" i="15"/>
  <c r="AJ41" i="15" s="1"/>
  <c r="AI14" i="15"/>
  <c r="AF26" i="15"/>
  <c r="AG26" i="15" s="1"/>
  <c r="AC37" i="15"/>
  <c r="Z45" i="15"/>
  <c r="AA45" i="15" s="1"/>
  <c r="Z21" i="15"/>
  <c r="AA21" i="15" s="1"/>
  <c r="W32" i="15"/>
  <c r="X32" i="15" s="1"/>
  <c r="T41" i="15"/>
  <c r="U41" i="15" s="1"/>
  <c r="T27" i="15"/>
  <c r="U27" i="15" s="1"/>
  <c r="Q45" i="15"/>
  <c r="R45" i="15" s="1"/>
  <c r="Q33" i="15"/>
  <c r="R33" i="15" s="1"/>
  <c r="Q16" i="15"/>
  <c r="N37" i="15"/>
  <c r="N22" i="15"/>
  <c r="O22" i="15" s="1"/>
  <c r="K41" i="15"/>
  <c r="L41" i="15" s="1"/>
  <c r="K28" i="15"/>
  <c r="L28" i="15" s="1"/>
  <c r="K9" i="15"/>
  <c r="H32" i="15"/>
  <c r="I32" i="15" s="1"/>
  <c r="H17" i="15"/>
  <c r="I17" i="15" s="1"/>
  <c r="E37" i="15"/>
  <c r="E23" i="15"/>
  <c r="AI65" i="15"/>
  <c r="AF53" i="15"/>
  <c r="Z65" i="15"/>
  <c r="W52" i="15"/>
  <c r="Q64" i="15"/>
  <c r="N52" i="15"/>
  <c r="H63" i="15"/>
  <c r="E51" i="15"/>
  <c r="AL27" i="15"/>
  <c r="AM27" i="15" s="1"/>
  <c r="AI38" i="15"/>
  <c r="AJ38" i="15" s="1"/>
  <c r="AI10" i="15"/>
  <c r="AF22" i="15"/>
  <c r="AG22" i="15" s="1"/>
  <c r="AC33" i="15"/>
  <c r="AD33" i="15" s="1"/>
  <c r="Z43" i="15"/>
  <c r="AA43" i="15" s="1"/>
  <c r="Z17" i="15"/>
  <c r="AA17" i="15" s="1"/>
  <c r="W28" i="15"/>
  <c r="X28" i="15" s="1"/>
  <c r="T39" i="15"/>
  <c r="U39" i="15" s="1"/>
  <c r="T26" i="15"/>
  <c r="U26" i="15" s="1"/>
  <c r="Q44" i="15"/>
  <c r="R44" i="15" s="1"/>
  <c r="Q29" i="15"/>
  <c r="R29" i="15" s="1"/>
  <c r="Q14" i="15"/>
  <c r="N34" i="15"/>
  <c r="O34" i="15" s="1"/>
  <c r="N21" i="15"/>
  <c r="O21" i="15" s="1"/>
  <c r="K40" i="15"/>
  <c r="L40" i="15" s="1"/>
  <c r="K25" i="15"/>
  <c r="AI50" i="15"/>
  <c r="AC57" i="15"/>
  <c r="W69" i="15"/>
  <c r="T57" i="15"/>
  <c r="N68" i="15"/>
  <c r="K56" i="15"/>
  <c r="E68" i="15"/>
  <c r="AL40" i="15"/>
  <c r="AM40" i="15" s="1"/>
  <c r="AL14" i="15"/>
  <c r="AI25" i="15"/>
  <c r="AF35" i="15"/>
  <c r="AG35" i="15" s="1"/>
  <c r="AC45" i="15"/>
  <c r="AD45" i="15" s="1"/>
  <c r="AC20" i="15"/>
  <c r="Z31" i="15"/>
  <c r="W41" i="15"/>
  <c r="X41" i="15" s="1"/>
  <c r="W14" i="15"/>
  <c r="T32" i="15"/>
  <c r="U32" i="15" s="1"/>
  <c r="T17" i="15"/>
  <c r="U17" i="15" s="1"/>
  <c r="Q37" i="15"/>
  <c r="Q23" i="15"/>
  <c r="N42" i="15"/>
  <c r="O42" i="15" s="1"/>
  <c r="N27" i="15"/>
  <c r="O27" i="15" s="1"/>
  <c r="N10" i="15"/>
  <c r="K32" i="15"/>
  <c r="L32" i="15" s="1"/>
  <c r="K18" i="15"/>
  <c r="L18" i="15" s="1"/>
  <c r="H38" i="15"/>
  <c r="I38" i="15" s="1"/>
  <c r="H22" i="15"/>
  <c r="I22" i="15" s="1"/>
  <c r="E43" i="15"/>
  <c r="E27" i="15"/>
  <c r="E13" i="15"/>
  <c r="AI63" i="15"/>
  <c r="Z52" i="15"/>
  <c r="K65" i="15"/>
  <c r="AL25" i="15"/>
  <c r="AF39" i="15"/>
  <c r="AG39" i="15" s="1"/>
  <c r="Z37" i="15"/>
  <c r="T38" i="15"/>
  <c r="U38" i="15" s="1"/>
  <c r="Q39" i="15"/>
  <c r="R39" i="15" s="1"/>
  <c r="N32" i="15"/>
  <c r="O32" i="15" s="1"/>
  <c r="K22" i="15"/>
  <c r="L22" i="15" s="1"/>
  <c r="H35" i="15"/>
  <c r="I35" i="15" s="1"/>
  <c r="E45" i="15"/>
  <c r="E20" i="15"/>
  <c r="Q57" i="15"/>
  <c r="T20" i="15"/>
  <c r="E34" i="15"/>
  <c r="Q55" i="15"/>
  <c r="N45" i="15"/>
  <c r="O45" i="15" s="1"/>
  <c r="AL45" i="15"/>
  <c r="AM45" i="15" s="1"/>
  <c r="W22" i="15"/>
  <c r="X22" i="15" s="1"/>
  <c r="H16" i="15"/>
  <c r="AI56" i="15"/>
  <c r="W50" i="15"/>
  <c r="K63" i="15"/>
  <c r="AL21" i="15"/>
  <c r="AM21" i="15" s="1"/>
  <c r="AF20" i="15"/>
  <c r="Z34" i="15"/>
  <c r="AA34" i="15" s="1"/>
  <c r="T37" i="15"/>
  <c r="Q27" i="15"/>
  <c r="R27" i="15" s="1"/>
  <c r="N31" i="15"/>
  <c r="K21" i="15"/>
  <c r="L21" i="15" s="1"/>
  <c r="H29" i="15"/>
  <c r="I29" i="15" s="1"/>
  <c r="E44" i="15"/>
  <c r="E17" i="15"/>
  <c r="F17" i="15" s="1"/>
  <c r="AC29" i="15"/>
  <c r="AD29" i="15" s="1"/>
  <c r="N13" i="15"/>
  <c r="W25" i="15"/>
  <c r="H18" i="15"/>
  <c r="I18" i="15" s="1"/>
  <c r="AF44" i="15"/>
  <c r="AG44" i="15" s="1"/>
  <c r="K38" i="15"/>
  <c r="L38" i="15" s="1"/>
  <c r="AI52" i="15"/>
  <c r="T67" i="15"/>
  <c r="H57" i="15"/>
  <c r="AL17" i="15"/>
  <c r="AM17" i="15" s="1"/>
  <c r="AF16" i="15"/>
  <c r="Z14" i="15"/>
  <c r="T35" i="15"/>
  <c r="U35" i="15" s="1"/>
  <c r="Q26" i="15"/>
  <c r="R26" i="15" s="1"/>
  <c r="N17" i="15"/>
  <c r="O17" i="15" s="1"/>
  <c r="K20" i="15"/>
  <c r="H28" i="15"/>
  <c r="I28" i="15" s="1"/>
  <c r="E39" i="15"/>
  <c r="E16" i="15"/>
  <c r="AC68" i="15"/>
  <c r="Q13" i="15"/>
  <c r="AI28" i="15"/>
  <c r="AJ28" i="15" s="1"/>
  <c r="T18" i="15"/>
  <c r="U18" i="15" s="1"/>
  <c r="E33" i="15"/>
  <c r="Q51" i="15"/>
  <c r="R51" i="15" s="1"/>
  <c r="Q43" i="15"/>
  <c r="R43" i="15" s="1"/>
  <c r="E29" i="15"/>
  <c r="F29" i="15" s="1"/>
  <c r="AF50" i="15"/>
  <c r="T63" i="15"/>
  <c r="H53" i="15"/>
  <c r="AI34" i="15"/>
  <c r="AJ34" i="15" s="1"/>
  <c r="AF10" i="15"/>
  <c r="Z9" i="15"/>
  <c r="T22" i="15"/>
  <c r="U22" i="15" s="1"/>
  <c r="Q25" i="15"/>
  <c r="N14" i="15"/>
  <c r="K10" i="15"/>
  <c r="H27" i="15"/>
  <c r="I27" i="15" s="1"/>
  <c r="E35" i="15"/>
  <c r="F35" i="15" s="1"/>
  <c r="E14" i="15"/>
  <c r="H50" i="15"/>
  <c r="H45" i="15"/>
  <c r="I45" i="15" s="1"/>
  <c r="AC27" i="15"/>
  <c r="AD27" i="15" s="1"/>
  <c r="H44" i="15"/>
  <c r="I44" i="15" s="1"/>
  <c r="AC23" i="15"/>
  <c r="H41" i="15"/>
  <c r="I41" i="15" s="1"/>
  <c r="Z55" i="15"/>
  <c r="K69" i="15"/>
  <c r="AL43" i="15"/>
  <c r="AM43" i="15" s="1"/>
  <c r="AF41" i="15"/>
  <c r="AG41" i="15" s="1"/>
  <c r="Z40" i="15"/>
  <c r="AA40" i="15" s="1"/>
  <c r="W18" i="15"/>
  <c r="X18" i="15" s="1"/>
  <c r="Q42" i="15"/>
  <c r="R42" i="15" s="1"/>
  <c r="N33" i="15"/>
  <c r="O33" i="15" s="1"/>
  <c r="K34" i="15"/>
  <c r="L34" i="15" s="1"/>
  <c r="H39" i="15"/>
  <c r="I39" i="15" s="1"/>
  <c r="H10" i="15"/>
  <c r="E25" i="15"/>
  <c r="AI32" i="15"/>
  <c r="AJ32" i="15" s="1"/>
  <c r="W43" i="15"/>
  <c r="X43" i="15" s="1"/>
  <c r="H26" i="15"/>
  <c r="I26" i="15" s="1"/>
  <c r="AC64" i="15"/>
  <c r="K39" i="15"/>
  <c r="L39" i="15" s="1"/>
  <c r="Z58" i="15"/>
  <c r="N43" i="15"/>
  <c r="O43" i="15" s="1"/>
  <c r="I66" i="3"/>
  <c r="M65" i="3"/>
  <c r="E65" i="3"/>
  <c r="I64" i="3"/>
  <c r="M62" i="3"/>
  <c r="E62" i="3"/>
  <c r="I61" i="3"/>
  <c r="M60" i="3"/>
  <c r="E60" i="3"/>
  <c r="I55" i="3"/>
  <c r="M54" i="3"/>
  <c r="E54" i="3"/>
  <c r="I53" i="3"/>
  <c r="M52" i="3"/>
  <c r="E52" i="3"/>
  <c r="I50" i="3"/>
  <c r="M49" i="3"/>
  <c r="E49" i="3"/>
  <c r="I48" i="3"/>
  <c r="M47" i="3"/>
  <c r="E47" i="3"/>
  <c r="I42" i="3"/>
  <c r="M41" i="3"/>
  <c r="E41" i="3"/>
  <c r="I40" i="3"/>
  <c r="M39" i="3"/>
  <c r="E39" i="3"/>
  <c r="I38" i="3"/>
  <c r="M37" i="3"/>
  <c r="E37" i="3"/>
  <c r="I36" i="3"/>
  <c r="M35" i="3"/>
  <c r="E35" i="3"/>
  <c r="I34" i="3"/>
  <c r="M32" i="3"/>
  <c r="E32" i="3"/>
  <c r="I31" i="3"/>
  <c r="M30" i="3"/>
  <c r="E30" i="3"/>
  <c r="I29" i="3"/>
  <c r="M28" i="3"/>
  <c r="E28" i="3"/>
  <c r="I26" i="3"/>
  <c r="M25" i="3"/>
  <c r="E25" i="3"/>
  <c r="I24" i="3"/>
  <c r="M23" i="3"/>
  <c r="E23" i="3"/>
  <c r="I22" i="3"/>
  <c r="M20" i="3"/>
  <c r="E20" i="3"/>
  <c r="I19" i="3"/>
  <c r="M18" i="3"/>
  <c r="E18" i="3"/>
  <c r="I17" i="3"/>
  <c r="M15" i="3"/>
  <c r="E15" i="3"/>
  <c r="I14" i="3"/>
  <c r="M13" i="3"/>
  <c r="E13" i="3"/>
  <c r="I11" i="3"/>
  <c r="M10" i="3"/>
  <c r="E10" i="3"/>
  <c r="I7" i="3"/>
  <c r="L6" i="3"/>
  <c r="D7" i="3"/>
  <c r="H66" i="3"/>
  <c r="L65" i="3"/>
  <c r="D65" i="3"/>
  <c r="H64" i="3"/>
  <c r="L62" i="3"/>
  <c r="D62" i="3"/>
  <c r="H61" i="3"/>
  <c r="L60" i="3"/>
  <c r="D60" i="3"/>
  <c r="H55" i="3"/>
  <c r="L54" i="3"/>
  <c r="D54" i="3"/>
  <c r="H53" i="3"/>
  <c r="L52" i="3"/>
  <c r="D52" i="3"/>
  <c r="H50" i="3"/>
  <c r="L49" i="3"/>
  <c r="D49" i="3"/>
  <c r="H48" i="3"/>
  <c r="L47" i="3"/>
  <c r="D47" i="3"/>
  <c r="H42" i="3"/>
  <c r="L41" i="3"/>
  <c r="D41" i="3"/>
  <c r="H40" i="3"/>
  <c r="L39" i="3"/>
  <c r="D39" i="3"/>
  <c r="H38" i="3"/>
  <c r="L37" i="3"/>
  <c r="D37" i="3"/>
  <c r="H36" i="3"/>
  <c r="L35" i="3"/>
  <c r="D35" i="3"/>
  <c r="H34" i="3"/>
  <c r="L32" i="3"/>
  <c r="D32" i="3"/>
  <c r="H31" i="3"/>
  <c r="L30" i="3"/>
  <c r="D30" i="3"/>
  <c r="H29" i="3"/>
  <c r="L28" i="3"/>
  <c r="D28" i="3"/>
  <c r="H26" i="3"/>
  <c r="L25" i="3"/>
  <c r="D25" i="3"/>
  <c r="H24" i="3"/>
  <c r="L23" i="3"/>
  <c r="D23" i="3"/>
  <c r="H22" i="3"/>
  <c r="L20" i="3"/>
  <c r="D20" i="3"/>
  <c r="H19" i="3"/>
  <c r="L18" i="3"/>
  <c r="D18" i="3"/>
  <c r="H17" i="3"/>
  <c r="L15" i="3"/>
  <c r="D15" i="3"/>
  <c r="H14" i="3"/>
  <c r="L13" i="3"/>
  <c r="D13" i="3"/>
  <c r="H11" i="3"/>
  <c r="L10" i="3"/>
  <c r="D10" i="3"/>
  <c r="H7" i="3"/>
  <c r="K6" i="3"/>
  <c r="D6" i="3"/>
  <c r="J6" i="3"/>
  <c r="J25" i="3"/>
  <c r="J23" i="3"/>
  <c r="F22" i="3"/>
  <c r="F19" i="3"/>
  <c r="N17" i="3"/>
  <c r="N14" i="3"/>
  <c r="J13" i="3"/>
  <c r="J10" i="3"/>
  <c r="I6" i="3"/>
  <c r="M66" i="3"/>
  <c r="I65" i="3"/>
  <c r="M64" i="3"/>
  <c r="I62" i="3"/>
  <c r="M61" i="3"/>
  <c r="I60" i="3"/>
  <c r="M55" i="3"/>
  <c r="I54" i="3"/>
  <c r="M53" i="3"/>
  <c r="O66" i="3"/>
  <c r="G66" i="3"/>
  <c r="K65" i="3"/>
  <c r="O64" i="3"/>
  <c r="G64" i="3"/>
  <c r="K62" i="3"/>
  <c r="O61" i="3"/>
  <c r="G61" i="3"/>
  <c r="K60" i="3"/>
  <c r="O55" i="3"/>
  <c r="G55" i="3"/>
  <c r="K54" i="3"/>
  <c r="O53" i="3"/>
  <c r="G53" i="3"/>
  <c r="K52" i="3"/>
  <c r="O50" i="3"/>
  <c r="G50" i="3"/>
  <c r="K49" i="3"/>
  <c r="O48" i="3"/>
  <c r="G48" i="3"/>
  <c r="K47" i="3"/>
  <c r="O42" i="3"/>
  <c r="G42" i="3"/>
  <c r="K41" i="3"/>
  <c r="O40" i="3"/>
  <c r="G40" i="3"/>
  <c r="K39" i="3"/>
  <c r="O38" i="3"/>
  <c r="G38" i="3"/>
  <c r="K37" i="3"/>
  <c r="O36" i="3"/>
  <c r="G36" i="3"/>
  <c r="K35" i="3"/>
  <c r="O34" i="3"/>
  <c r="G34" i="3"/>
  <c r="K32" i="3"/>
  <c r="O31" i="3"/>
  <c r="G31" i="3"/>
  <c r="K30" i="3"/>
  <c r="O29" i="3"/>
  <c r="G29" i="3"/>
  <c r="K28" i="3"/>
  <c r="O26" i="3"/>
  <c r="G26" i="3"/>
  <c r="K25" i="3"/>
  <c r="O24" i="3"/>
  <c r="G24" i="3"/>
  <c r="K23" i="3"/>
  <c r="O22" i="3"/>
  <c r="G22" i="3"/>
  <c r="K20" i="3"/>
  <c r="O19" i="3"/>
  <c r="G19" i="3"/>
  <c r="K18" i="3"/>
  <c r="O17" i="3"/>
  <c r="G17" i="3"/>
  <c r="K15" i="3"/>
  <c r="O14" i="3"/>
  <c r="G14" i="3"/>
  <c r="K13" i="3"/>
  <c r="O11" i="3"/>
  <c r="G11" i="3"/>
  <c r="K10" i="3"/>
  <c r="O7" i="3"/>
  <c r="G7" i="3"/>
  <c r="F26" i="3"/>
  <c r="N24" i="3"/>
  <c r="N22" i="3"/>
  <c r="J20" i="3"/>
  <c r="J18" i="3"/>
  <c r="J15" i="3"/>
  <c r="F14" i="3"/>
  <c r="F11" i="3"/>
  <c r="N7" i="3"/>
  <c r="N66" i="3"/>
  <c r="F66" i="3"/>
  <c r="J65" i="3"/>
  <c r="N64" i="3"/>
  <c r="F64" i="3"/>
  <c r="J62" i="3"/>
  <c r="N61" i="3"/>
  <c r="F61" i="3"/>
  <c r="J60" i="3"/>
  <c r="N55" i="3"/>
  <c r="F55" i="3"/>
  <c r="J54" i="3"/>
  <c r="N53" i="3"/>
  <c r="F53" i="3"/>
  <c r="J52" i="3"/>
  <c r="N50" i="3"/>
  <c r="F50" i="3"/>
  <c r="J49" i="3"/>
  <c r="N48" i="3"/>
  <c r="F48" i="3"/>
  <c r="J47" i="3"/>
  <c r="N42" i="3"/>
  <c r="F42" i="3"/>
  <c r="J41" i="3"/>
  <c r="N40" i="3"/>
  <c r="F40" i="3"/>
  <c r="J39" i="3"/>
  <c r="N38" i="3"/>
  <c r="F38" i="3"/>
  <c r="J37" i="3"/>
  <c r="N36" i="3"/>
  <c r="F36" i="3"/>
  <c r="J35" i="3"/>
  <c r="N34" i="3"/>
  <c r="F34" i="3"/>
  <c r="J32" i="3"/>
  <c r="N31" i="3"/>
  <c r="F31" i="3"/>
  <c r="J30" i="3"/>
  <c r="N29" i="3"/>
  <c r="F29" i="3"/>
  <c r="J28" i="3"/>
  <c r="N26" i="3"/>
  <c r="F24" i="3"/>
  <c r="N19" i="3"/>
  <c r="F17" i="3"/>
  <c r="N11" i="3"/>
  <c r="F7" i="3"/>
  <c r="E66" i="3"/>
  <c r="E64" i="3"/>
  <c r="E61" i="3"/>
  <c r="E55" i="3"/>
  <c r="E53" i="3"/>
  <c r="L66" i="3"/>
  <c r="D66" i="3"/>
  <c r="H65" i="3"/>
  <c r="L64" i="3"/>
  <c r="D64" i="3"/>
  <c r="H62" i="3"/>
  <c r="L61" i="3"/>
  <c r="D61" i="3"/>
  <c r="H60" i="3"/>
  <c r="L55" i="3"/>
  <c r="D55" i="3"/>
  <c r="H54" i="3"/>
  <c r="L53" i="3"/>
  <c r="D53" i="3"/>
  <c r="H52" i="3"/>
  <c r="L50" i="3"/>
  <c r="D50" i="3"/>
  <c r="H49" i="3"/>
  <c r="L48" i="3"/>
  <c r="D48" i="3"/>
  <c r="H47" i="3"/>
  <c r="L42" i="3"/>
  <c r="D42" i="3"/>
  <c r="H41" i="3"/>
  <c r="L40" i="3"/>
  <c r="D40" i="3"/>
  <c r="H39" i="3"/>
  <c r="L38" i="3"/>
  <c r="D38" i="3"/>
  <c r="H37" i="3"/>
  <c r="L36" i="3"/>
  <c r="D36" i="3"/>
  <c r="H35" i="3"/>
  <c r="L34" i="3"/>
  <c r="D34" i="3"/>
  <c r="H32" i="3"/>
  <c r="L31" i="3"/>
  <c r="D31" i="3"/>
  <c r="H30" i="3"/>
  <c r="L29" i="3"/>
  <c r="D29" i="3"/>
  <c r="H28" i="3"/>
  <c r="L26" i="3"/>
  <c r="D26" i="3"/>
  <c r="H25" i="3"/>
  <c r="L24" i="3"/>
  <c r="D24" i="3"/>
  <c r="H23" i="3"/>
  <c r="L22" i="3"/>
  <c r="D22" i="3"/>
  <c r="H20" i="3"/>
  <c r="L19" i="3"/>
  <c r="D19" i="3"/>
  <c r="H18" i="3"/>
  <c r="J64" i="3"/>
  <c r="N60" i="3"/>
  <c r="F54" i="3"/>
  <c r="M50" i="3"/>
  <c r="F49" i="3"/>
  <c r="G47" i="3"/>
  <c r="I41" i="3"/>
  <c r="N39" i="3"/>
  <c r="O37" i="3"/>
  <c r="E36" i="3"/>
  <c r="J34" i="3"/>
  <c r="K31" i="3"/>
  <c r="M29" i="3"/>
  <c r="F28" i="3"/>
  <c r="G25" i="3"/>
  <c r="I23" i="3"/>
  <c r="N20" i="3"/>
  <c r="O18" i="3"/>
  <c r="J17" i="3"/>
  <c r="F15" i="3"/>
  <c r="N13" i="3"/>
  <c r="J11" i="3"/>
  <c r="F10" i="3"/>
  <c r="M6" i="3"/>
  <c r="H6" i="3"/>
  <c r="O10" i="3"/>
  <c r="N65" i="3"/>
  <c r="E48" i="3"/>
  <c r="M38" i="3"/>
  <c r="O28" i="3"/>
  <c r="K22" i="3"/>
  <c r="N15" i="3"/>
  <c r="J7" i="3"/>
  <c r="F65" i="3"/>
  <c r="I49" i="3"/>
  <c r="E40" i="3"/>
  <c r="F32" i="3"/>
  <c r="N25" i="3"/>
  <c r="L17" i="3"/>
  <c r="L11" i="3"/>
  <c r="K64" i="3"/>
  <c r="G54" i="3"/>
  <c r="I47" i="3"/>
  <c r="O39" i="3"/>
  <c r="K34" i="3"/>
  <c r="F30" i="3"/>
  <c r="N23" i="3"/>
  <c r="E19" i="3"/>
  <c r="O13" i="3"/>
  <c r="G10" i="3"/>
  <c r="K66" i="3"/>
  <c r="O62" i="3"/>
  <c r="G60" i="3"/>
  <c r="K53" i="3"/>
  <c r="K50" i="3"/>
  <c r="M48" i="3"/>
  <c r="F47" i="3"/>
  <c r="G41" i="3"/>
  <c r="I39" i="3"/>
  <c r="N37" i="3"/>
  <c r="O35" i="3"/>
  <c r="E34" i="3"/>
  <c r="J31" i="3"/>
  <c r="K29" i="3"/>
  <c r="M26" i="3"/>
  <c r="F25" i="3"/>
  <c r="G23" i="3"/>
  <c r="I20" i="3"/>
  <c r="N18" i="3"/>
  <c r="E17" i="3"/>
  <c r="M14" i="3"/>
  <c r="I13" i="3"/>
  <c r="E11" i="3"/>
  <c r="M7" i="3"/>
  <c r="K14" i="3"/>
  <c r="F6" i="3"/>
  <c r="J55" i="3"/>
  <c r="O49" i="3"/>
  <c r="K40" i="3"/>
  <c r="I32" i="3"/>
  <c r="J24" i="3"/>
  <c r="F18" i="3"/>
  <c r="N10" i="3"/>
  <c r="J61" i="3"/>
  <c r="N47" i="3"/>
  <c r="J38" i="3"/>
  <c r="G30" i="3"/>
  <c r="O23" i="3"/>
  <c r="H15" i="3"/>
  <c r="H10" i="3"/>
  <c r="O60" i="3"/>
  <c r="G49" i="3"/>
  <c r="N41" i="3"/>
  <c r="J36" i="3"/>
  <c r="M31" i="3"/>
  <c r="I25" i="3"/>
  <c r="O20" i="3"/>
  <c r="G15" i="3"/>
  <c r="K11" i="3"/>
  <c r="J66" i="3"/>
  <c r="N62" i="3"/>
  <c r="F60" i="3"/>
  <c r="J53" i="3"/>
  <c r="J50" i="3"/>
  <c r="K48" i="3"/>
  <c r="M42" i="3"/>
  <c r="F41" i="3"/>
  <c r="G39" i="3"/>
  <c r="I37" i="3"/>
  <c r="N35" i="3"/>
  <c r="O32" i="3"/>
  <c r="E31" i="3"/>
  <c r="J29" i="3"/>
  <c r="K26" i="3"/>
  <c r="M24" i="3"/>
  <c r="F23" i="3"/>
  <c r="G20" i="3"/>
  <c r="I18" i="3"/>
  <c r="D17" i="3"/>
  <c r="L14" i="3"/>
  <c r="H13" i="3"/>
  <c r="D11" i="3"/>
  <c r="L7" i="3"/>
  <c r="G6" i="3"/>
  <c r="K7" i="3"/>
  <c r="F62" i="3"/>
  <c r="J42" i="3"/>
  <c r="F37" i="3"/>
  <c r="N30" i="3"/>
  <c r="M19" i="3"/>
  <c r="J14" i="3"/>
  <c r="E6" i="3"/>
  <c r="N54" i="3"/>
  <c r="O41" i="3"/>
  <c r="K36" i="3"/>
  <c r="I28" i="3"/>
  <c r="E22" i="3"/>
  <c r="D14" i="3"/>
  <c r="O65" i="3"/>
  <c r="G62" i="3"/>
  <c r="K55" i="3"/>
  <c r="O52" i="3"/>
  <c r="E50" i="3"/>
  <c r="J48" i="3"/>
  <c r="K42" i="3"/>
  <c r="M40" i="3"/>
  <c r="F39" i="3"/>
  <c r="G37" i="3"/>
  <c r="I35" i="3"/>
  <c r="N32" i="3"/>
  <c r="O30" i="3"/>
  <c r="E29" i="3"/>
  <c r="J26" i="3"/>
  <c r="K24" i="3"/>
  <c r="M22" i="3"/>
  <c r="F20" i="3"/>
  <c r="G18" i="3"/>
  <c r="O15" i="3"/>
  <c r="G13" i="3"/>
  <c r="N52" i="3"/>
  <c r="G35" i="3"/>
  <c r="E26" i="3"/>
  <c r="F13" i="3"/>
  <c r="G52" i="3"/>
  <c r="M34" i="3"/>
  <c r="J19" i="3"/>
  <c r="O6" i="3"/>
  <c r="F52" i="3"/>
  <c r="E38" i="3"/>
  <c r="G28" i="3"/>
  <c r="K17" i="3"/>
  <c r="N6" i="3"/>
  <c r="G65" i="3"/>
  <c r="K61" i="3"/>
  <c r="O54" i="3"/>
  <c r="I52" i="3"/>
  <c r="N49" i="3"/>
  <c r="O47" i="3"/>
  <c r="E42" i="3"/>
  <c r="J40" i="3"/>
  <c r="K38" i="3"/>
  <c r="M36" i="3"/>
  <c r="F35" i="3"/>
  <c r="G32" i="3"/>
  <c r="I30" i="3"/>
  <c r="N28" i="3"/>
  <c r="O25" i="3"/>
  <c r="E24" i="3"/>
  <c r="J22" i="3"/>
  <c r="K19" i="3"/>
  <c r="M17" i="3"/>
  <c r="I15" i="3"/>
  <c r="E14" i="3"/>
  <c r="M11" i="3"/>
  <c r="I10" i="3"/>
  <c r="E7" i="3"/>
  <c r="H9" i="6"/>
  <c r="H8" i="6"/>
  <c r="H7" i="6"/>
  <c r="H6" i="6"/>
  <c r="H5" i="6"/>
  <c r="H4" i="6"/>
  <c r="AN46" i="15" l="1"/>
  <c r="AN70" i="15"/>
  <c r="AN11" i="15"/>
  <c r="AN59" i="15"/>
  <c r="T62" i="15"/>
  <c r="Q54" i="15"/>
  <c r="H62" i="15"/>
  <c r="K49" i="15"/>
  <c r="L49" i="15" s="1"/>
  <c r="AC49" i="15"/>
  <c r="AO35" i="15"/>
  <c r="AP35" i="15" s="1"/>
  <c r="N54" i="15"/>
  <c r="AL66" i="15"/>
  <c r="AO68" i="15"/>
  <c r="AO23" i="15"/>
  <c r="T54" i="15"/>
  <c r="AC54" i="15"/>
  <c r="Z54" i="15"/>
  <c r="AI62" i="15"/>
  <c r="K62" i="15"/>
  <c r="AI49" i="15"/>
  <c r="E54" i="15"/>
  <c r="AO55" i="15"/>
  <c r="N24" i="15"/>
  <c r="O24" i="15" s="1"/>
  <c r="O25" i="15"/>
  <c r="AO22" i="15"/>
  <c r="AP22" i="15" s="1"/>
  <c r="F22" i="15"/>
  <c r="X37" i="15"/>
  <c r="W36" i="15"/>
  <c r="X36" i="15" s="1"/>
  <c r="K54" i="15"/>
  <c r="AG37" i="15"/>
  <c r="AF36" i="15"/>
  <c r="AG36" i="15" s="1"/>
  <c r="W30" i="15"/>
  <c r="X30" i="15" s="1"/>
  <c r="X31" i="15"/>
  <c r="I31" i="15"/>
  <c r="H30" i="15"/>
  <c r="I30" i="15" s="1"/>
  <c r="AJ13" i="15"/>
  <c r="AI12" i="15"/>
  <c r="AO56" i="15"/>
  <c r="E30" i="15"/>
  <c r="AO31" i="15"/>
  <c r="AP31" i="15" s="1"/>
  <c r="F31" i="15"/>
  <c r="AF12" i="15"/>
  <c r="AG13" i="15"/>
  <c r="H49" i="15"/>
  <c r="Z8" i="15"/>
  <c r="AA8" i="15" s="1"/>
  <c r="AA9" i="15"/>
  <c r="AO14" i="15"/>
  <c r="AO33" i="15"/>
  <c r="AP33" i="15" s="1"/>
  <c r="F33" i="15"/>
  <c r="K19" i="15"/>
  <c r="L19" i="15" s="1"/>
  <c r="L20" i="15"/>
  <c r="T66" i="15"/>
  <c r="AO17" i="15"/>
  <c r="AP17" i="15" s="1"/>
  <c r="AF19" i="15"/>
  <c r="AG19" i="15" s="1"/>
  <c r="AG20" i="15"/>
  <c r="L25" i="15"/>
  <c r="K24" i="15"/>
  <c r="L24" i="15" s="1"/>
  <c r="H66" i="15"/>
  <c r="AO57" i="15"/>
  <c r="F26" i="15"/>
  <c r="AO26" i="15"/>
  <c r="AP26" i="15" s="1"/>
  <c r="F32" i="15"/>
  <c r="AO32" i="15"/>
  <c r="AP32" i="15" s="1"/>
  <c r="L37" i="15"/>
  <c r="K36" i="15"/>
  <c r="L36" i="15" s="1"/>
  <c r="AM20" i="15"/>
  <c r="AL19" i="15"/>
  <c r="AM19" i="15" s="1"/>
  <c r="AO52" i="15"/>
  <c r="AF54" i="15"/>
  <c r="AL12" i="15"/>
  <c r="AM13" i="15"/>
  <c r="W12" i="15"/>
  <c r="X13" i="15"/>
  <c r="AO69" i="15"/>
  <c r="AO40" i="15"/>
  <c r="AP40" i="15" s="1"/>
  <c r="F40" i="15"/>
  <c r="T12" i="15"/>
  <c r="U13" i="15"/>
  <c r="AO44" i="15"/>
  <c r="AP44" i="15" s="1"/>
  <c r="F44" i="15"/>
  <c r="AO51" i="15"/>
  <c r="AP51" i="15" s="1"/>
  <c r="F51" i="15"/>
  <c r="O37" i="15"/>
  <c r="N36" i="15"/>
  <c r="O36" i="15" s="1"/>
  <c r="AA25" i="15"/>
  <c r="Z24" i="15"/>
  <c r="AA24" i="15" s="1"/>
  <c r="AO42" i="15"/>
  <c r="AP42" i="15" s="1"/>
  <c r="F42" i="15"/>
  <c r="Q19" i="15"/>
  <c r="R19" i="15" s="1"/>
  <c r="R20" i="15"/>
  <c r="F41" i="15"/>
  <c r="AO41" i="15"/>
  <c r="AP41" i="15" s="1"/>
  <c r="AA20" i="15"/>
  <c r="Z19" i="15"/>
  <c r="AA19" i="15" s="1"/>
  <c r="AF24" i="15"/>
  <c r="AG24" i="15" s="1"/>
  <c r="AG25" i="15"/>
  <c r="AD49" i="15"/>
  <c r="AI19" i="15"/>
  <c r="AJ19" i="15" s="1"/>
  <c r="AJ20" i="15"/>
  <c r="AO65" i="15"/>
  <c r="Z12" i="15"/>
  <c r="AA13" i="15"/>
  <c r="K12" i="15"/>
  <c r="L13" i="15"/>
  <c r="I13" i="15"/>
  <c r="H12" i="15"/>
  <c r="AO34" i="15"/>
  <c r="AP34" i="15" s="1"/>
  <c r="F34" i="15"/>
  <c r="AO13" i="15"/>
  <c r="AP13" i="15" s="1"/>
  <c r="E12" i="15"/>
  <c r="F13" i="15"/>
  <c r="Z30" i="15"/>
  <c r="AA30" i="15" s="1"/>
  <c r="AA31" i="15"/>
  <c r="F37" i="15"/>
  <c r="AO37" i="15"/>
  <c r="AP37" i="15" s="1"/>
  <c r="E36" i="15"/>
  <c r="Q15" i="15"/>
  <c r="R15" i="15" s="1"/>
  <c r="R16" i="15"/>
  <c r="AC36" i="15"/>
  <c r="AD36" i="15" s="1"/>
  <c r="AD37" i="15"/>
  <c r="AC12" i="15"/>
  <c r="AD13" i="15"/>
  <c r="I20" i="15"/>
  <c r="H19" i="15"/>
  <c r="I19" i="15" s="1"/>
  <c r="N19" i="15"/>
  <c r="O19" i="15" s="1"/>
  <c r="O20" i="15"/>
  <c r="U25" i="15"/>
  <c r="T24" i="15"/>
  <c r="U24" i="15" s="1"/>
  <c r="Q49" i="15"/>
  <c r="AC62" i="15"/>
  <c r="W19" i="15"/>
  <c r="X19" i="15" s="1"/>
  <c r="X20" i="15"/>
  <c r="AD25" i="15"/>
  <c r="AC24" i="15"/>
  <c r="AD24" i="15" s="1"/>
  <c r="H54" i="15"/>
  <c r="F18" i="15"/>
  <c r="AO18" i="15"/>
  <c r="AP18" i="15" s="1"/>
  <c r="AO58" i="15"/>
  <c r="R13" i="15"/>
  <c r="Q12" i="15"/>
  <c r="W49" i="15"/>
  <c r="U20" i="15"/>
  <c r="T19" i="15"/>
  <c r="U19" i="15" s="1"/>
  <c r="AO27" i="15"/>
  <c r="AP27" i="15" s="1"/>
  <c r="F27" i="15"/>
  <c r="AC19" i="15"/>
  <c r="AD19" i="15" s="1"/>
  <c r="AD20" i="15"/>
  <c r="T49" i="15"/>
  <c r="I37" i="15"/>
  <c r="H36" i="15"/>
  <c r="I36" i="15" s="1"/>
  <c r="U16" i="15"/>
  <c r="T15" i="15"/>
  <c r="U15" i="15" s="1"/>
  <c r="H24" i="15"/>
  <c r="I24" i="15" s="1"/>
  <c r="I25" i="15"/>
  <c r="AO50" i="15"/>
  <c r="E49" i="15"/>
  <c r="Q62" i="15"/>
  <c r="AL49" i="15"/>
  <c r="AC66" i="15"/>
  <c r="AO28" i="15"/>
  <c r="AP28" i="15" s="1"/>
  <c r="AG9" i="15"/>
  <c r="AF8" i="15"/>
  <c r="AG8" i="15" s="1"/>
  <c r="AL15" i="15"/>
  <c r="AM15" i="15" s="1"/>
  <c r="AM16" i="15"/>
  <c r="AD9" i="15"/>
  <c r="AC8" i="15"/>
  <c r="AD8" i="15" s="1"/>
  <c r="AJ16" i="15"/>
  <c r="AI15" i="15"/>
  <c r="AJ15" i="15" s="1"/>
  <c r="AF49" i="15"/>
  <c r="O31" i="15"/>
  <c r="N30" i="15"/>
  <c r="O30" i="15" s="1"/>
  <c r="AA37" i="15"/>
  <c r="Z36" i="15"/>
  <c r="AA36" i="15" s="1"/>
  <c r="AO43" i="15"/>
  <c r="AP43" i="15" s="1"/>
  <c r="F43" i="15"/>
  <c r="W62" i="15"/>
  <c r="AL8" i="15"/>
  <c r="AM8" i="15" s="1"/>
  <c r="AM9" i="15"/>
  <c r="AF66" i="15"/>
  <c r="E62" i="15"/>
  <c r="AO63" i="15"/>
  <c r="Z49" i="15"/>
  <c r="AL62" i="15"/>
  <c r="AI8" i="15"/>
  <c r="AJ8" i="15" s="1"/>
  <c r="AJ9" i="15"/>
  <c r="AO53" i="15"/>
  <c r="Q66" i="15"/>
  <c r="AO38" i="15"/>
  <c r="AP38" i="15" s="1"/>
  <c r="F38" i="15"/>
  <c r="U9" i="15"/>
  <c r="T8" i="15"/>
  <c r="U8" i="15" s="1"/>
  <c r="Z15" i="15"/>
  <c r="AA15" i="15" s="1"/>
  <c r="AA16" i="15"/>
  <c r="Z66" i="15"/>
  <c r="Q8" i="15"/>
  <c r="R8" i="15" s="1"/>
  <c r="R9" i="15"/>
  <c r="X16" i="15"/>
  <c r="W15" i="15"/>
  <c r="X15" i="15" s="1"/>
  <c r="AI66" i="15"/>
  <c r="R25" i="15"/>
  <c r="Q24" i="15"/>
  <c r="R24" i="15" s="1"/>
  <c r="AO29" i="15"/>
  <c r="AP29" i="15" s="1"/>
  <c r="F16" i="15"/>
  <c r="E15" i="15"/>
  <c r="AO16" i="15"/>
  <c r="AP16" i="15" s="1"/>
  <c r="AG16" i="15"/>
  <c r="AF15" i="15"/>
  <c r="AG15" i="15" s="1"/>
  <c r="X25" i="15"/>
  <c r="W24" i="15"/>
  <c r="X24" i="15" s="1"/>
  <c r="I16" i="15"/>
  <c r="H15" i="15"/>
  <c r="I15" i="15" s="1"/>
  <c r="E19" i="15"/>
  <c r="F20" i="15"/>
  <c r="AO20" i="15"/>
  <c r="AP20" i="15" s="1"/>
  <c r="Q36" i="15"/>
  <c r="R36" i="15" s="1"/>
  <c r="R37" i="15"/>
  <c r="L9" i="15"/>
  <c r="K8" i="15"/>
  <c r="L8" i="15" s="1"/>
  <c r="K30" i="15"/>
  <c r="L30" i="15" s="1"/>
  <c r="L31" i="15"/>
  <c r="AL36" i="15"/>
  <c r="AM36" i="15" s="1"/>
  <c r="AM37" i="15"/>
  <c r="AL54" i="15"/>
  <c r="AI54" i="15"/>
  <c r="N49" i="15"/>
  <c r="Z62" i="15"/>
  <c r="Z70" i="15" s="1"/>
  <c r="W8" i="15"/>
  <c r="X8" i="15" s="1"/>
  <c r="X9" i="15"/>
  <c r="AC15" i="15"/>
  <c r="AD15" i="15" s="1"/>
  <c r="AD16" i="15"/>
  <c r="AO67" i="15"/>
  <c r="E66" i="15"/>
  <c r="I9" i="15"/>
  <c r="H8" i="15"/>
  <c r="I8" i="15" s="1"/>
  <c r="O16" i="15"/>
  <c r="N15" i="15"/>
  <c r="O15" i="15" s="1"/>
  <c r="AG31" i="15"/>
  <c r="AF30" i="15"/>
  <c r="AG30" i="15" s="1"/>
  <c r="N66" i="15"/>
  <c r="AO9" i="15"/>
  <c r="AP9" i="15" s="1"/>
  <c r="F9" i="15"/>
  <c r="E8" i="15"/>
  <c r="K15" i="15"/>
  <c r="L15" i="15" s="1"/>
  <c r="L16" i="15"/>
  <c r="AC30" i="15"/>
  <c r="AD30" i="15" s="1"/>
  <c r="AD31" i="15"/>
  <c r="W66" i="15"/>
  <c r="AO25" i="15"/>
  <c r="AP25" i="15" s="1"/>
  <c r="E24" i="15"/>
  <c r="F25" i="15"/>
  <c r="AO39" i="15"/>
  <c r="AP39" i="15" s="1"/>
  <c r="F39" i="15"/>
  <c r="N12" i="15"/>
  <c r="O13" i="15"/>
  <c r="U37" i="15"/>
  <c r="T36" i="15"/>
  <c r="U36" i="15" s="1"/>
  <c r="F45" i="15"/>
  <c r="AO45" i="15"/>
  <c r="AP45" i="15" s="1"/>
  <c r="AM25" i="15"/>
  <c r="AL24" i="15"/>
  <c r="AM24" i="15" s="1"/>
  <c r="AI24" i="15"/>
  <c r="AJ24" i="15" s="1"/>
  <c r="AJ25" i="15"/>
  <c r="AM31" i="15"/>
  <c r="AL30" i="15"/>
  <c r="AM30" i="15" s="1"/>
  <c r="AF62" i="15"/>
  <c r="N8" i="15"/>
  <c r="O8" i="15" s="1"/>
  <c r="O9" i="15"/>
  <c r="AO64" i="15"/>
  <c r="AO10" i="15"/>
  <c r="AJ37" i="15"/>
  <c r="AI36" i="15"/>
  <c r="AJ36" i="15" s="1"/>
  <c r="W54" i="15"/>
  <c r="N62" i="15"/>
  <c r="AJ31" i="15"/>
  <c r="AI30" i="15"/>
  <c r="AJ30" i="15" s="1"/>
  <c r="U31" i="15"/>
  <c r="T30" i="15"/>
  <c r="U30" i="15" s="1"/>
  <c r="AO21" i="15"/>
  <c r="AP21" i="15" s="1"/>
  <c r="F21" i="15"/>
  <c r="R31" i="15"/>
  <c r="Q30" i="15"/>
  <c r="R30" i="15" s="1"/>
  <c r="K66" i="15"/>
  <c r="P36" i="3"/>
  <c r="P54" i="3"/>
  <c r="T70" i="15" l="1"/>
  <c r="K59" i="15"/>
  <c r="H70" i="15"/>
  <c r="AC59" i="15"/>
  <c r="AL70" i="15"/>
  <c r="AF70" i="15"/>
  <c r="AI70" i="15"/>
  <c r="K70" i="15"/>
  <c r="N70" i="15"/>
  <c r="AC70" i="15"/>
  <c r="O12" i="15"/>
  <c r="N11" i="15"/>
  <c r="Q70" i="15"/>
  <c r="X49" i="15"/>
  <c r="W59" i="15"/>
  <c r="K11" i="15"/>
  <c r="L12" i="15"/>
  <c r="F19" i="15"/>
  <c r="AO19" i="15"/>
  <c r="AP19" i="15" s="1"/>
  <c r="AO62" i="15"/>
  <c r="E70" i="15"/>
  <c r="AO49" i="15"/>
  <c r="AP49" i="15" s="1"/>
  <c r="E59" i="15"/>
  <c r="F49" i="15"/>
  <c r="Q11" i="15"/>
  <c r="R12" i="15"/>
  <c r="AG12" i="15"/>
  <c r="AF11" i="15"/>
  <c r="AO36" i="15"/>
  <c r="AP36" i="15" s="1"/>
  <c r="F36" i="15"/>
  <c r="Z11" i="15"/>
  <c r="AA12" i="15"/>
  <c r="U49" i="15"/>
  <c r="T59" i="15"/>
  <c r="AO12" i="15"/>
  <c r="AP12" i="15" s="1"/>
  <c r="F12" i="15"/>
  <c r="E11" i="15"/>
  <c r="E46" i="15" s="1"/>
  <c r="F8" i="15"/>
  <c r="AO8" i="15"/>
  <c r="AP8" i="15" s="1"/>
  <c r="X12" i="15"/>
  <c r="W11" i="15"/>
  <c r="O49" i="15"/>
  <c r="N59" i="15"/>
  <c r="AG49" i="15"/>
  <c r="AF59" i="15"/>
  <c r="W70" i="15"/>
  <c r="R49" i="15"/>
  <c r="Q59" i="15"/>
  <c r="AD12" i="15"/>
  <c r="AC11" i="15"/>
  <c r="I12" i="15"/>
  <c r="H11" i="15"/>
  <c r="AL11" i="15"/>
  <c r="AM12" i="15"/>
  <c r="F15" i="15"/>
  <c r="AO15" i="15"/>
  <c r="AP15" i="15" s="1"/>
  <c r="AO24" i="15"/>
  <c r="AP24" i="15" s="1"/>
  <c r="F24" i="15"/>
  <c r="AO30" i="15"/>
  <c r="AP30" i="15" s="1"/>
  <c r="F30" i="15"/>
  <c r="AO66" i="15"/>
  <c r="U12" i="15"/>
  <c r="T11" i="15"/>
  <c r="AJ12" i="15"/>
  <c r="AI11" i="15"/>
  <c r="AO54" i="15"/>
  <c r="AA49" i="15"/>
  <c r="Z59" i="15"/>
  <c r="AL59" i="15"/>
  <c r="AM49" i="15"/>
  <c r="H59" i="15"/>
  <c r="I49" i="15"/>
  <c r="AJ49" i="15"/>
  <c r="AI59" i="15"/>
  <c r="I46" i="3"/>
  <c r="E51" i="3"/>
  <c r="M59" i="3"/>
  <c r="E5" i="3"/>
  <c r="F5" i="3"/>
  <c r="J12" i="3"/>
  <c r="M16" i="3"/>
  <c r="M46" i="3"/>
  <c r="I51" i="3"/>
  <c r="J5" i="3"/>
  <c r="N12" i="3"/>
  <c r="E16" i="3"/>
  <c r="I21" i="3"/>
  <c r="I27" i="3"/>
  <c r="I33" i="3"/>
  <c r="M51" i="3"/>
  <c r="G5" i="3"/>
  <c r="O5" i="3"/>
  <c r="L5" i="3"/>
  <c r="M5" i="3"/>
  <c r="D9" i="3"/>
  <c r="H12" i="3"/>
  <c r="H59" i="3"/>
  <c r="K5" i="3"/>
  <c r="D5" i="3"/>
  <c r="P70" i="3"/>
  <c r="I63" i="3"/>
  <c r="M33" i="3"/>
  <c r="E33" i="3"/>
  <c r="M27" i="3"/>
  <c r="E27" i="3"/>
  <c r="N21" i="3"/>
  <c r="M21" i="3"/>
  <c r="J21" i="3"/>
  <c r="J16" i="3"/>
  <c r="I16" i="3"/>
  <c r="F16" i="3"/>
  <c r="I12" i="3"/>
  <c r="F12" i="3"/>
  <c r="E12" i="3"/>
  <c r="N9" i="3"/>
  <c r="M9" i="3"/>
  <c r="F9" i="3"/>
  <c r="E9" i="3"/>
  <c r="N5" i="3"/>
  <c r="Q46" i="15" l="1"/>
  <c r="R11" i="15"/>
  <c r="T46" i="15"/>
  <c r="U11" i="15"/>
  <c r="K46" i="15"/>
  <c r="L11" i="15"/>
  <c r="AL46" i="15"/>
  <c r="AM11" i="15"/>
  <c r="W46" i="15"/>
  <c r="X11" i="15"/>
  <c r="Z46" i="15"/>
  <c r="AA11" i="15"/>
  <c r="H46" i="15"/>
  <c r="I11" i="15"/>
  <c r="AO11" i="15"/>
  <c r="AP11" i="15" s="1"/>
  <c r="F11" i="15"/>
  <c r="AO70" i="15"/>
  <c r="AI46" i="15"/>
  <c r="AJ11" i="15"/>
  <c r="AF46" i="15"/>
  <c r="AG11" i="15"/>
  <c r="N46" i="15"/>
  <c r="O11" i="15"/>
  <c r="AO59" i="15"/>
  <c r="AC46" i="15"/>
  <c r="AD11" i="15"/>
  <c r="I59" i="3"/>
  <c r="I67" i="3" s="1"/>
  <c r="M63" i="3"/>
  <c r="M67" i="3" s="1"/>
  <c r="I9" i="3"/>
  <c r="I8" i="3" s="1"/>
  <c r="E59" i="3"/>
  <c r="L63" i="3"/>
  <c r="J59" i="3"/>
  <c r="D46" i="3"/>
  <c r="L16" i="3"/>
  <c r="P66" i="3"/>
  <c r="O59" i="3"/>
  <c r="O12" i="3"/>
  <c r="L59" i="3"/>
  <c r="P19" i="3"/>
  <c r="P41" i="3"/>
  <c r="N16" i="3"/>
  <c r="J27" i="3"/>
  <c r="F63" i="3"/>
  <c r="E46" i="3"/>
  <c r="E56" i="3" s="1"/>
  <c r="J9" i="3"/>
  <c r="K12" i="3"/>
  <c r="O63" i="3"/>
  <c r="O16" i="3"/>
  <c r="M12" i="3"/>
  <c r="M8" i="3" s="1"/>
  <c r="M43" i="3" s="1"/>
  <c r="L21" i="3"/>
  <c r="H16" i="3"/>
  <c r="K51" i="3"/>
  <c r="K9" i="3"/>
  <c r="G46" i="3"/>
  <c r="L27" i="3"/>
  <c r="P7" i="3"/>
  <c r="N27" i="3"/>
  <c r="H5" i="3"/>
  <c r="P50" i="3"/>
  <c r="G12" i="3"/>
  <c r="D59" i="3"/>
  <c r="L46" i="3"/>
  <c r="D12" i="3"/>
  <c r="N59" i="3"/>
  <c r="P30" i="3"/>
  <c r="K59" i="3"/>
  <c r="E21" i="3"/>
  <c r="E8" i="3" s="1"/>
  <c r="E43" i="3" s="1"/>
  <c r="F33" i="3"/>
  <c r="H51" i="3"/>
  <c r="P23" i="3"/>
  <c r="H9" i="3"/>
  <c r="J33" i="3"/>
  <c r="P42" i="3"/>
  <c r="O21" i="3"/>
  <c r="P34" i="3"/>
  <c r="K63" i="3"/>
  <c r="K16" i="3"/>
  <c r="P64" i="3"/>
  <c r="P62" i="3"/>
  <c r="L51" i="3"/>
  <c r="D16" i="3"/>
  <c r="L9" i="3"/>
  <c r="P14" i="3"/>
  <c r="F27" i="3"/>
  <c r="N46" i="3"/>
  <c r="N63" i="3"/>
  <c r="N33" i="3"/>
  <c r="J51" i="3"/>
  <c r="F51" i="3"/>
  <c r="J63" i="3"/>
  <c r="O33" i="3"/>
  <c r="G21" i="3"/>
  <c r="K46" i="3"/>
  <c r="K27" i="3"/>
  <c r="D21" i="3"/>
  <c r="P20" i="3"/>
  <c r="P48" i="3"/>
  <c r="P28" i="3"/>
  <c r="P6" i="3"/>
  <c r="P55" i="3"/>
  <c r="F59" i="3"/>
  <c r="P29" i="3"/>
  <c r="P47" i="3"/>
  <c r="P17" i="3"/>
  <c r="P37" i="3"/>
  <c r="P61" i="3"/>
  <c r="H63" i="3"/>
  <c r="H67" i="3" s="1"/>
  <c r="D51" i="3"/>
  <c r="H33" i="3"/>
  <c r="D27" i="3"/>
  <c r="G51" i="3"/>
  <c r="K33" i="3"/>
  <c r="G27" i="3"/>
  <c r="P15" i="3"/>
  <c r="G9" i="3"/>
  <c r="L33" i="3"/>
  <c r="F21" i="3"/>
  <c r="P49" i="3"/>
  <c r="J46" i="3"/>
  <c r="N51" i="3"/>
  <c r="P40" i="3"/>
  <c r="P13" i="3"/>
  <c r="G33" i="3"/>
  <c r="P60" i="3"/>
  <c r="P11" i="3"/>
  <c r="P38" i="3"/>
  <c r="P18" i="3"/>
  <c r="O51" i="3"/>
  <c r="O27" i="3"/>
  <c r="O9" i="3"/>
  <c r="P24" i="3"/>
  <c r="P10" i="3"/>
  <c r="P52" i="3"/>
  <c r="P35" i="3"/>
  <c r="P22" i="3"/>
  <c r="P26" i="3"/>
  <c r="O46" i="3"/>
  <c r="P65" i="3"/>
  <c r="H21" i="3"/>
  <c r="G63" i="3"/>
  <c r="K21" i="3"/>
  <c r="P25" i="3"/>
  <c r="P39" i="3"/>
  <c r="G16" i="3"/>
  <c r="E63" i="3"/>
  <c r="P53" i="3"/>
  <c r="L12" i="3"/>
  <c r="G59" i="3"/>
  <c r="P31" i="3"/>
  <c r="D33" i="3"/>
  <c r="H46" i="3"/>
  <c r="P32" i="3"/>
  <c r="F46" i="3"/>
  <c r="I5" i="3"/>
  <c r="D63" i="3"/>
  <c r="H27" i="3"/>
  <c r="M56" i="3"/>
  <c r="I56" i="3"/>
  <c r="AO46" i="15" l="1"/>
  <c r="E67" i="3"/>
  <c r="E71" i="3" s="1"/>
  <c r="D67" i="3"/>
  <c r="J56" i="3"/>
  <c r="L67" i="3"/>
  <c r="D56" i="3"/>
  <c r="O67" i="3"/>
  <c r="J67" i="3"/>
  <c r="F67" i="3"/>
  <c r="K56" i="3"/>
  <c r="N8" i="3"/>
  <c r="N43" i="3" s="1"/>
  <c r="J8" i="3"/>
  <c r="J43" i="3" s="1"/>
  <c r="K67" i="3"/>
  <c r="L56" i="3"/>
  <c r="L8" i="3"/>
  <c r="L43" i="3" s="1"/>
  <c r="O8" i="3"/>
  <c r="O43" i="3" s="1"/>
  <c r="F8" i="3"/>
  <c r="F43" i="3" s="1"/>
  <c r="H56" i="3"/>
  <c r="P9" i="3"/>
  <c r="G56" i="3"/>
  <c r="N67" i="3"/>
  <c r="P5" i="3"/>
  <c r="P27" i="3"/>
  <c r="P12" i="3"/>
  <c r="P33" i="3"/>
  <c r="P21" i="3"/>
  <c r="H8" i="3"/>
  <c r="H43" i="3" s="1"/>
  <c r="P59" i="3"/>
  <c r="K8" i="3"/>
  <c r="K43" i="3" s="1"/>
  <c r="G8" i="3"/>
  <c r="G43" i="3" s="1"/>
  <c r="P63" i="3"/>
  <c r="P16" i="3"/>
  <c r="N56" i="3"/>
  <c r="D8" i="3"/>
  <c r="D43" i="3" s="1"/>
  <c r="P51" i="3"/>
  <c r="P46" i="3"/>
  <c r="I43" i="3"/>
  <c r="I71" i="3" s="1"/>
  <c r="G67" i="3"/>
  <c r="O56" i="3"/>
  <c r="F56" i="3"/>
  <c r="M71" i="3"/>
  <c r="J71" i="3" l="1"/>
  <c r="L71" i="3"/>
  <c r="P67" i="3"/>
  <c r="K71" i="3"/>
  <c r="N71" i="3"/>
  <c r="O71" i="3"/>
  <c r="G71" i="3"/>
  <c r="H71" i="3"/>
  <c r="P43" i="3"/>
  <c r="P56" i="3"/>
  <c r="P8" i="3"/>
  <c r="D71" i="3"/>
  <c r="F71" i="3"/>
  <c r="D72" i="3" l="1"/>
  <c r="E70" i="3" s="1"/>
  <c r="E72" i="3" s="1"/>
  <c r="F70" i="3" s="1"/>
  <c r="F72" i="3" s="1"/>
  <c r="G70" i="3" s="1"/>
  <c r="G72" i="3" s="1"/>
  <c r="H70" i="3" s="1"/>
  <c r="H72" i="3" s="1"/>
  <c r="I70" i="3" s="1"/>
  <c r="I72" i="3" s="1"/>
  <c r="J70" i="3" s="1"/>
  <c r="J72" i="3" s="1"/>
  <c r="K70" i="3" s="1"/>
  <c r="K72" i="3" s="1"/>
  <c r="L70" i="3" s="1"/>
  <c r="L72" i="3" s="1"/>
  <c r="M70" i="3" s="1"/>
  <c r="M72" i="3" s="1"/>
  <c r="N70" i="3" s="1"/>
  <c r="N72" i="3" s="1"/>
  <c r="O70" i="3" s="1"/>
  <c r="O72" i="3" s="1"/>
  <c r="P71" i="3"/>
  <c r="P72" i="3" s="1"/>
</calcChain>
</file>

<file path=xl/sharedStrings.xml><?xml version="1.0" encoding="utf-8"?>
<sst xmlns="http://schemas.openxmlformats.org/spreadsheetml/2006/main" count="15264" uniqueCount="206">
  <si>
    <t>Реестр операций ООО "Ромашка"</t>
  </si>
  <si>
    <t>№</t>
  </si>
  <si>
    <t>Дата операции</t>
  </si>
  <si>
    <t>Сумма операции</t>
  </si>
  <si>
    <t>Расчётный счёт</t>
  </si>
  <si>
    <t>Статья ДДС</t>
  </si>
  <si>
    <t>Наименование контрагента</t>
  </si>
  <si>
    <t>Комментарии</t>
  </si>
  <si>
    <t>Мес.</t>
  </si>
  <si>
    <t>Счёт в ВТБ 24</t>
  </si>
  <si>
    <t>Аренда офиса</t>
  </si>
  <si>
    <t>ИТ-Парк ООО</t>
  </si>
  <si>
    <t>аренда за январь</t>
  </si>
  <si>
    <t>Справочник расчётных счетов</t>
  </si>
  <si>
    <t>Наименование р/сч</t>
  </si>
  <si>
    <t>Счёт в Сбербанке</t>
  </si>
  <si>
    <t>Счёт в Альфа-Банке</t>
  </si>
  <si>
    <t>Отчёт о движении денежных средств ООО "Ромашка"</t>
  </si>
  <si>
    <t>операционная деятельность</t>
  </si>
  <si>
    <t>+/-</t>
  </si>
  <si>
    <t>Код</t>
  </si>
  <si>
    <t>Наименование статей</t>
  </si>
  <si>
    <t>итого</t>
  </si>
  <si>
    <t>Поступления от операционной деятельности</t>
  </si>
  <si>
    <t>Поступления от продаж</t>
  </si>
  <si>
    <t>Прочие поступления</t>
  </si>
  <si>
    <t>+</t>
  </si>
  <si>
    <t>Платежи по операционной деятельности</t>
  </si>
  <si>
    <t>Расчёты с площадками и клиентами</t>
  </si>
  <si>
    <t>Услуги по размещению</t>
  </si>
  <si>
    <t>Прочие прямые затраты</t>
  </si>
  <si>
    <t>Расчёты с персоналом</t>
  </si>
  <si>
    <t>Основная заработная плата</t>
  </si>
  <si>
    <t>Премии, бонусы</t>
  </si>
  <si>
    <t>Прочие затраты на оплату труда</t>
  </si>
  <si>
    <t>Расчёты с бюджетом</t>
  </si>
  <si>
    <t>Налоги на фонд оплаты труда</t>
  </si>
  <si>
    <t>Налог на добавленную стоимость</t>
  </si>
  <si>
    <t>Налог на прибыль</t>
  </si>
  <si>
    <t>Прочие налоги и сборы</t>
  </si>
  <si>
    <t>Расходы на маркетинг</t>
  </si>
  <si>
    <t>Участие в выставках</t>
  </si>
  <si>
    <t>Сувениры, подарки</t>
  </si>
  <si>
    <t>Реклама и PR</t>
  </si>
  <si>
    <t>Креатив и концепции</t>
  </si>
  <si>
    <t>Прочие расходы на маркетинг</t>
  </si>
  <si>
    <t>Производственные расходы</t>
  </si>
  <si>
    <t>Хостинг серверов</t>
  </si>
  <si>
    <t>Телематические услуги</t>
  </si>
  <si>
    <t>Домены и обслуживание сайтов</t>
  </si>
  <si>
    <t>Интернет на площадке</t>
  </si>
  <si>
    <t>Прочие производственные расходы</t>
  </si>
  <si>
    <t>Административные расходы</t>
  </si>
  <si>
    <t>Банковские услуги</t>
  </si>
  <si>
    <t>Услуги связи</t>
  </si>
  <si>
    <t>Юридические и информационные услуги</t>
  </si>
  <si>
    <t>Канцелярские товары</t>
  </si>
  <si>
    <t>Представительские расходы</t>
  </si>
  <si>
    <t>Командировочные расходы</t>
  </si>
  <si>
    <t>Прочие операционные расходы</t>
  </si>
  <si>
    <t>Сальдо по операционной деятельности</t>
  </si>
  <si>
    <t>финансовая деятельность</t>
  </si>
  <si>
    <t>Поступления от акционеров</t>
  </si>
  <si>
    <t>Получение банковских кредитов</t>
  </si>
  <si>
    <t>Получение займов</t>
  </si>
  <si>
    <t>Прочие поступления от финансовой деятельности</t>
  </si>
  <si>
    <t>Поступления от финансовой деятельности</t>
  </si>
  <si>
    <t>Платежи по финансовой деятельности</t>
  </si>
  <si>
    <t>Платежи акционерам</t>
  </si>
  <si>
    <t>Погашение банковских кредитов</t>
  </si>
  <si>
    <t>Прочие платежи по финансовой деятельности</t>
  </si>
  <si>
    <t>Сальдо по финансовой деятельности</t>
  </si>
  <si>
    <t>инвестиционная деятельность</t>
  </si>
  <si>
    <t>Поступления от инвестиционной деятельности</t>
  </si>
  <si>
    <t>Поступления от продажи основных средств</t>
  </si>
  <si>
    <t>Поступления от продажи нематериальных активов</t>
  </si>
  <si>
    <t>Прочие поступления от инвестиционной деятельности</t>
  </si>
  <si>
    <t>Платежи по инвестиционной деятельности</t>
  </si>
  <si>
    <t>Приобретение основных средств</t>
  </si>
  <si>
    <t>Приобретение нематериальных активов</t>
  </si>
  <si>
    <t>Прочие платежи по инвестиционной деятельности</t>
  </si>
  <si>
    <t>Сальдо по инвестиционной деятельности</t>
  </si>
  <si>
    <t>Остаток денежных средств на начало периода</t>
  </si>
  <si>
    <t>Оборот за период</t>
  </si>
  <si>
    <t>Остаток денежных средств на конец периода</t>
  </si>
  <si>
    <t>сальдо и обороты</t>
  </si>
  <si>
    <t>-</t>
  </si>
  <si>
    <t>Справочник статей ДДС</t>
  </si>
  <si>
    <t>Наименование статей ДДС</t>
  </si>
  <si>
    <t>выручка</t>
  </si>
  <si>
    <t>оплата трафика</t>
  </si>
  <si>
    <t>УФК СПб</t>
  </si>
  <si>
    <t>НДС за 4 квартал 2013</t>
  </si>
  <si>
    <t>Сбербанк</t>
  </si>
  <si>
    <t>з/п на карточки</t>
  </si>
  <si>
    <t>Майндшер Интерэкшн ООО</t>
  </si>
  <si>
    <t>РеалВеб ЗАО</t>
  </si>
  <si>
    <t>Унихост.Ру ООО</t>
  </si>
  <si>
    <t>Дата оплаты</t>
  </si>
  <si>
    <t>Дата начисления</t>
  </si>
  <si>
    <t>Месяц оплаты</t>
  </si>
  <si>
    <t>Месяц начисл.</t>
  </si>
  <si>
    <t>Статья затрат/ДДС</t>
  </si>
  <si>
    <t>Амортизация</t>
  </si>
  <si>
    <t>Погашение займов</t>
  </si>
  <si>
    <t>Клиент 1</t>
  </si>
  <si>
    <t>Клиент 4</t>
  </si>
  <si>
    <t>Клиент 8</t>
  </si>
  <si>
    <t>Клиент 7</t>
  </si>
  <si>
    <t>Клиент 6</t>
  </si>
  <si>
    <t>Клиент 2</t>
  </si>
  <si>
    <t>Клиент 9</t>
  </si>
  <si>
    <t>Клиент 5</t>
  </si>
  <si>
    <t>Клиент 3</t>
  </si>
  <si>
    <t>Клиент 10</t>
  </si>
  <si>
    <t>Клиент 19</t>
  </si>
  <si>
    <t>Клиент 13</t>
  </si>
  <si>
    <t>Клиент 18</t>
  </si>
  <si>
    <t>Клиент 21</t>
  </si>
  <si>
    <t>Клиент 20</t>
  </si>
  <si>
    <t>Клиент 15</t>
  </si>
  <si>
    <t>Клиент 16</t>
  </si>
  <si>
    <t>Клиент 12</t>
  </si>
  <si>
    <t>Клиент 11</t>
  </si>
  <si>
    <t>Клиент 17</t>
  </si>
  <si>
    <t>Клиент 14</t>
  </si>
  <si>
    <t>Площадка 6</t>
  </si>
  <si>
    <t>Площадка 18</t>
  </si>
  <si>
    <t>Площадка 13</t>
  </si>
  <si>
    <t>Площадка 16</t>
  </si>
  <si>
    <t>Площадка 4</t>
  </si>
  <si>
    <t>Площадка 3</t>
  </si>
  <si>
    <t>Площадка 12</t>
  </si>
  <si>
    <t>Площадка 14</t>
  </si>
  <si>
    <t>Площадка 2</t>
  </si>
  <si>
    <t>Площадка 8</t>
  </si>
  <si>
    <t>Площадка 20</t>
  </si>
  <si>
    <t>Площадка 10</t>
  </si>
  <si>
    <t>Площадка 7</t>
  </si>
  <si>
    <t>Площадка 11</t>
  </si>
  <si>
    <t>Площадка 19</t>
  </si>
  <si>
    <t>Площадка 9</t>
  </si>
  <si>
    <t>Площадка 21</t>
  </si>
  <si>
    <t>Площадка 1</t>
  </si>
  <si>
    <t>Площадка 15</t>
  </si>
  <si>
    <t>Площадка 17</t>
  </si>
  <si>
    <t>Площадка 5</t>
  </si>
  <si>
    <t>Иванов И.И.</t>
  </si>
  <si>
    <t>Петров П.П.</t>
  </si>
  <si>
    <t>Смирнов С.С.</t>
  </si>
  <si>
    <t>Кузнецов К.К.</t>
  </si>
  <si>
    <t>Алексеев А.А.</t>
  </si>
  <si>
    <t>Николаев И.А.</t>
  </si>
  <si>
    <t>возврат от клиента</t>
  </si>
  <si>
    <t/>
  </si>
  <si>
    <t>Проценты по кредитам</t>
  </si>
  <si>
    <t>Неделя оплаты</t>
  </si>
  <si>
    <t>Остатки денежных средств</t>
  </si>
  <si>
    <t>Остатки по счетам</t>
  </si>
  <si>
    <t>На начало года</t>
  </si>
  <si>
    <t>Фактические</t>
  </si>
  <si>
    <t>Плановые</t>
  </si>
  <si>
    <t>Статус</t>
  </si>
  <si>
    <t>факт</t>
  </si>
  <si>
    <t>Сводный реестр плановых операций</t>
  </si>
  <si>
    <t>Дата занесения</t>
  </si>
  <si>
    <t>Пессим.</t>
  </si>
  <si>
    <t>Реалист.</t>
  </si>
  <si>
    <t>Оптимист.</t>
  </si>
  <si>
    <t>Месяц операции</t>
  </si>
  <si>
    <t>ЦФО</t>
  </si>
  <si>
    <t>Контрагент 1</t>
  </si>
  <si>
    <t>отдел маркетинга</t>
  </si>
  <si>
    <t>Контрагент 2</t>
  </si>
  <si>
    <t>Контрагент 3</t>
  </si>
  <si>
    <t>Контрагент 4</t>
  </si>
  <si>
    <t>Контрагент 5</t>
  </si>
  <si>
    <t>технический отдел</t>
  </si>
  <si>
    <t>отдел продаж</t>
  </si>
  <si>
    <t>оплата труда</t>
  </si>
  <si>
    <t>Сидоров С.С.</t>
  </si>
  <si>
    <t>Путин В.В.</t>
  </si>
  <si>
    <t>Медведев Д.А.</t>
  </si>
  <si>
    <t>Шойгу С.К.</t>
  </si>
  <si>
    <t>административный отдел</t>
  </si>
  <si>
    <t>отдел закупок</t>
  </si>
  <si>
    <t>финансовая служба</t>
  </si>
  <si>
    <t>План-фактный анализ исполнения бюджета ООО "Ромашка"</t>
  </si>
  <si>
    <t>план</t>
  </si>
  <si>
    <t>откл.</t>
  </si>
  <si>
    <t>Сценарий:</t>
  </si>
  <si>
    <t>Перерасход</t>
  </si>
  <si>
    <t>Подразделение</t>
  </si>
  <si>
    <t>Файл бюджета</t>
  </si>
  <si>
    <t>Реалистичный</t>
  </si>
  <si>
    <t>Реестр фактических операций</t>
  </si>
  <si>
    <t>D:\Webinar\Бюджет продаж.xlsx</t>
  </si>
  <si>
    <t>D:\Webinar\Бюджет отдела маркетинга.xlsx</t>
  </si>
  <si>
    <t>D:\Webinar\Бюджет технического отдела.xlsx</t>
  </si>
  <si>
    <t>D:\Webinar\Бюджет оплаты труда.xlsx</t>
  </si>
  <si>
    <t>D:\Webinar\Бюджет административных расходов.xlsx</t>
  </si>
  <si>
    <t>D:\Webinar\Бюджет закупок.xlsx</t>
  </si>
  <si>
    <t>D:\Webinar\Бюджет налогов.xlsx</t>
  </si>
  <si>
    <t>D:\Webinar\Фин. и инвест. бюджет.xlsx</t>
  </si>
  <si>
    <t>Клиент 22</t>
  </si>
  <si>
    <t>зарег.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</si>
</sst>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#,##0.00_р_."/>
    <numFmt numFmtId="166" formatCode="00"/>
    <numFmt numFmtId="167" formatCode="[$-419]mmmm"/>
    <numFmt numFmtId="168" formatCode="\+0.00%;\-0.00%;0.0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hair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1" fillId="2" borderId="0" xfId="0" applyNumberFormat="1" applyFont="1" applyFill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/>
    <xf numFmtId="0" fontId="2" fillId="0" borderId="0" xfId="0" applyFont="1" applyAlignme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3" fontId="2" fillId="3" borderId="5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165" fontId="6" fillId="0" borderId="0" xfId="0" applyNumberFormat="1" applyFont="1"/>
    <xf numFmtId="0" fontId="7" fillId="0" borderId="0" xfId="0" applyFont="1"/>
    <xf numFmtId="165" fontId="0" fillId="0" borderId="16" xfId="0" applyNumberForma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165" fontId="2" fillId="4" borderId="19" xfId="0" applyNumberFormat="1" applyFont="1" applyFill="1" applyBorder="1" applyAlignment="1">
      <alignment vertical="center"/>
    </xf>
    <xf numFmtId="165" fontId="2" fillId="4" borderId="20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165" fontId="1" fillId="2" borderId="2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6" fontId="1" fillId="2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/>
    <xf numFmtId="3" fontId="2" fillId="3" borderId="26" xfId="0" applyNumberFormat="1" applyFont="1" applyFill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3" borderId="27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49" fontId="0" fillId="0" borderId="0" xfId="0" applyNumberFormat="1" applyAlignment="1"/>
    <xf numFmtId="0" fontId="2" fillId="5" borderId="28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0" fontId="0" fillId="0" borderId="0" xfId="0" applyNumberFormat="1"/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vertical="center"/>
    </xf>
    <xf numFmtId="168" fontId="2" fillId="3" borderId="5" xfId="0" applyNumberFormat="1" applyFont="1" applyFill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8" fontId="2" fillId="0" borderId="5" xfId="0" applyNumberFormat="1" applyFont="1" applyBorder="1" applyAlignment="1">
      <alignment vertical="center"/>
    </xf>
    <xf numFmtId="168" fontId="2" fillId="3" borderId="8" xfId="0" applyNumberFormat="1" applyFont="1" applyFill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2" fillId="3" borderId="2" xfId="0" applyNumberFormat="1" applyFont="1" applyFill="1" applyBorder="1" applyAlignment="1">
      <alignment vertical="center"/>
    </xf>
    <xf numFmtId="167" fontId="1" fillId="2" borderId="33" xfId="0" applyNumberFormat="1" applyFont="1" applyFill="1" applyBorder="1" applyAlignment="1">
      <alignment horizontal="center" vertical="center"/>
    </xf>
    <xf numFmtId="10" fontId="1" fillId="2" borderId="33" xfId="0" applyNumberFormat="1" applyFont="1" applyFill="1" applyBorder="1" applyAlignment="1">
      <alignment horizontal="center" vertical="center"/>
    </xf>
    <xf numFmtId="10" fontId="1" fillId="2" borderId="3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1" fillId="2" borderId="29" xfId="0" quotePrefix="1" applyNumberFormat="1" applyFont="1" applyFill="1" applyBorder="1" applyAlignment="1">
      <alignment horizontal="center" vertical="center"/>
    </xf>
    <xf numFmtId="49" fontId="1" fillId="2" borderId="32" xfId="0" quotePrefix="1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4" fontId="1" fillId="2" borderId="30" xfId="0" applyNumberFormat="1" applyFont="1" applyFill="1" applyBorder="1" applyAlignment="1">
      <alignment horizontal="center" vertical="center"/>
    </xf>
    <xf numFmtId="14" fontId="1" fillId="2" borderId="31" xfId="0" applyNumberFormat="1" applyFont="1" applyFill="1" applyBorder="1" applyAlignment="1">
      <alignment horizontal="center" vertical="center"/>
    </xf>
    <xf numFmtId="167" fontId="1" fillId="2" borderId="3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2232660</xdr:colOff>
          <xdr:row>0</xdr:row>
          <xdr:rowOff>114300</xdr:rowOff>
        </xdr:from>
        <xdr:to>
          <xdr:col>6</xdr:col>
          <xdr:colOff>289560</xdr:colOff>
          <xdr:row>1</xdr:row>
          <xdr:rowOff>106680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Выгрузить факт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2461260</xdr:colOff>
          <xdr:row>0</xdr:row>
          <xdr:rowOff>106680</xdr:rowOff>
        </xdr:from>
        <xdr:to>
          <xdr:col>7</xdr:col>
          <xdr:colOff>114300</xdr:colOff>
          <xdr:row>1</xdr:row>
          <xdr:rowOff>137160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Загрузить план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99;&#1081;%20&#1073;&#1102;&#1076;&#1078;&#1077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(2)"/>
      <sheetName val="Сводный бюджет"/>
      <sheetName val="Реестр"/>
      <sheetName val="Бюджеты"/>
    </sheetNames>
    <sheetDataSet>
      <sheetData sheetId="0"/>
      <sheetData sheetId="1">
        <row r="3">
          <cell r="F3">
            <v>42005</v>
          </cell>
        </row>
      </sheetData>
      <sheetData sheetId="2">
        <row r="3">
          <cell r="F3">
            <v>41988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9"/>
  <sheetViews>
    <sheetView workbookViewId="0">
      <selection activeCell="H3" sqref="H3"/>
    </sheetView>
  </sheetViews>
  <sheetFormatPr defaultRowHeight="14.4" x14ac:dyDescent="0.3"/>
  <cols>
    <col min="1" max="1" width="5.6640625" style="6" customWidth="1"/>
    <col min="2" max="2" width="11.5546875" style="7" customWidth="1"/>
    <col min="3" max="3" width="13.44140625" style="9" customWidth="1"/>
    <col min="4" max="4" width="19.33203125" style="4" customWidth="1"/>
    <col min="5" max="5" width="30.6640625" style="4" customWidth="1"/>
    <col min="6" max="6" width="20.5546875" customWidth="1"/>
    <col min="7" max="7" width="21.33203125" customWidth="1"/>
    <col min="8" max="8" width="7" style="11" customWidth="1"/>
  </cols>
  <sheetData>
    <row r="1" spans="1:8" ht="18" x14ac:dyDescent="0.35">
      <c r="A1" s="13" t="s">
        <v>0</v>
      </c>
    </row>
    <row r="3" spans="1:8" s="2" customFormat="1" ht="28.8" x14ac:dyDescent="0.3">
      <c r="A3" s="5" t="s">
        <v>1</v>
      </c>
      <c r="B3" s="8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2" t="s">
        <v>8</v>
      </c>
    </row>
    <row r="4" spans="1:8" x14ac:dyDescent="0.3">
      <c r="A4" s="6">
        <v>1</v>
      </c>
      <c r="B4" s="7">
        <v>41648</v>
      </c>
      <c r="C4" s="9">
        <v>-150200</v>
      </c>
      <c r="D4" s="4" t="s">
        <v>9</v>
      </c>
      <c r="E4" s="4" t="s">
        <v>10</v>
      </c>
      <c r="F4" t="s">
        <v>11</v>
      </c>
      <c r="G4" t="s">
        <v>12</v>
      </c>
      <c r="H4" s="11">
        <f>MONTH(B4)</f>
        <v>1</v>
      </c>
    </row>
    <row r="5" spans="1:8" x14ac:dyDescent="0.3">
      <c r="A5" s="6">
        <v>2</v>
      </c>
      <c r="B5" s="7">
        <v>41654</v>
      </c>
      <c r="C5" s="9">
        <v>30560</v>
      </c>
      <c r="D5" s="4" t="s">
        <v>15</v>
      </c>
      <c r="E5" s="4" t="s">
        <v>24</v>
      </c>
      <c r="F5" t="s">
        <v>95</v>
      </c>
      <c r="G5" t="s">
        <v>89</v>
      </c>
      <c r="H5" s="11">
        <f t="shared" ref="H5:H9" si="0">MONTH(B5)</f>
        <v>1</v>
      </c>
    </row>
    <row r="6" spans="1:8" x14ac:dyDescent="0.3">
      <c r="A6" s="6">
        <v>3</v>
      </c>
      <c r="B6" s="7">
        <v>41664</v>
      </c>
      <c r="C6" s="9">
        <v>15770</v>
      </c>
      <c r="D6" s="4" t="s">
        <v>15</v>
      </c>
      <c r="E6" s="4" t="s">
        <v>24</v>
      </c>
      <c r="F6" t="s">
        <v>96</v>
      </c>
      <c r="G6" t="s">
        <v>89</v>
      </c>
      <c r="H6" s="11">
        <f t="shared" si="0"/>
        <v>1</v>
      </c>
    </row>
    <row r="7" spans="1:8" x14ac:dyDescent="0.3">
      <c r="A7" s="6">
        <v>4</v>
      </c>
      <c r="B7" s="7">
        <v>41672</v>
      </c>
      <c r="C7" s="9">
        <v>-45000</v>
      </c>
      <c r="D7" s="4" t="s">
        <v>15</v>
      </c>
      <c r="E7" s="4" t="s">
        <v>29</v>
      </c>
      <c r="F7" t="s">
        <v>97</v>
      </c>
      <c r="G7" t="s">
        <v>90</v>
      </c>
      <c r="H7" s="11">
        <f t="shared" si="0"/>
        <v>2</v>
      </c>
    </row>
    <row r="8" spans="1:8" x14ac:dyDescent="0.3">
      <c r="A8" s="6">
        <v>5</v>
      </c>
      <c r="B8" s="7">
        <v>41690</v>
      </c>
      <c r="C8" s="9">
        <v>-15310</v>
      </c>
      <c r="D8" s="4" t="s">
        <v>9</v>
      </c>
      <c r="E8" s="4" t="s">
        <v>37</v>
      </c>
      <c r="F8" t="s">
        <v>91</v>
      </c>
      <c r="G8" t="s">
        <v>92</v>
      </c>
      <c r="H8" s="11">
        <f t="shared" si="0"/>
        <v>2</v>
      </c>
    </row>
    <row r="9" spans="1:8" x14ac:dyDescent="0.3">
      <c r="A9" s="6">
        <v>6</v>
      </c>
      <c r="B9" s="7">
        <v>41698</v>
      </c>
      <c r="C9" s="9">
        <v>-50400</v>
      </c>
      <c r="D9" s="4" t="s">
        <v>15</v>
      </c>
      <c r="E9" s="4" t="s">
        <v>32</v>
      </c>
      <c r="F9" t="s">
        <v>93</v>
      </c>
      <c r="G9" t="s">
        <v>94</v>
      </c>
      <c r="H9" s="11">
        <f t="shared" si="0"/>
        <v>2</v>
      </c>
    </row>
  </sheetData>
  <autoFilter ref="A3:H3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'Расчётные счета'!$B$4:$B$6</xm:f>
          </x14:formula1>
          <xm:sqref>D1:D1048576</xm:sqref>
        </x14:dataValidation>
        <x14:dataValidation type="list" allowBlank="1" showInputMessage="1" showErrorMessage="1">
          <x14:formula1>
            <xm:f>'Статьи ДДС'!$B$4:$B$40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7"/>
  <sheetViews>
    <sheetView workbookViewId="0">
      <selection activeCell="A10" sqref="A10"/>
    </sheetView>
  </sheetViews>
  <sheetFormatPr defaultRowHeight="14.4" x14ac:dyDescent="0.3"/>
  <cols>
    <col min="1" max="1" width="19.33203125" customWidth="1"/>
    <col min="2" max="4" width="15.6640625" customWidth="1"/>
  </cols>
  <sheetData>
    <row r="1" spans="1:4" ht="18" x14ac:dyDescent="0.35">
      <c r="A1" s="74" t="s">
        <v>157</v>
      </c>
    </row>
    <row r="2" spans="1:4" ht="15" thickBot="1" x14ac:dyDescent="0.35"/>
    <row r="3" spans="1:4" s="1" customFormat="1" ht="18" customHeight="1" x14ac:dyDescent="0.3">
      <c r="A3" s="76" t="s">
        <v>158</v>
      </c>
      <c r="B3" s="77" t="s">
        <v>159</v>
      </c>
      <c r="C3" s="77" t="s">
        <v>160</v>
      </c>
      <c r="D3" s="78" t="s">
        <v>161</v>
      </c>
    </row>
    <row r="4" spans="1:4" s="1" customFormat="1" ht="18" customHeight="1" x14ac:dyDescent="0.3">
      <c r="A4" s="79" t="s">
        <v>9</v>
      </c>
      <c r="B4" s="75">
        <v>500000</v>
      </c>
      <c r="C4" s="75">
        <f>SUMIFS('Реестр факт'!$C:$C,'Реестр факт'!$D:$D,Остатки!$A4,'Реестр факт'!$I:$I,"факт")+B4</f>
        <v>1634797.25</v>
      </c>
      <c r="D4" s="80">
        <f>SUMIFS('Реестр факт'!$C:$C,'Реестр факт'!$D:$D,Остатки!$A4,'Реестр факт'!$I:$I,"план")+C4</f>
        <v>1634797.25</v>
      </c>
    </row>
    <row r="5" spans="1:4" s="1" customFormat="1" ht="18" customHeight="1" x14ac:dyDescent="0.3">
      <c r="A5" s="79" t="s">
        <v>15</v>
      </c>
      <c r="B5" s="75">
        <v>500000</v>
      </c>
      <c r="C5" s="75">
        <f>SUMIFS('Реестр факт'!$C:$C,'Реестр факт'!$D:$D,Остатки!$A5,'Реестр факт'!$I:$I,"факт")+B5</f>
        <v>1962499.7899999993</v>
      </c>
      <c r="D5" s="80">
        <f>SUMIFS('Реестр факт'!$C:$C,'Реестр факт'!$D:$D,Остатки!$A5,'Реестр факт'!$I:$I,"план")+C5</f>
        <v>1962499.7899999993</v>
      </c>
    </row>
    <row r="6" spans="1:4" s="1" customFormat="1" ht="18" customHeight="1" x14ac:dyDescent="0.3">
      <c r="A6" s="79" t="s">
        <v>16</v>
      </c>
      <c r="B6" s="75">
        <v>1500000</v>
      </c>
      <c r="C6" s="75">
        <f>SUMIFS('Реестр факт'!$C:$C,'Реестр факт'!$D:$D,Остатки!$A6,'Реестр факт'!$I:$I,"факт")+B6</f>
        <v>543490.29000000167</v>
      </c>
      <c r="D6" s="80">
        <f>SUMIFS('Реестр факт'!$C:$C,'Реестр факт'!$D:$D,Остатки!$A6,'Реестр факт'!$I:$I,"план")+C6</f>
        <v>543490.29000000167</v>
      </c>
    </row>
    <row r="7" spans="1:4" s="22" customFormat="1" ht="18" customHeight="1" thickBot="1" x14ac:dyDescent="0.35">
      <c r="A7" s="81" t="s">
        <v>22</v>
      </c>
      <c r="B7" s="82">
        <f>SUM(B4:B6)</f>
        <v>2500000</v>
      </c>
      <c r="C7" s="82">
        <f>SUM(C4:C6)</f>
        <v>4140787.330000001</v>
      </c>
      <c r="D7" s="83">
        <f>SUM(D4:D6)</f>
        <v>4140787.330000001</v>
      </c>
    </row>
  </sheetData>
  <conditionalFormatting sqref="D4:D6">
    <cfRule type="cellIs" dxfId="2" priority="1" operator="lessThan">
      <formula>-1247004.96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FF00"/>
  </sheetPr>
  <dimension ref="A1:M2817"/>
  <sheetViews>
    <sheetView tabSelected="1" workbookViewId="0">
      <pane ySplit="3" topLeftCell="A2802" activePane="bottomLeft" state="frozen"/>
      <selection pane="bottomLeft" activeCell="A2819" sqref="A2819"/>
    </sheetView>
  </sheetViews>
  <sheetFormatPr defaultRowHeight="14.4" x14ac:dyDescent="0.3"/>
  <cols>
    <col min="1" max="2" width="11.5546875" style="7" customWidth="1"/>
    <col min="3" max="3" width="14.5546875" style="9" customWidth="1"/>
    <col min="4" max="4" width="19.33203125" style="4" customWidth="1"/>
    <col min="5" max="5" width="37.88671875" style="4" customWidth="1"/>
    <col min="6" max="6" width="17.21875" style="4" customWidth="1"/>
    <col min="7" max="7" width="17.44140625" customWidth="1"/>
    <col min="8" max="8" width="25.44140625" style="4" customWidth="1"/>
    <col min="9" max="9" width="8.88671875" customWidth="1"/>
    <col min="10" max="12" width="8.6640625" style="11" customWidth="1"/>
    <col min="13" max="13" width="12.6640625" style="11" customWidth="1"/>
    <col min="14" max="14" width="13.44140625" customWidth="1"/>
  </cols>
  <sheetData>
    <row r="1" spans="1:13" ht="18" x14ac:dyDescent="0.35">
      <c r="A1" s="13" t="s">
        <v>195</v>
      </c>
    </row>
    <row r="2" spans="1:13" ht="18" customHeight="1" x14ac:dyDescent="0.3">
      <c r="C2" s="73">
        <f>SUBTOTAL(109,C4:C9489)</f>
        <v>31805007.473803945</v>
      </c>
    </row>
    <row r="3" spans="1:13" s="2" customFormat="1" ht="28.8" x14ac:dyDescent="0.3">
      <c r="A3" s="8" t="s">
        <v>98</v>
      </c>
      <c r="B3" s="8" t="s">
        <v>99</v>
      </c>
      <c r="C3" s="10" t="s">
        <v>3</v>
      </c>
      <c r="D3" s="3" t="s">
        <v>4</v>
      </c>
      <c r="E3" s="3" t="s">
        <v>102</v>
      </c>
      <c r="F3" s="3" t="s">
        <v>6</v>
      </c>
      <c r="G3" s="3" t="s">
        <v>7</v>
      </c>
      <c r="H3" s="3" t="s">
        <v>170</v>
      </c>
      <c r="I3" s="3" t="s">
        <v>162</v>
      </c>
      <c r="J3" s="12" t="s">
        <v>100</v>
      </c>
      <c r="K3" s="12" t="s">
        <v>101</v>
      </c>
      <c r="L3" s="12" t="s">
        <v>156</v>
      </c>
      <c r="M3" s="12" t="s">
        <v>191</v>
      </c>
    </row>
    <row r="4" spans="1:13" x14ac:dyDescent="0.3">
      <c r="B4" s="7">
        <v>41299</v>
      </c>
      <c r="C4" s="9">
        <v>-92294</v>
      </c>
      <c r="D4" s="4" t="s">
        <v>154</v>
      </c>
      <c r="E4" s="4" t="s">
        <v>51</v>
      </c>
      <c r="H4" s="4" t="s">
        <v>177</v>
      </c>
      <c r="I4" s="4" t="s">
        <v>163</v>
      </c>
      <c r="J4" s="11">
        <f t="shared" ref="J4:J67" si="0">IF(ISBLANK(A4),0,MONTH(A4))</f>
        <v>0</v>
      </c>
      <c r="K4" s="11">
        <f t="shared" ref="K4:K67" si="1">IF(ISBLANK(B4),0,MONTH(B4))</f>
        <v>1</v>
      </c>
      <c r="L4" s="11">
        <f t="shared" ref="L4:L67" si="2">WEEKNUM(A4)</f>
        <v>0</v>
      </c>
      <c r="M4" s="11" t="str">
        <f ca="1">IF(I4&lt;&gt;"план","",IF((ABS(SUMIFS($C:$C,$J:$J,J4,$E:$E,E4,$I:$I,"факт"))+ABS(C4))&gt;ABS(SUMIFS(INDIRECT("'Реестр план'!"&amp;'План-факт'!$E$3),'Реестр план'!$F:$F,E4,'Реестр план'!$I:$I,J4)),"перерасход","ок"))</f>
        <v/>
      </c>
    </row>
    <row r="5" spans="1:13" x14ac:dyDescent="0.3">
      <c r="B5" s="7">
        <v>41305</v>
      </c>
      <c r="C5" s="9">
        <v>-786970.4</v>
      </c>
      <c r="D5" s="4" t="s">
        <v>154</v>
      </c>
      <c r="E5" s="4" t="s">
        <v>29</v>
      </c>
      <c r="F5" s="4" t="s">
        <v>145</v>
      </c>
      <c r="H5" s="4" t="s">
        <v>185</v>
      </c>
      <c r="I5" s="4" t="s">
        <v>163</v>
      </c>
      <c r="J5" s="11">
        <f t="shared" si="0"/>
        <v>0</v>
      </c>
      <c r="K5" s="11">
        <f t="shared" si="1"/>
        <v>1</v>
      </c>
      <c r="L5" s="11">
        <f t="shared" si="2"/>
        <v>0</v>
      </c>
      <c r="M5" s="11" t="str">
        <f ca="1">IF(I5&lt;&gt;"план","",IF((ABS(SUMIFS($C:$C,$J:$J,J5,$E:$E,E5,$I:$I,"факт"))+ABS(C5))&gt;ABS(SUMIFS(INDIRECT("'Реестр план'!"&amp;'План-факт'!$E$3),'Реестр план'!$F:$F,E5,'Реестр план'!$I:$I,J5)),"перерасход","ок"))</f>
        <v/>
      </c>
    </row>
    <row r="6" spans="1:13" x14ac:dyDescent="0.3">
      <c r="B6" s="7">
        <v>41305</v>
      </c>
      <c r="C6" s="9">
        <v>-654029.97</v>
      </c>
      <c r="D6" s="4" t="s">
        <v>154</v>
      </c>
      <c r="E6" s="4" t="s">
        <v>37</v>
      </c>
      <c r="H6" s="4" t="s">
        <v>186</v>
      </c>
      <c r="I6" s="4" t="s">
        <v>163</v>
      </c>
      <c r="J6" s="11">
        <f t="shared" si="0"/>
        <v>0</v>
      </c>
      <c r="K6" s="11">
        <f t="shared" si="1"/>
        <v>1</v>
      </c>
      <c r="L6" s="11">
        <f t="shared" si="2"/>
        <v>0</v>
      </c>
      <c r="M6" s="11" t="str">
        <f ca="1">IF(I6&lt;&gt;"план","",IF((ABS(SUMIFS($C:$C,$J:$J,J6,$E:$E,E6,$I:$I,"факт"))+ABS(C6))&gt;ABS(SUMIFS(INDIRECT("'Реестр план'!"&amp;'План-факт'!$E$3),'Реестр план'!$F:$F,E6,'Реестр план'!$I:$I,J6)),"перерасход","ок"))</f>
        <v/>
      </c>
    </row>
    <row r="7" spans="1:13" x14ac:dyDescent="0.3">
      <c r="B7" s="7">
        <v>41305</v>
      </c>
      <c r="C7" s="9">
        <v>-281207</v>
      </c>
      <c r="D7" s="4" t="s">
        <v>154</v>
      </c>
      <c r="E7" s="4" t="s">
        <v>29</v>
      </c>
      <c r="F7" s="4" t="s">
        <v>129</v>
      </c>
      <c r="H7" s="4" t="s">
        <v>185</v>
      </c>
      <c r="I7" s="4" t="s">
        <v>163</v>
      </c>
      <c r="J7" s="11">
        <f t="shared" si="0"/>
        <v>0</v>
      </c>
      <c r="K7" s="11">
        <f t="shared" si="1"/>
        <v>1</v>
      </c>
      <c r="L7" s="11">
        <f t="shared" si="2"/>
        <v>0</v>
      </c>
      <c r="M7" s="11" t="str">
        <f ca="1">IF(I7&lt;&gt;"план","",IF((ABS(SUMIFS($C:$C,$J:$J,J7,$E:$E,E7,$I:$I,"факт"))+ABS(C7))&gt;ABS(SUMIFS(INDIRECT("'Реестр план'!"&amp;'План-факт'!$E$3),'Реестр план'!$F:$F,E7,'Реестр план'!$I:$I,J7)),"перерасход","ок"))</f>
        <v/>
      </c>
    </row>
    <row r="8" spans="1:13" x14ac:dyDescent="0.3">
      <c r="B8" s="7">
        <v>41305</v>
      </c>
      <c r="C8" s="9">
        <v>-250000</v>
      </c>
      <c r="D8" s="4" t="s">
        <v>154</v>
      </c>
      <c r="E8" s="4" t="s">
        <v>32</v>
      </c>
      <c r="F8" s="4" t="s">
        <v>152</v>
      </c>
      <c r="H8" s="4" t="s">
        <v>179</v>
      </c>
      <c r="I8" s="4" t="s">
        <v>163</v>
      </c>
      <c r="J8" s="11">
        <f t="shared" si="0"/>
        <v>0</v>
      </c>
      <c r="K8" s="11">
        <f t="shared" si="1"/>
        <v>1</v>
      </c>
      <c r="L8" s="11">
        <f t="shared" si="2"/>
        <v>0</v>
      </c>
      <c r="M8" s="11" t="str">
        <f ca="1">IF(I8&lt;&gt;"план","",IF((ABS(SUMIFS($C:$C,$J:$J,J8,$E:$E,E8,$I:$I,"факт"))+ABS(C8))&gt;ABS(SUMIFS(INDIRECT("'Реестр план'!"&amp;'План-факт'!$E$3),'Реестр план'!$F:$F,E8,'Реестр план'!$I:$I,J8)),"перерасход","ок"))</f>
        <v/>
      </c>
    </row>
    <row r="9" spans="1:13" x14ac:dyDescent="0.3">
      <c r="B9" s="7">
        <v>41305</v>
      </c>
      <c r="C9" s="9">
        <v>-204009.53</v>
      </c>
      <c r="D9" s="4" t="s">
        <v>154</v>
      </c>
      <c r="E9" s="4" t="s">
        <v>29</v>
      </c>
      <c r="F9" s="4" t="s">
        <v>138</v>
      </c>
      <c r="H9" s="4" t="s">
        <v>185</v>
      </c>
      <c r="I9" s="4" t="s">
        <v>163</v>
      </c>
      <c r="J9" s="11">
        <f t="shared" si="0"/>
        <v>0</v>
      </c>
      <c r="K9" s="11">
        <f t="shared" si="1"/>
        <v>1</v>
      </c>
      <c r="L9" s="11">
        <f t="shared" si="2"/>
        <v>0</v>
      </c>
      <c r="M9" s="11" t="str">
        <f ca="1">IF(I9&lt;&gt;"план","",IF((ABS(SUMIFS($C:$C,$J:$J,J9,$E:$E,E9,$I:$I,"факт"))+ABS(C9))&gt;ABS(SUMIFS(INDIRECT("'Реестр план'!"&amp;'План-факт'!$E$3),'Реестр план'!$F:$F,E9,'Реестр план'!$I:$I,J9)),"перерасход","ок"))</f>
        <v/>
      </c>
    </row>
    <row r="10" spans="1:13" x14ac:dyDescent="0.3">
      <c r="B10" s="7">
        <v>41305</v>
      </c>
      <c r="C10" s="9">
        <v>-186133.17</v>
      </c>
      <c r="D10" s="4" t="s">
        <v>154</v>
      </c>
      <c r="E10" s="4" t="s">
        <v>29</v>
      </c>
      <c r="F10" s="4" t="s">
        <v>133</v>
      </c>
      <c r="H10" s="4" t="s">
        <v>185</v>
      </c>
      <c r="I10" s="4" t="s">
        <v>163</v>
      </c>
      <c r="J10" s="11">
        <f t="shared" si="0"/>
        <v>0</v>
      </c>
      <c r="K10" s="11">
        <f t="shared" si="1"/>
        <v>1</v>
      </c>
      <c r="L10" s="11">
        <f t="shared" si="2"/>
        <v>0</v>
      </c>
      <c r="M10" s="11" t="str">
        <f ca="1">IF(I10&lt;&gt;"план","",IF((ABS(SUMIFS($C:$C,$J:$J,J10,$E:$E,E10,$I:$I,"факт"))+ABS(C10))&gt;ABS(SUMIFS(INDIRECT("'Реестр план'!"&amp;'План-факт'!$E$3),'Реестр план'!$F:$F,E10,'Реестр план'!$I:$I,J10)),"перерасход","ок"))</f>
        <v/>
      </c>
    </row>
    <row r="11" spans="1:13" x14ac:dyDescent="0.3">
      <c r="B11" s="7">
        <v>41305</v>
      </c>
      <c r="C11" s="9">
        <v>-150000</v>
      </c>
      <c r="D11" s="4" t="s">
        <v>154</v>
      </c>
      <c r="E11" s="4" t="s">
        <v>32</v>
      </c>
      <c r="F11" s="4" t="s">
        <v>147</v>
      </c>
      <c r="H11" s="4" t="s">
        <v>179</v>
      </c>
      <c r="I11" s="4" t="s">
        <v>163</v>
      </c>
      <c r="J11" s="11">
        <f t="shared" si="0"/>
        <v>0</v>
      </c>
      <c r="K11" s="11">
        <f t="shared" si="1"/>
        <v>1</v>
      </c>
      <c r="L11" s="11">
        <f t="shared" si="2"/>
        <v>0</v>
      </c>
      <c r="M11" s="11" t="str">
        <f ca="1">IF(I11&lt;&gt;"план","",IF((ABS(SUMIFS($C:$C,$J:$J,J11,$E:$E,E11,$I:$I,"факт"))+ABS(C11))&gt;ABS(SUMIFS(INDIRECT("'Реестр план'!"&amp;'План-факт'!$E$3),'Реестр план'!$F:$F,E11,'Реестр план'!$I:$I,J11)),"перерасход","ок"))</f>
        <v/>
      </c>
    </row>
    <row r="12" spans="1:13" x14ac:dyDescent="0.3">
      <c r="B12" s="7">
        <v>41305</v>
      </c>
      <c r="C12" s="9">
        <v>-150000</v>
      </c>
      <c r="D12" s="4" t="s">
        <v>154</v>
      </c>
      <c r="E12" s="4" t="s">
        <v>103</v>
      </c>
      <c r="H12" s="4" t="s">
        <v>186</v>
      </c>
      <c r="I12" s="4" t="s">
        <v>163</v>
      </c>
      <c r="J12" s="11">
        <f t="shared" si="0"/>
        <v>0</v>
      </c>
      <c r="K12" s="11">
        <f t="shared" si="1"/>
        <v>1</v>
      </c>
      <c r="L12" s="11">
        <f t="shared" si="2"/>
        <v>0</v>
      </c>
      <c r="M12" s="11" t="str">
        <f ca="1">IF(I12&lt;&gt;"план","",IF((ABS(SUMIFS($C:$C,$J:$J,J12,$E:$E,E12,$I:$I,"факт"))+ABS(C12))&gt;ABS(SUMIFS(INDIRECT("'Реестр план'!"&amp;'План-факт'!$E$3),'Реестр план'!$F:$F,E12,'Реестр план'!$I:$I,J12)),"перерасход","ок"))</f>
        <v/>
      </c>
    </row>
    <row r="13" spans="1:13" x14ac:dyDescent="0.3">
      <c r="B13" s="7">
        <v>41305</v>
      </c>
      <c r="C13" s="9">
        <v>-120000</v>
      </c>
      <c r="D13" s="4" t="s">
        <v>154</v>
      </c>
      <c r="E13" s="4" t="s">
        <v>32</v>
      </c>
      <c r="F13" s="4" t="s">
        <v>148</v>
      </c>
      <c r="H13" s="4" t="s">
        <v>179</v>
      </c>
      <c r="I13" s="4" t="s">
        <v>163</v>
      </c>
      <c r="J13" s="11">
        <f t="shared" si="0"/>
        <v>0</v>
      </c>
      <c r="K13" s="11">
        <f t="shared" si="1"/>
        <v>1</v>
      </c>
      <c r="L13" s="11">
        <f t="shared" si="2"/>
        <v>0</v>
      </c>
      <c r="M13" s="11" t="str">
        <f ca="1">IF(I13&lt;&gt;"план","",IF((ABS(SUMIFS($C:$C,$J:$J,J13,$E:$E,E13,$I:$I,"факт"))+ABS(C13))&gt;ABS(SUMIFS(INDIRECT("'Реестр план'!"&amp;'План-факт'!$E$3),'Реестр план'!$F:$F,E13,'Реестр план'!$I:$I,J13)),"перерасход","ок"))</f>
        <v/>
      </c>
    </row>
    <row r="14" spans="1:13" x14ac:dyDescent="0.3">
      <c r="B14" s="7">
        <v>41305</v>
      </c>
      <c r="C14" s="9">
        <v>-117350</v>
      </c>
      <c r="D14" s="4" t="s">
        <v>154</v>
      </c>
      <c r="E14" s="4" t="s">
        <v>36</v>
      </c>
      <c r="H14" s="4" t="s">
        <v>186</v>
      </c>
      <c r="I14" s="4" t="s">
        <v>163</v>
      </c>
      <c r="J14" s="11">
        <f t="shared" si="0"/>
        <v>0</v>
      </c>
      <c r="K14" s="11">
        <f t="shared" si="1"/>
        <v>1</v>
      </c>
      <c r="L14" s="11">
        <f t="shared" si="2"/>
        <v>0</v>
      </c>
      <c r="M14" s="11" t="str">
        <f ca="1">IF(I14&lt;&gt;"план","",IF((ABS(SUMIFS($C:$C,$J:$J,J14,$E:$E,E14,$I:$I,"факт"))+ABS(C14))&gt;ABS(SUMIFS(INDIRECT("'Реестр план'!"&amp;'План-факт'!$E$3),'Реестр план'!$F:$F,E14,'Реестр план'!$I:$I,J14)),"перерасход","ок"))</f>
        <v/>
      </c>
    </row>
    <row r="15" spans="1:13" x14ac:dyDescent="0.3">
      <c r="B15" s="7">
        <v>41305</v>
      </c>
      <c r="C15" s="9">
        <v>-95000</v>
      </c>
      <c r="D15" s="4" t="s">
        <v>154</v>
      </c>
      <c r="E15" s="4" t="s">
        <v>32</v>
      </c>
      <c r="F15" s="4" t="s">
        <v>149</v>
      </c>
      <c r="H15" s="4" t="s">
        <v>179</v>
      </c>
      <c r="I15" s="4" t="s">
        <v>163</v>
      </c>
      <c r="J15" s="11">
        <f t="shared" si="0"/>
        <v>0</v>
      </c>
      <c r="K15" s="11">
        <f t="shared" si="1"/>
        <v>1</v>
      </c>
      <c r="L15" s="11">
        <f t="shared" si="2"/>
        <v>0</v>
      </c>
      <c r="M15" s="11" t="str">
        <f ca="1">IF(I15&lt;&gt;"план","",IF((ABS(SUMIFS($C:$C,$J:$J,J15,$E:$E,E15,$I:$I,"факт"))+ABS(C15))&gt;ABS(SUMIFS(INDIRECT("'Реестр план'!"&amp;'План-факт'!$E$3),'Реестр план'!$F:$F,E15,'Реестр план'!$I:$I,J15)),"перерасход","ок"))</f>
        <v/>
      </c>
    </row>
    <row r="16" spans="1:13" x14ac:dyDescent="0.3">
      <c r="B16" s="7">
        <v>41305</v>
      </c>
      <c r="C16" s="9">
        <v>-80000</v>
      </c>
      <c r="D16" s="4" t="s">
        <v>154</v>
      </c>
      <c r="E16" s="4" t="s">
        <v>32</v>
      </c>
      <c r="F16" s="4" t="s">
        <v>151</v>
      </c>
      <c r="H16" s="4" t="s">
        <v>179</v>
      </c>
      <c r="I16" s="4" t="s">
        <v>163</v>
      </c>
      <c r="J16" s="11">
        <f t="shared" si="0"/>
        <v>0</v>
      </c>
      <c r="K16" s="11">
        <f t="shared" si="1"/>
        <v>1</v>
      </c>
      <c r="L16" s="11">
        <f t="shared" si="2"/>
        <v>0</v>
      </c>
      <c r="M16" s="11" t="str">
        <f ca="1">IF(I16&lt;&gt;"план","",IF((ABS(SUMIFS($C:$C,$J:$J,J16,$E:$E,E16,$I:$I,"факт"))+ABS(C16))&gt;ABS(SUMIFS(INDIRECT("'Реестр план'!"&amp;'План-факт'!$E$3),'Реестр план'!$F:$F,E16,'Реестр план'!$I:$I,J16)),"перерасход","ок"))</f>
        <v/>
      </c>
    </row>
    <row r="17" spans="2:13" x14ac:dyDescent="0.3">
      <c r="B17" s="7">
        <v>41305</v>
      </c>
      <c r="C17" s="9">
        <v>-65250</v>
      </c>
      <c r="D17" s="4" t="s">
        <v>154</v>
      </c>
      <c r="E17" s="4" t="s">
        <v>32</v>
      </c>
      <c r="F17" s="4" t="s">
        <v>150</v>
      </c>
      <c r="H17" s="4" t="s">
        <v>179</v>
      </c>
      <c r="I17" s="4" t="s">
        <v>163</v>
      </c>
      <c r="J17" s="11">
        <f t="shared" si="0"/>
        <v>0</v>
      </c>
      <c r="K17" s="11">
        <f t="shared" si="1"/>
        <v>1</v>
      </c>
      <c r="L17" s="11">
        <f t="shared" si="2"/>
        <v>0</v>
      </c>
      <c r="M17" s="11" t="str">
        <f ca="1">IF(I17&lt;&gt;"план","",IF((ABS(SUMIFS($C:$C,$J:$J,J17,$E:$E,E17,$I:$I,"факт"))+ABS(C17))&gt;ABS(SUMIFS(INDIRECT("'Реестр план'!"&amp;'План-факт'!$E$3),'Реестр план'!$F:$F,E17,'Реестр план'!$I:$I,J17)),"перерасход","ок"))</f>
        <v/>
      </c>
    </row>
    <row r="18" spans="2:13" x14ac:dyDescent="0.3">
      <c r="B18" s="7">
        <v>41305</v>
      </c>
      <c r="C18" s="9">
        <v>-62500</v>
      </c>
      <c r="D18" s="4" t="s">
        <v>154</v>
      </c>
      <c r="E18" s="4" t="s">
        <v>33</v>
      </c>
      <c r="F18" s="4" t="s">
        <v>152</v>
      </c>
      <c r="H18" s="4" t="s">
        <v>179</v>
      </c>
      <c r="I18" s="4" t="s">
        <v>163</v>
      </c>
      <c r="J18" s="11">
        <f t="shared" si="0"/>
        <v>0</v>
      </c>
      <c r="K18" s="11">
        <f t="shared" si="1"/>
        <v>1</v>
      </c>
      <c r="L18" s="11">
        <f t="shared" si="2"/>
        <v>0</v>
      </c>
      <c r="M18" s="11" t="str">
        <f ca="1">IF(I18&lt;&gt;"план","",IF((ABS(SUMIFS($C:$C,$J:$J,J18,$E:$E,E18,$I:$I,"факт"))+ABS(C18))&gt;ABS(SUMIFS(INDIRECT("'Реестр план'!"&amp;'План-факт'!$E$3),'Реестр план'!$F:$F,E18,'Реестр план'!$I:$I,J18)),"перерасход","ок"))</f>
        <v/>
      </c>
    </row>
    <row r="19" spans="2:13" x14ac:dyDescent="0.3">
      <c r="B19" s="7">
        <v>41305</v>
      </c>
      <c r="C19" s="9">
        <v>-37500</v>
      </c>
      <c r="D19" s="4" t="s">
        <v>154</v>
      </c>
      <c r="E19" s="4" t="s">
        <v>33</v>
      </c>
      <c r="F19" s="4" t="s">
        <v>147</v>
      </c>
      <c r="H19" s="4" t="s">
        <v>179</v>
      </c>
      <c r="I19" s="4" t="s">
        <v>163</v>
      </c>
      <c r="J19" s="11">
        <f t="shared" si="0"/>
        <v>0</v>
      </c>
      <c r="K19" s="11">
        <f t="shared" si="1"/>
        <v>1</v>
      </c>
      <c r="L19" s="11">
        <f t="shared" si="2"/>
        <v>0</v>
      </c>
      <c r="M19" s="11" t="str">
        <f ca="1">IF(I19&lt;&gt;"план","",IF((ABS(SUMIFS($C:$C,$J:$J,J19,$E:$E,E19,$I:$I,"факт"))+ABS(C19))&gt;ABS(SUMIFS(INDIRECT("'Реестр план'!"&amp;'План-факт'!$E$3),'Реестр план'!$F:$F,E19,'Реестр план'!$I:$I,J19)),"перерасход","ок"))</f>
        <v/>
      </c>
    </row>
    <row r="20" spans="2:13" x14ac:dyDescent="0.3">
      <c r="B20" s="7">
        <v>41305</v>
      </c>
      <c r="C20" s="9">
        <v>-35444.868199999997</v>
      </c>
      <c r="D20" s="4" t="s">
        <v>154</v>
      </c>
      <c r="E20" s="4" t="s">
        <v>29</v>
      </c>
      <c r="F20" s="4" t="s">
        <v>145</v>
      </c>
      <c r="H20" s="4" t="s">
        <v>185</v>
      </c>
      <c r="I20" s="4" t="s">
        <v>163</v>
      </c>
      <c r="J20" s="11">
        <f t="shared" si="0"/>
        <v>0</v>
      </c>
      <c r="K20" s="11">
        <f t="shared" si="1"/>
        <v>1</v>
      </c>
      <c r="L20" s="11">
        <f t="shared" si="2"/>
        <v>0</v>
      </c>
      <c r="M20" s="11" t="str">
        <f ca="1">IF(I20&lt;&gt;"план","",IF((ABS(SUMIFS($C:$C,$J:$J,J20,$E:$E,E20,$I:$I,"факт"))+ABS(C20))&gt;ABS(SUMIFS(INDIRECT("'Реестр план'!"&amp;'План-факт'!$E$3),'Реестр план'!$F:$F,E20,'Реестр план'!$I:$I,J20)),"перерасход","ок"))</f>
        <v/>
      </c>
    </row>
    <row r="21" spans="2:13" x14ac:dyDescent="0.3">
      <c r="B21" s="7">
        <v>41305</v>
      </c>
      <c r="C21" s="9">
        <v>-30000</v>
      </c>
      <c r="D21" s="4" t="s">
        <v>154</v>
      </c>
      <c r="E21" s="4" t="s">
        <v>33</v>
      </c>
      <c r="F21" s="4" t="s">
        <v>148</v>
      </c>
      <c r="H21" s="4" t="s">
        <v>179</v>
      </c>
      <c r="I21" s="4" t="s">
        <v>163</v>
      </c>
      <c r="J21" s="11">
        <f t="shared" si="0"/>
        <v>0</v>
      </c>
      <c r="K21" s="11">
        <f t="shared" si="1"/>
        <v>1</v>
      </c>
      <c r="L21" s="11">
        <f t="shared" si="2"/>
        <v>0</v>
      </c>
      <c r="M21" s="11" t="str">
        <f ca="1">IF(I21&lt;&gt;"план","",IF((ABS(SUMIFS($C:$C,$J:$J,J21,$E:$E,E21,$I:$I,"факт"))+ABS(C21))&gt;ABS(SUMIFS(INDIRECT("'Реестр план'!"&amp;'План-факт'!$E$3),'Реестр план'!$F:$F,E21,'Реестр план'!$I:$I,J21)),"перерасход","ок"))</f>
        <v/>
      </c>
    </row>
    <row r="22" spans="2:13" x14ac:dyDescent="0.3">
      <c r="B22" s="7">
        <v>41305</v>
      </c>
      <c r="C22" s="9">
        <v>-27157.360000000001</v>
      </c>
      <c r="D22" s="4" t="s">
        <v>154</v>
      </c>
      <c r="E22" s="4" t="s">
        <v>29</v>
      </c>
      <c r="F22" s="4" t="s">
        <v>143</v>
      </c>
      <c r="H22" s="4" t="s">
        <v>185</v>
      </c>
      <c r="I22" s="4" t="s">
        <v>163</v>
      </c>
      <c r="J22" s="11">
        <f t="shared" si="0"/>
        <v>0</v>
      </c>
      <c r="K22" s="11">
        <f t="shared" si="1"/>
        <v>1</v>
      </c>
      <c r="L22" s="11">
        <f t="shared" si="2"/>
        <v>0</v>
      </c>
      <c r="M22" s="11" t="str">
        <f ca="1">IF(I22&lt;&gt;"план","",IF((ABS(SUMIFS($C:$C,$J:$J,J22,$E:$E,E22,$I:$I,"факт"))+ABS(C22))&gt;ABS(SUMIFS(INDIRECT("'Реестр план'!"&amp;'План-факт'!$E$3),'Реестр план'!$F:$F,E22,'Реестр план'!$I:$I,J22)),"перерасход","ок"))</f>
        <v/>
      </c>
    </row>
    <row r="23" spans="2:13" x14ac:dyDescent="0.3">
      <c r="B23" s="7">
        <v>41305</v>
      </c>
      <c r="C23" s="9">
        <v>-23750</v>
      </c>
      <c r="D23" s="4" t="s">
        <v>154</v>
      </c>
      <c r="E23" s="4" t="s">
        <v>33</v>
      </c>
      <c r="F23" s="4" t="s">
        <v>149</v>
      </c>
      <c r="H23" s="4" t="s">
        <v>179</v>
      </c>
      <c r="I23" s="4" t="s">
        <v>163</v>
      </c>
      <c r="J23" s="11">
        <f t="shared" si="0"/>
        <v>0</v>
      </c>
      <c r="K23" s="11">
        <f t="shared" si="1"/>
        <v>1</v>
      </c>
      <c r="L23" s="11">
        <f t="shared" si="2"/>
        <v>0</v>
      </c>
      <c r="M23" s="11" t="str">
        <f ca="1">IF(I23&lt;&gt;"план","",IF((ABS(SUMIFS($C:$C,$J:$J,J23,$E:$E,E23,$I:$I,"факт"))+ABS(C23))&gt;ABS(SUMIFS(INDIRECT("'Реестр план'!"&amp;'План-факт'!$E$3),'Реестр план'!$F:$F,E23,'Реестр план'!$I:$I,J23)),"перерасход","ок"))</f>
        <v/>
      </c>
    </row>
    <row r="24" spans="2:13" x14ac:dyDescent="0.3">
      <c r="B24" s="7">
        <v>41305</v>
      </c>
      <c r="C24" s="9">
        <v>-20000</v>
      </c>
      <c r="D24" s="4" t="s">
        <v>154</v>
      </c>
      <c r="E24" s="4" t="s">
        <v>33</v>
      </c>
      <c r="F24" s="4" t="s">
        <v>151</v>
      </c>
      <c r="H24" s="4" t="s">
        <v>179</v>
      </c>
      <c r="I24" s="4" t="s">
        <v>163</v>
      </c>
      <c r="J24" s="11">
        <f t="shared" si="0"/>
        <v>0</v>
      </c>
      <c r="K24" s="11">
        <f t="shared" si="1"/>
        <v>1</v>
      </c>
      <c r="L24" s="11">
        <f t="shared" si="2"/>
        <v>0</v>
      </c>
      <c r="M24" s="11" t="str">
        <f ca="1">IF(I24&lt;&gt;"план","",IF((ABS(SUMIFS($C:$C,$J:$J,J24,$E:$E,E24,$I:$I,"факт"))+ABS(C24))&gt;ABS(SUMIFS(INDIRECT("'Реестр план'!"&amp;'План-факт'!$E$3),'Реестр план'!$F:$F,E24,'Реестр план'!$I:$I,J24)),"перерасход","ок"))</f>
        <v/>
      </c>
    </row>
    <row r="25" spans="2:13" x14ac:dyDescent="0.3">
      <c r="B25" s="7">
        <v>41305</v>
      </c>
      <c r="C25" s="9">
        <v>-16312.5</v>
      </c>
      <c r="D25" s="4" t="s">
        <v>154</v>
      </c>
      <c r="E25" s="4" t="s">
        <v>33</v>
      </c>
      <c r="F25" s="4" t="s">
        <v>150</v>
      </c>
      <c r="H25" s="4" t="s">
        <v>179</v>
      </c>
      <c r="I25" s="4" t="s">
        <v>163</v>
      </c>
      <c r="J25" s="11">
        <f t="shared" si="0"/>
        <v>0</v>
      </c>
      <c r="K25" s="11">
        <f t="shared" si="1"/>
        <v>1</v>
      </c>
      <c r="L25" s="11">
        <f t="shared" si="2"/>
        <v>0</v>
      </c>
      <c r="M25" s="11" t="str">
        <f ca="1">IF(I25&lt;&gt;"план","",IF((ABS(SUMIFS($C:$C,$J:$J,J25,$E:$E,E25,$I:$I,"факт"))+ABS(C25))&gt;ABS(SUMIFS(INDIRECT("'Реестр план'!"&amp;'План-факт'!$E$3),'Реестр план'!$F:$F,E25,'Реестр план'!$I:$I,J25)),"перерасход","ок"))</f>
        <v/>
      </c>
    </row>
    <row r="26" spans="2:13" x14ac:dyDescent="0.3">
      <c r="B26" s="7">
        <v>41305</v>
      </c>
      <c r="C26" s="9">
        <v>0.66</v>
      </c>
      <c r="D26" s="4" t="s">
        <v>154</v>
      </c>
      <c r="E26" s="4" t="s">
        <v>24</v>
      </c>
      <c r="F26" s="4" t="s">
        <v>107</v>
      </c>
      <c r="H26" s="4" t="s">
        <v>178</v>
      </c>
      <c r="I26" s="4" t="s">
        <v>163</v>
      </c>
      <c r="J26" s="11">
        <f t="shared" si="0"/>
        <v>0</v>
      </c>
      <c r="K26" s="11">
        <f t="shared" si="1"/>
        <v>1</v>
      </c>
      <c r="L26" s="11">
        <f t="shared" si="2"/>
        <v>0</v>
      </c>
      <c r="M26" s="11" t="str">
        <f ca="1">IF(I26&lt;&gt;"план","",IF((ABS(SUMIFS($C:$C,$J:$J,J26,$E:$E,E26,$I:$I,"факт"))+ABS(C26))&gt;ABS(SUMIFS(INDIRECT("'Реестр план'!"&amp;'План-факт'!$E$3),'Реестр план'!$F:$F,E26,'Реестр план'!$I:$I,J26)),"перерасход","ок"))</f>
        <v/>
      </c>
    </row>
    <row r="27" spans="2:13" x14ac:dyDescent="0.3">
      <c r="B27" s="7">
        <v>41305</v>
      </c>
      <c r="C27" s="9">
        <v>1.03</v>
      </c>
      <c r="D27" s="4" t="s">
        <v>154</v>
      </c>
      <c r="E27" s="4" t="s">
        <v>24</v>
      </c>
      <c r="F27" s="4" t="s">
        <v>122</v>
      </c>
      <c r="H27" s="4" t="s">
        <v>178</v>
      </c>
      <c r="I27" s="4" t="s">
        <v>163</v>
      </c>
      <c r="J27" s="11">
        <f t="shared" si="0"/>
        <v>0</v>
      </c>
      <c r="K27" s="11">
        <f t="shared" si="1"/>
        <v>1</v>
      </c>
      <c r="L27" s="11">
        <f t="shared" si="2"/>
        <v>0</v>
      </c>
      <c r="M27" s="11" t="str">
        <f ca="1">IF(I27&lt;&gt;"план","",IF((ABS(SUMIFS($C:$C,$J:$J,J27,$E:$E,E27,$I:$I,"факт"))+ABS(C27))&gt;ABS(SUMIFS(INDIRECT("'Реестр план'!"&amp;'План-факт'!$E$3),'Реестр план'!$F:$F,E27,'Реестр план'!$I:$I,J27)),"перерасход","ок"))</f>
        <v/>
      </c>
    </row>
    <row r="28" spans="2:13" x14ac:dyDescent="0.3">
      <c r="B28" s="7">
        <v>41305</v>
      </c>
      <c r="C28" s="9">
        <v>2.21</v>
      </c>
      <c r="D28" s="4" t="s">
        <v>154</v>
      </c>
      <c r="E28" s="4" t="s">
        <v>24</v>
      </c>
      <c r="F28" s="4" t="s">
        <v>122</v>
      </c>
      <c r="H28" s="4" t="s">
        <v>178</v>
      </c>
      <c r="I28" s="4" t="s">
        <v>163</v>
      </c>
      <c r="J28" s="11">
        <f t="shared" si="0"/>
        <v>0</v>
      </c>
      <c r="K28" s="11">
        <f t="shared" si="1"/>
        <v>1</v>
      </c>
      <c r="L28" s="11">
        <f t="shared" si="2"/>
        <v>0</v>
      </c>
      <c r="M28" s="11" t="str">
        <f ca="1">IF(I28&lt;&gt;"план","",IF((ABS(SUMIFS($C:$C,$J:$J,J28,$E:$E,E28,$I:$I,"факт"))+ABS(C28))&gt;ABS(SUMIFS(INDIRECT("'Реестр план'!"&amp;'План-факт'!$E$3),'Реестр план'!$F:$F,E28,'Реестр план'!$I:$I,J28)),"перерасход","ок"))</f>
        <v/>
      </c>
    </row>
    <row r="29" spans="2:13" x14ac:dyDescent="0.3">
      <c r="B29" s="7">
        <v>41305</v>
      </c>
      <c r="C29" s="9">
        <v>2.68</v>
      </c>
      <c r="D29" s="4" t="s">
        <v>154</v>
      </c>
      <c r="E29" s="4" t="s">
        <v>24</v>
      </c>
      <c r="F29" s="4" t="s">
        <v>107</v>
      </c>
      <c r="H29" s="4" t="s">
        <v>178</v>
      </c>
      <c r="I29" s="4" t="s">
        <v>163</v>
      </c>
      <c r="J29" s="11">
        <f t="shared" si="0"/>
        <v>0</v>
      </c>
      <c r="K29" s="11">
        <f t="shared" si="1"/>
        <v>1</v>
      </c>
      <c r="L29" s="11">
        <f t="shared" si="2"/>
        <v>0</v>
      </c>
      <c r="M29" s="11" t="str">
        <f ca="1">IF(I29&lt;&gt;"план","",IF((ABS(SUMIFS($C:$C,$J:$J,J29,$E:$E,E29,$I:$I,"факт"))+ABS(C29))&gt;ABS(SUMIFS(INDIRECT("'Реестр план'!"&amp;'План-факт'!$E$3),'Реестр план'!$F:$F,E29,'Реестр план'!$I:$I,J29)),"перерасход","ок"))</f>
        <v/>
      </c>
    </row>
    <row r="30" spans="2:13" x14ac:dyDescent="0.3">
      <c r="B30" s="7">
        <v>41305</v>
      </c>
      <c r="C30" s="9">
        <v>11.15</v>
      </c>
      <c r="D30" s="4" t="s">
        <v>154</v>
      </c>
      <c r="E30" s="4" t="s">
        <v>24</v>
      </c>
      <c r="F30" s="4" t="s">
        <v>119</v>
      </c>
      <c r="H30" s="4" t="s">
        <v>178</v>
      </c>
      <c r="I30" s="4" t="s">
        <v>163</v>
      </c>
      <c r="J30" s="11">
        <f t="shared" si="0"/>
        <v>0</v>
      </c>
      <c r="K30" s="11">
        <f t="shared" si="1"/>
        <v>1</v>
      </c>
      <c r="L30" s="11">
        <f t="shared" si="2"/>
        <v>0</v>
      </c>
      <c r="M30" s="11" t="str">
        <f ca="1">IF(I30&lt;&gt;"план","",IF((ABS(SUMIFS($C:$C,$J:$J,J30,$E:$E,E30,$I:$I,"факт"))+ABS(C30))&gt;ABS(SUMIFS(INDIRECT("'Реестр план'!"&amp;'План-факт'!$E$3),'Реестр план'!$F:$F,E30,'Реестр план'!$I:$I,J30)),"перерасход","ок"))</f>
        <v/>
      </c>
    </row>
    <row r="31" spans="2:13" x14ac:dyDescent="0.3">
      <c r="B31" s="7">
        <v>41305</v>
      </c>
      <c r="C31" s="9">
        <v>11.35</v>
      </c>
      <c r="D31" s="4" t="s">
        <v>154</v>
      </c>
      <c r="E31" s="4" t="s">
        <v>24</v>
      </c>
      <c r="F31" s="4" t="s">
        <v>117</v>
      </c>
      <c r="H31" s="4" t="s">
        <v>178</v>
      </c>
      <c r="I31" s="4" t="s">
        <v>163</v>
      </c>
      <c r="J31" s="11">
        <f t="shared" si="0"/>
        <v>0</v>
      </c>
      <c r="K31" s="11">
        <f t="shared" si="1"/>
        <v>1</v>
      </c>
      <c r="L31" s="11">
        <f t="shared" si="2"/>
        <v>0</v>
      </c>
      <c r="M31" s="11" t="str">
        <f ca="1">IF(I31&lt;&gt;"план","",IF((ABS(SUMIFS($C:$C,$J:$J,J31,$E:$E,E31,$I:$I,"факт"))+ABS(C31))&gt;ABS(SUMIFS(INDIRECT("'Реестр план'!"&amp;'План-факт'!$E$3),'Реестр план'!$F:$F,E31,'Реестр план'!$I:$I,J31)),"перерасход","ок"))</f>
        <v/>
      </c>
    </row>
    <row r="32" spans="2:13" x14ac:dyDescent="0.3">
      <c r="B32" s="7">
        <v>41305</v>
      </c>
      <c r="C32" s="9">
        <v>24.93</v>
      </c>
      <c r="D32" s="4" t="s">
        <v>154</v>
      </c>
      <c r="E32" s="4" t="s">
        <v>24</v>
      </c>
      <c r="F32" s="4" t="s">
        <v>121</v>
      </c>
      <c r="H32" s="4" t="s">
        <v>178</v>
      </c>
      <c r="I32" s="4" t="s">
        <v>163</v>
      </c>
      <c r="J32" s="11">
        <f t="shared" si="0"/>
        <v>0</v>
      </c>
      <c r="K32" s="11">
        <f t="shared" si="1"/>
        <v>1</v>
      </c>
      <c r="L32" s="11">
        <f t="shared" si="2"/>
        <v>0</v>
      </c>
      <c r="M32" s="11" t="str">
        <f ca="1">IF(I32&lt;&gt;"план","",IF((ABS(SUMIFS($C:$C,$J:$J,J32,$E:$E,E32,$I:$I,"факт"))+ABS(C32))&gt;ABS(SUMIFS(INDIRECT("'Реестр план'!"&amp;'План-факт'!$E$3),'Реестр план'!$F:$F,E32,'Реестр план'!$I:$I,J32)),"перерасход","ок"))</f>
        <v/>
      </c>
    </row>
    <row r="33" spans="2:13" x14ac:dyDescent="0.3">
      <c r="B33" s="7">
        <v>41305</v>
      </c>
      <c r="C33" s="9">
        <v>46.73</v>
      </c>
      <c r="D33" s="4" t="s">
        <v>154</v>
      </c>
      <c r="E33" s="4" t="s">
        <v>24</v>
      </c>
      <c r="F33" s="4" t="s">
        <v>113</v>
      </c>
      <c r="H33" s="4" t="s">
        <v>178</v>
      </c>
      <c r="I33" s="4" t="s">
        <v>163</v>
      </c>
      <c r="J33" s="11">
        <f t="shared" si="0"/>
        <v>0</v>
      </c>
      <c r="K33" s="11">
        <f t="shared" si="1"/>
        <v>1</v>
      </c>
      <c r="L33" s="11">
        <f t="shared" si="2"/>
        <v>0</v>
      </c>
      <c r="M33" s="11" t="str">
        <f ca="1">IF(I33&lt;&gt;"план","",IF((ABS(SUMIFS($C:$C,$J:$J,J33,$E:$E,E33,$I:$I,"факт"))+ABS(C33))&gt;ABS(SUMIFS(INDIRECT("'Реестр план'!"&amp;'План-факт'!$E$3),'Реестр план'!$F:$F,E33,'Реестр план'!$I:$I,J33)),"перерасход","ок"))</f>
        <v/>
      </c>
    </row>
    <row r="34" spans="2:13" x14ac:dyDescent="0.3">
      <c r="B34" s="7">
        <v>41305</v>
      </c>
      <c r="C34" s="9">
        <v>62.94</v>
      </c>
      <c r="D34" s="4" t="s">
        <v>154</v>
      </c>
      <c r="E34" s="4" t="s">
        <v>24</v>
      </c>
      <c r="F34" s="4" t="s">
        <v>114</v>
      </c>
      <c r="H34" s="4" t="s">
        <v>178</v>
      </c>
      <c r="I34" s="4" t="s">
        <v>163</v>
      </c>
      <c r="J34" s="11">
        <f t="shared" si="0"/>
        <v>0</v>
      </c>
      <c r="K34" s="11">
        <f t="shared" si="1"/>
        <v>1</v>
      </c>
      <c r="L34" s="11">
        <f t="shared" si="2"/>
        <v>0</v>
      </c>
      <c r="M34" s="11" t="str">
        <f ca="1">IF(I34&lt;&gt;"план","",IF((ABS(SUMIFS($C:$C,$J:$J,J34,$E:$E,E34,$I:$I,"факт"))+ABS(C34))&gt;ABS(SUMIFS(INDIRECT("'Реестр план'!"&amp;'План-факт'!$E$3),'Реестр план'!$F:$F,E34,'Реестр план'!$I:$I,J34)),"перерасход","ок"))</f>
        <v/>
      </c>
    </row>
    <row r="35" spans="2:13" x14ac:dyDescent="0.3">
      <c r="B35" s="7">
        <v>41305</v>
      </c>
      <c r="C35" s="9">
        <v>63.63</v>
      </c>
      <c r="D35" s="4" t="s">
        <v>154</v>
      </c>
      <c r="E35" s="4" t="s">
        <v>24</v>
      </c>
      <c r="F35" s="4" t="s">
        <v>117</v>
      </c>
      <c r="H35" s="4" t="s">
        <v>178</v>
      </c>
      <c r="I35" s="4" t="s">
        <v>163</v>
      </c>
      <c r="J35" s="11">
        <f t="shared" si="0"/>
        <v>0</v>
      </c>
      <c r="K35" s="11">
        <f t="shared" si="1"/>
        <v>1</v>
      </c>
      <c r="L35" s="11">
        <f t="shared" si="2"/>
        <v>0</v>
      </c>
      <c r="M35" s="11" t="str">
        <f ca="1">IF(I35&lt;&gt;"план","",IF((ABS(SUMIFS($C:$C,$J:$J,J35,$E:$E,E35,$I:$I,"факт"))+ABS(C35))&gt;ABS(SUMIFS(INDIRECT("'Реестр план'!"&amp;'План-факт'!$E$3),'Реестр план'!$F:$F,E35,'Реестр план'!$I:$I,J35)),"перерасход","ок"))</f>
        <v/>
      </c>
    </row>
    <row r="36" spans="2:13" x14ac:dyDescent="0.3">
      <c r="B36" s="7">
        <v>41305</v>
      </c>
      <c r="C36" s="9">
        <v>112.88</v>
      </c>
      <c r="D36" s="4" t="s">
        <v>154</v>
      </c>
      <c r="E36" s="4" t="s">
        <v>24</v>
      </c>
      <c r="F36" s="4" t="s">
        <v>118</v>
      </c>
      <c r="H36" s="4" t="s">
        <v>178</v>
      </c>
      <c r="I36" s="4" t="s">
        <v>163</v>
      </c>
      <c r="J36" s="11">
        <f t="shared" si="0"/>
        <v>0</v>
      </c>
      <c r="K36" s="11">
        <f t="shared" si="1"/>
        <v>1</v>
      </c>
      <c r="L36" s="11">
        <f t="shared" si="2"/>
        <v>0</v>
      </c>
      <c r="M36" s="11" t="str">
        <f ca="1">IF(I36&lt;&gt;"план","",IF((ABS(SUMIFS($C:$C,$J:$J,J36,$E:$E,E36,$I:$I,"факт"))+ABS(C36))&gt;ABS(SUMIFS(INDIRECT("'Реестр план'!"&amp;'План-факт'!$E$3),'Реестр план'!$F:$F,E36,'Реестр план'!$I:$I,J36)),"перерасход","ок"))</f>
        <v/>
      </c>
    </row>
    <row r="37" spans="2:13" x14ac:dyDescent="0.3">
      <c r="B37" s="7">
        <v>41305</v>
      </c>
      <c r="C37" s="9">
        <v>123.9</v>
      </c>
      <c r="D37" s="4" t="s">
        <v>154</v>
      </c>
      <c r="E37" s="4" t="s">
        <v>24</v>
      </c>
      <c r="F37" s="4" t="s">
        <v>119</v>
      </c>
      <c r="H37" s="4" t="s">
        <v>178</v>
      </c>
      <c r="I37" s="4" t="s">
        <v>163</v>
      </c>
      <c r="J37" s="11">
        <f t="shared" si="0"/>
        <v>0</v>
      </c>
      <c r="K37" s="11">
        <f t="shared" si="1"/>
        <v>1</v>
      </c>
      <c r="L37" s="11">
        <f t="shared" si="2"/>
        <v>0</v>
      </c>
      <c r="M37" s="11" t="str">
        <f ca="1">IF(I37&lt;&gt;"план","",IF((ABS(SUMIFS($C:$C,$J:$J,J37,$E:$E,E37,$I:$I,"факт"))+ABS(C37))&gt;ABS(SUMIFS(INDIRECT("'Реестр план'!"&amp;'План-факт'!$E$3),'Реестр план'!$F:$F,E37,'Реестр план'!$I:$I,J37)),"перерасход","ок"))</f>
        <v/>
      </c>
    </row>
    <row r="38" spans="2:13" x14ac:dyDescent="0.3">
      <c r="B38" s="7">
        <v>41305</v>
      </c>
      <c r="C38" s="9">
        <v>126.96</v>
      </c>
      <c r="D38" s="4" t="s">
        <v>154</v>
      </c>
      <c r="E38" s="4" t="s">
        <v>24</v>
      </c>
      <c r="F38" s="4" t="s">
        <v>125</v>
      </c>
      <c r="H38" s="4" t="s">
        <v>178</v>
      </c>
      <c r="I38" s="4" t="s">
        <v>163</v>
      </c>
      <c r="J38" s="11">
        <f t="shared" si="0"/>
        <v>0</v>
      </c>
      <c r="K38" s="11">
        <f t="shared" si="1"/>
        <v>1</v>
      </c>
      <c r="L38" s="11">
        <f t="shared" si="2"/>
        <v>0</v>
      </c>
      <c r="M38" s="11" t="str">
        <f ca="1">IF(I38&lt;&gt;"план","",IF((ABS(SUMIFS($C:$C,$J:$J,J38,$E:$E,E38,$I:$I,"факт"))+ABS(C38))&gt;ABS(SUMIFS(INDIRECT("'Реестр план'!"&amp;'План-факт'!$E$3),'Реестр план'!$F:$F,E38,'Реестр план'!$I:$I,J38)),"перерасход","ок"))</f>
        <v/>
      </c>
    </row>
    <row r="39" spans="2:13" x14ac:dyDescent="0.3">
      <c r="B39" s="7">
        <v>41305</v>
      </c>
      <c r="C39" s="9">
        <v>293.23</v>
      </c>
      <c r="D39" s="4" t="s">
        <v>154</v>
      </c>
      <c r="E39" s="4" t="s">
        <v>24</v>
      </c>
      <c r="F39" s="4" t="s">
        <v>106</v>
      </c>
      <c r="H39" s="4" t="s">
        <v>178</v>
      </c>
      <c r="I39" s="4" t="s">
        <v>163</v>
      </c>
      <c r="J39" s="11">
        <f t="shared" si="0"/>
        <v>0</v>
      </c>
      <c r="K39" s="11">
        <f t="shared" si="1"/>
        <v>1</v>
      </c>
      <c r="L39" s="11">
        <f t="shared" si="2"/>
        <v>0</v>
      </c>
      <c r="M39" s="11" t="str">
        <f ca="1">IF(I39&lt;&gt;"план","",IF((ABS(SUMIFS($C:$C,$J:$J,J39,$E:$E,E39,$I:$I,"факт"))+ABS(C39))&gt;ABS(SUMIFS(INDIRECT("'Реестр план'!"&amp;'План-факт'!$E$3),'Реестр план'!$F:$F,E39,'Реестр план'!$I:$I,J39)),"перерасход","ок"))</f>
        <v/>
      </c>
    </row>
    <row r="40" spans="2:13" x14ac:dyDescent="0.3">
      <c r="B40" s="7">
        <v>41305</v>
      </c>
      <c r="C40" s="9">
        <v>333.41</v>
      </c>
      <c r="D40" s="4" t="s">
        <v>154</v>
      </c>
      <c r="E40" s="4" t="s">
        <v>24</v>
      </c>
      <c r="F40" s="4" t="s">
        <v>121</v>
      </c>
      <c r="H40" s="4" t="s">
        <v>178</v>
      </c>
      <c r="I40" s="4" t="s">
        <v>163</v>
      </c>
      <c r="J40" s="11">
        <f t="shared" si="0"/>
        <v>0</v>
      </c>
      <c r="K40" s="11">
        <f t="shared" si="1"/>
        <v>1</v>
      </c>
      <c r="L40" s="11">
        <f t="shared" si="2"/>
        <v>0</v>
      </c>
      <c r="M40" s="11" t="str">
        <f ca="1">IF(I40&lt;&gt;"план","",IF((ABS(SUMIFS($C:$C,$J:$J,J40,$E:$E,E40,$I:$I,"факт"))+ABS(C40))&gt;ABS(SUMIFS(INDIRECT("'Реестр план'!"&amp;'План-факт'!$E$3),'Реестр план'!$F:$F,E40,'Реестр план'!$I:$I,J40)),"перерасход","ок"))</f>
        <v/>
      </c>
    </row>
    <row r="41" spans="2:13" x14ac:dyDescent="0.3">
      <c r="B41" s="7">
        <v>41305</v>
      </c>
      <c r="C41" s="9">
        <v>706.21</v>
      </c>
      <c r="D41" s="4" t="s">
        <v>154</v>
      </c>
      <c r="E41" s="4" t="s">
        <v>24</v>
      </c>
      <c r="F41" s="4" t="s">
        <v>122</v>
      </c>
      <c r="H41" s="4" t="s">
        <v>178</v>
      </c>
      <c r="I41" s="4" t="s">
        <v>163</v>
      </c>
      <c r="J41" s="11">
        <f t="shared" si="0"/>
        <v>0</v>
      </c>
      <c r="K41" s="11">
        <f t="shared" si="1"/>
        <v>1</v>
      </c>
      <c r="L41" s="11">
        <f t="shared" si="2"/>
        <v>0</v>
      </c>
      <c r="M41" s="11" t="str">
        <f ca="1">IF(I41&lt;&gt;"план","",IF((ABS(SUMIFS($C:$C,$J:$J,J41,$E:$E,E41,$I:$I,"факт"))+ABS(C41))&gt;ABS(SUMIFS(INDIRECT("'Реестр план'!"&amp;'План-факт'!$E$3),'Реестр план'!$F:$F,E41,'Реестр план'!$I:$I,J41)),"перерасход","ок"))</f>
        <v/>
      </c>
    </row>
    <row r="42" spans="2:13" x14ac:dyDescent="0.3">
      <c r="B42" s="7">
        <v>41305</v>
      </c>
      <c r="C42" s="9">
        <v>769.15</v>
      </c>
      <c r="D42" s="4" t="s">
        <v>154</v>
      </c>
      <c r="E42" s="4" t="s">
        <v>24</v>
      </c>
      <c r="F42" s="4" t="s">
        <v>119</v>
      </c>
      <c r="H42" s="4" t="s">
        <v>178</v>
      </c>
      <c r="I42" s="4" t="s">
        <v>163</v>
      </c>
      <c r="J42" s="11">
        <f t="shared" si="0"/>
        <v>0</v>
      </c>
      <c r="K42" s="11">
        <f t="shared" si="1"/>
        <v>1</v>
      </c>
      <c r="L42" s="11">
        <f t="shared" si="2"/>
        <v>0</v>
      </c>
      <c r="M42" s="11" t="str">
        <f ca="1">IF(I42&lt;&gt;"план","",IF((ABS(SUMIFS($C:$C,$J:$J,J42,$E:$E,E42,$I:$I,"факт"))+ABS(C42))&gt;ABS(SUMIFS(INDIRECT("'Реестр план'!"&amp;'План-факт'!$E$3),'Реестр план'!$F:$F,E42,'Реестр план'!$I:$I,J42)),"перерасход","ок"))</f>
        <v/>
      </c>
    </row>
    <row r="43" spans="2:13" x14ac:dyDescent="0.3">
      <c r="B43" s="7">
        <v>41305</v>
      </c>
      <c r="C43" s="9">
        <v>817.74</v>
      </c>
      <c r="D43" s="4" t="s">
        <v>154</v>
      </c>
      <c r="E43" s="4" t="s">
        <v>24</v>
      </c>
      <c r="F43" s="4" t="s">
        <v>113</v>
      </c>
      <c r="H43" s="4" t="s">
        <v>178</v>
      </c>
      <c r="I43" s="4" t="s">
        <v>163</v>
      </c>
      <c r="J43" s="11">
        <f t="shared" si="0"/>
        <v>0</v>
      </c>
      <c r="K43" s="11">
        <f t="shared" si="1"/>
        <v>1</v>
      </c>
      <c r="L43" s="11">
        <f t="shared" si="2"/>
        <v>0</v>
      </c>
      <c r="M43" s="11" t="str">
        <f ca="1">IF(I43&lt;&gt;"план","",IF((ABS(SUMIFS($C:$C,$J:$J,J43,$E:$E,E43,$I:$I,"факт"))+ABS(C43))&gt;ABS(SUMIFS(INDIRECT("'Реестр план'!"&amp;'План-факт'!$E$3),'Реестр план'!$F:$F,E43,'Реестр план'!$I:$I,J43)),"перерасход","ок"))</f>
        <v/>
      </c>
    </row>
    <row r="44" spans="2:13" x14ac:dyDescent="0.3">
      <c r="B44" s="7">
        <v>41305</v>
      </c>
      <c r="C44" s="9">
        <v>1132.26</v>
      </c>
      <c r="D44" s="4" t="s">
        <v>154</v>
      </c>
      <c r="E44" s="4" t="s">
        <v>24</v>
      </c>
      <c r="F44" s="4" t="s">
        <v>108</v>
      </c>
      <c r="H44" s="4" t="s">
        <v>178</v>
      </c>
      <c r="I44" s="4" t="s">
        <v>163</v>
      </c>
      <c r="J44" s="11">
        <f t="shared" si="0"/>
        <v>0</v>
      </c>
      <c r="K44" s="11">
        <f t="shared" si="1"/>
        <v>1</v>
      </c>
      <c r="L44" s="11">
        <f t="shared" si="2"/>
        <v>0</v>
      </c>
      <c r="M44" s="11" t="str">
        <f ca="1">IF(I44&lt;&gt;"план","",IF((ABS(SUMIFS($C:$C,$J:$J,J44,$E:$E,E44,$I:$I,"факт"))+ABS(C44))&gt;ABS(SUMIFS(INDIRECT("'Реестр план'!"&amp;'План-факт'!$E$3),'Реестр план'!$F:$F,E44,'Реестр план'!$I:$I,J44)),"перерасход","ок"))</f>
        <v/>
      </c>
    </row>
    <row r="45" spans="2:13" x14ac:dyDescent="0.3">
      <c r="B45" s="7">
        <v>41305</v>
      </c>
      <c r="C45" s="9">
        <v>1585.92</v>
      </c>
      <c r="D45" s="4" t="s">
        <v>154</v>
      </c>
      <c r="E45" s="4" t="s">
        <v>24</v>
      </c>
      <c r="F45" s="4" t="s">
        <v>125</v>
      </c>
      <c r="H45" s="4" t="s">
        <v>178</v>
      </c>
      <c r="I45" s="4" t="s">
        <v>163</v>
      </c>
      <c r="J45" s="11">
        <f t="shared" si="0"/>
        <v>0</v>
      </c>
      <c r="K45" s="11">
        <f t="shared" si="1"/>
        <v>1</v>
      </c>
      <c r="L45" s="11">
        <f t="shared" si="2"/>
        <v>0</v>
      </c>
      <c r="M45" s="11" t="str">
        <f ca="1">IF(I45&lt;&gt;"план","",IF((ABS(SUMIFS($C:$C,$J:$J,J45,$E:$E,E45,$I:$I,"факт"))+ABS(C45))&gt;ABS(SUMIFS(INDIRECT("'Реестр план'!"&amp;'План-факт'!$E$3),'Реестр план'!$F:$F,E45,'Реестр план'!$I:$I,J45)),"перерасход","ок"))</f>
        <v/>
      </c>
    </row>
    <row r="46" spans="2:13" x14ac:dyDescent="0.3">
      <c r="B46" s="7">
        <v>41305</v>
      </c>
      <c r="C46" s="9">
        <v>1964.7</v>
      </c>
      <c r="D46" s="4" t="s">
        <v>154</v>
      </c>
      <c r="E46" s="4" t="s">
        <v>24</v>
      </c>
      <c r="F46" s="4" t="s">
        <v>117</v>
      </c>
      <c r="H46" s="4" t="s">
        <v>178</v>
      </c>
      <c r="I46" s="4" t="s">
        <v>163</v>
      </c>
      <c r="J46" s="11">
        <f t="shared" si="0"/>
        <v>0</v>
      </c>
      <c r="K46" s="11">
        <f t="shared" si="1"/>
        <v>1</v>
      </c>
      <c r="L46" s="11">
        <f t="shared" si="2"/>
        <v>0</v>
      </c>
      <c r="M46" s="11" t="str">
        <f ca="1">IF(I46&lt;&gt;"план","",IF((ABS(SUMIFS($C:$C,$J:$J,J46,$E:$E,E46,$I:$I,"факт"))+ABS(C46))&gt;ABS(SUMIFS(INDIRECT("'Реестр план'!"&amp;'План-факт'!$E$3),'Реестр план'!$F:$F,E46,'Реестр план'!$I:$I,J46)),"перерасход","ок"))</f>
        <v/>
      </c>
    </row>
    <row r="47" spans="2:13" x14ac:dyDescent="0.3">
      <c r="B47" s="7">
        <v>41305</v>
      </c>
      <c r="C47" s="9">
        <v>1972.7</v>
      </c>
      <c r="D47" s="4" t="s">
        <v>154</v>
      </c>
      <c r="E47" s="4" t="s">
        <v>24</v>
      </c>
      <c r="F47" s="4" t="s">
        <v>124</v>
      </c>
      <c r="H47" s="4" t="s">
        <v>178</v>
      </c>
      <c r="I47" s="4" t="s">
        <v>163</v>
      </c>
      <c r="J47" s="11">
        <f t="shared" si="0"/>
        <v>0</v>
      </c>
      <c r="K47" s="11">
        <f t="shared" si="1"/>
        <v>1</v>
      </c>
      <c r="L47" s="11">
        <f t="shared" si="2"/>
        <v>0</v>
      </c>
      <c r="M47" s="11" t="str">
        <f ca="1">IF(I47&lt;&gt;"план","",IF((ABS(SUMIFS($C:$C,$J:$J,J47,$E:$E,E47,$I:$I,"факт"))+ABS(C47))&gt;ABS(SUMIFS(INDIRECT("'Реестр план'!"&amp;'План-факт'!$E$3),'Реестр план'!$F:$F,E47,'Реестр план'!$I:$I,J47)),"перерасход","ок"))</f>
        <v/>
      </c>
    </row>
    <row r="48" spans="2:13" x14ac:dyDescent="0.3">
      <c r="B48" s="7">
        <v>41305</v>
      </c>
      <c r="C48" s="9">
        <v>2128.9299999999998</v>
      </c>
      <c r="D48" s="4" t="s">
        <v>154</v>
      </c>
      <c r="E48" s="4" t="s">
        <v>24</v>
      </c>
      <c r="F48" s="4" t="s">
        <v>117</v>
      </c>
      <c r="H48" s="4" t="s">
        <v>178</v>
      </c>
      <c r="I48" s="4" t="s">
        <v>163</v>
      </c>
      <c r="J48" s="11">
        <f t="shared" si="0"/>
        <v>0</v>
      </c>
      <c r="K48" s="11">
        <f t="shared" si="1"/>
        <v>1</v>
      </c>
      <c r="L48" s="11">
        <f t="shared" si="2"/>
        <v>0</v>
      </c>
      <c r="M48" s="11" t="str">
        <f ca="1">IF(I48&lt;&gt;"план","",IF((ABS(SUMIFS($C:$C,$J:$J,J48,$E:$E,E48,$I:$I,"факт"))+ABS(C48))&gt;ABS(SUMIFS(INDIRECT("'Реестр план'!"&amp;'План-факт'!$E$3),'Реестр план'!$F:$F,E48,'Реестр план'!$I:$I,J48)),"перерасход","ок"))</f>
        <v/>
      </c>
    </row>
    <row r="49" spans="2:13" x14ac:dyDescent="0.3">
      <c r="B49" s="7">
        <v>41305</v>
      </c>
      <c r="C49" s="9">
        <v>2219</v>
      </c>
      <c r="D49" s="4" t="s">
        <v>154</v>
      </c>
      <c r="E49" s="4" t="s">
        <v>24</v>
      </c>
      <c r="F49" s="4" t="s">
        <v>111</v>
      </c>
      <c r="H49" s="4" t="s">
        <v>178</v>
      </c>
      <c r="I49" s="4" t="s">
        <v>163</v>
      </c>
      <c r="J49" s="11">
        <f t="shared" si="0"/>
        <v>0</v>
      </c>
      <c r="K49" s="11">
        <f t="shared" si="1"/>
        <v>1</v>
      </c>
      <c r="L49" s="11">
        <f t="shared" si="2"/>
        <v>0</v>
      </c>
      <c r="M49" s="11" t="str">
        <f ca="1">IF(I49&lt;&gt;"план","",IF((ABS(SUMIFS($C:$C,$J:$J,J49,$E:$E,E49,$I:$I,"факт"))+ABS(C49))&gt;ABS(SUMIFS(INDIRECT("'Реестр план'!"&amp;'План-факт'!$E$3),'Реестр план'!$F:$F,E49,'Реестр план'!$I:$I,J49)),"перерасход","ок"))</f>
        <v/>
      </c>
    </row>
    <row r="50" spans="2:13" x14ac:dyDescent="0.3">
      <c r="B50" s="7">
        <v>41305</v>
      </c>
      <c r="C50" s="9">
        <v>2360</v>
      </c>
      <c r="D50" s="4" t="s">
        <v>154</v>
      </c>
      <c r="E50" s="4" t="s">
        <v>24</v>
      </c>
      <c r="F50" s="4" t="s">
        <v>106</v>
      </c>
      <c r="H50" s="4" t="s">
        <v>178</v>
      </c>
      <c r="I50" s="4" t="s">
        <v>163</v>
      </c>
      <c r="J50" s="11">
        <f t="shared" si="0"/>
        <v>0</v>
      </c>
      <c r="K50" s="11">
        <f t="shared" si="1"/>
        <v>1</v>
      </c>
      <c r="L50" s="11">
        <f t="shared" si="2"/>
        <v>0</v>
      </c>
      <c r="M50" s="11" t="str">
        <f ca="1">IF(I50&lt;&gt;"план","",IF((ABS(SUMIFS($C:$C,$J:$J,J50,$E:$E,E50,$I:$I,"факт"))+ABS(C50))&gt;ABS(SUMIFS(INDIRECT("'Реестр план'!"&amp;'План-факт'!$E$3),'Реестр план'!$F:$F,E50,'Реестр план'!$I:$I,J50)),"перерасход","ок"))</f>
        <v/>
      </c>
    </row>
    <row r="51" spans="2:13" x14ac:dyDescent="0.3">
      <c r="B51" s="7">
        <v>41305</v>
      </c>
      <c r="C51" s="9">
        <v>2563.85</v>
      </c>
      <c r="D51" s="4" t="s">
        <v>154</v>
      </c>
      <c r="E51" s="4" t="s">
        <v>24</v>
      </c>
      <c r="F51" s="4" t="s">
        <v>110</v>
      </c>
      <c r="H51" s="4" t="s">
        <v>178</v>
      </c>
      <c r="I51" s="4" t="s">
        <v>163</v>
      </c>
      <c r="J51" s="11">
        <f t="shared" si="0"/>
        <v>0</v>
      </c>
      <c r="K51" s="11">
        <f t="shared" si="1"/>
        <v>1</v>
      </c>
      <c r="L51" s="11">
        <f t="shared" si="2"/>
        <v>0</v>
      </c>
      <c r="M51" s="11" t="str">
        <f ca="1">IF(I51&lt;&gt;"план","",IF((ABS(SUMIFS($C:$C,$J:$J,J51,$E:$E,E51,$I:$I,"факт"))+ABS(C51))&gt;ABS(SUMIFS(INDIRECT("'Реестр план'!"&amp;'План-факт'!$E$3),'Реестр план'!$F:$F,E51,'Реестр план'!$I:$I,J51)),"перерасход","ок"))</f>
        <v/>
      </c>
    </row>
    <row r="52" spans="2:13" x14ac:dyDescent="0.3">
      <c r="B52" s="7">
        <v>41305</v>
      </c>
      <c r="C52" s="9">
        <v>3020.66</v>
      </c>
      <c r="D52" s="4" t="s">
        <v>154</v>
      </c>
      <c r="E52" s="4" t="s">
        <v>24</v>
      </c>
      <c r="F52" s="4" t="s">
        <v>121</v>
      </c>
      <c r="H52" s="4" t="s">
        <v>178</v>
      </c>
      <c r="I52" s="4" t="s">
        <v>163</v>
      </c>
      <c r="J52" s="11">
        <f t="shared" si="0"/>
        <v>0</v>
      </c>
      <c r="K52" s="11">
        <f t="shared" si="1"/>
        <v>1</v>
      </c>
      <c r="L52" s="11">
        <f t="shared" si="2"/>
        <v>0</v>
      </c>
      <c r="M52" s="11" t="str">
        <f ca="1">IF(I52&lt;&gt;"план","",IF((ABS(SUMIFS($C:$C,$J:$J,J52,$E:$E,E52,$I:$I,"факт"))+ABS(C52))&gt;ABS(SUMIFS(INDIRECT("'Реестр план'!"&amp;'План-факт'!$E$3),'Реестр план'!$F:$F,E52,'Реестр план'!$I:$I,J52)),"перерасход","ок"))</f>
        <v/>
      </c>
    </row>
    <row r="53" spans="2:13" x14ac:dyDescent="0.3">
      <c r="B53" s="7">
        <v>41305</v>
      </c>
      <c r="C53" s="9">
        <v>3115.31</v>
      </c>
      <c r="D53" s="4" t="s">
        <v>154</v>
      </c>
      <c r="E53" s="4" t="s">
        <v>24</v>
      </c>
      <c r="F53" s="4" t="s">
        <v>122</v>
      </c>
      <c r="H53" s="4" t="s">
        <v>178</v>
      </c>
      <c r="I53" s="4" t="s">
        <v>163</v>
      </c>
      <c r="J53" s="11">
        <f t="shared" si="0"/>
        <v>0</v>
      </c>
      <c r="K53" s="11">
        <f t="shared" si="1"/>
        <v>1</v>
      </c>
      <c r="L53" s="11">
        <f t="shared" si="2"/>
        <v>0</v>
      </c>
      <c r="M53" s="11" t="str">
        <f ca="1">IF(I53&lt;&gt;"план","",IF((ABS(SUMIFS($C:$C,$J:$J,J53,$E:$E,E53,$I:$I,"факт"))+ABS(C53))&gt;ABS(SUMIFS(INDIRECT("'Реестр план'!"&amp;'План-факт'!$E$3),'Реестр план'!$F:$F,E53,'Реестр план'!$I:$I,J53)),"перерасход","ок"))</f>
        <v/>
      </c>
    </row>
    <row r="54" spans="2:13" x14ac:dyDescent="0.3">
      <c r="B54" s="7">
        <v>41305</v>
      </c>
      <c r="C54" s="9">
        <v>3303.79</v>
      </c>
      <c r="D54" s="4" t="s">
        <v>154</v>
      </c>
      <c r="E54" s="4" t="s">
        <v>24</v>
      </c>
      <c r="F54" s="4" t="s">
        <v>120</v>
      </c>
      <c r="H54" s="4" t="s">
        <v>178</v>
      </c>
      <c r="I54" s="4" t="s">
        <v>163</v>
      </c>
      <c r="J54" s="11">
        <f t="shared" si="0"/>
        <v>0</v>
      </c>
      <c r="K54" s="11">
        <f t="shared" si="1"/>
        <v>1</v>
      </c>
      <c r="L54" s="11">
        <f t="shared" si="2"/>
        <v>0</v>
      </c>
      <c r="M54" s="11" t="str">
        <f ca="1">IF(I54&lt;&gt;"план","",IF((ABS(SUMIFS($C:$C,$J:$J,J54,$E:$E,E54,$I:$I,"факт"))+ABS(C54))&gt;ABS(SUMIFS(INDIRECT("'Реестр план'!"&amp;'План-факт'!$E$3),'Реестр план'!$F:$F,E54,'Реестр план'!$I:$I,J54)),"перерасход","ок"))</f>
        <v/>
      </c>
    </row>
    <row r="55" spans="2:13" x14ac:dyDescent="0.3">
      <c r="B55" s="7">
        <v>41305</v>
      </c>
      <c r="C55" s="9">
        <v>3316.39</v>
      </c>
      <c r="D55" s="4" t="s">
        <v>154</v>
      </c>
      <c r="E55" s="4" t="s">
        <v>24</v>
      </c>
      <c r="F55" s="4" t="s">
        <v>106</v>
      </c>
      <c r="H55" s="4" t="s">
        <v>178</v>
      </c>
      <c r="I55" s="4" t="s">
        <v>163</v>
      </c>
      <c r="J55" s="11">
        <f t="shared" si="0"/>
        <v>0</v>
      </c>
      <c r="K55" s="11">
        <f t="shared" si="1"/>
        <v>1</v>
      </c>
      <c r="L55" s="11">
        <f t="shared" si="2"/>
        <v>0</v>
      </c>
      <c r="M55" s="11" t="str">
        <f ca="1">IF(I55&lt;&gt;"план","",IF((ABS(SUMIFS($C:$C,$J:$J,J55,$E:$E,E55,$I:$I,"факт"))+ABS(C55))&gt;ABS(SUMIFS(INDIRECT("'Реестр план'!"&amp;'План-факт'!$E$3),'Реестр план'!$F:$F,E55,'Реестр план'!$I:$I,J55)),"перерасход","ок"))</f>
        <v/>
      </c>
    </row>
    <row r="56" spans="2:13" x14ac:dyDescent="0.3">
      <c r="B56" s="7">
        <v>41305</v>
      </c>
      <c r="C56" s="9">
        <v>3500</v>
      </c>
      <c r="D56" s="4" t="s">
        <v>154</v>
      </c>
      <c r="E56" s="4" t="s">
        <v>24</v>
      </c>
      <c r="F56" s="4" t="s">
        <v>113</v>
      </c>
      <c r="H56" s="4" t="s">
        <v>178</v>
      </c>
      <c r="I56" s="4" t="s">
        <v>163</v>
      </c>
      <c r="J56" s="11">
        <f t="shared" si="0"/>
        <v>0</v>
      </c>
      <c r="K56" s="11">
        <f t="shared" si="1"/>
        <v>1</v>
      </c>
      <c r="L56" s="11">
        <f t="shared" si="2"/>
        <v>0</v>
      </c>
      <c r="M56" s="11" t="str">
        <f ca="1">IF(I56&lt;&gt;"план","",IF((ABS(SUMIFS($C:$C,$J:$J,J56,$E:$E,E56,$I:$I,"факт"))+ABS(C56))&gt;ABS(SUMIFS(INDIRECT("'Реестр план'!"&amp;'План-факт'!$E$3),'Реестр план'!$F:$F,E56,'Реестр план'!$I:$I,J56)),"перерасход","ок"))</f>
        <v/>
      </c>
    </row>
    <row r="57" spans="2:13" x14ac:dyDescent="0.3">
      <c r="B57" s="7">
        <v>41305</v>
      </c>
      <c r="C57" s="9">
        <v>3823.2</v>
      </c>
      <c r="D57" s="4" t="s">
        <v>154</v>
      </c>
      <c r="E57" s="4" t="s">
        <v>24</v>
      </c>
      <c r="F57" s="4" t="s">
        <v>112</v>
      </c>
      <c r="H57" s="4" t="s">
        <v>178</v>
      </c>
      <c r="I57" s="4" t="s">
        <v>163</v>
      </c>
      <c r="J57" s="11">
        <f t="shared" si="0"/>
        <v>0</v>
      </c>
      <c r="K57" s="11">
        <f t="shared" si="1"/>
        <v>1</v>
      </c>
      <c r="L57" s="11">
        <f t="shared" si="2"/>
        <v>0</v>
      </c>
      <c r="M57" s="11" t="str">
        <f ca="1">IF(I57&lt;&gt;"план","",IF((ABS(SUMIFS($C:$C,$J:$J,J57,$E:$E,E57,$I:$I,"факт"))+ABS(C57))&gt;ABS(SUMIFS(INDIRECT("'Реестр план'!"&amp;'План-факт'!$E$3),'Реестр план'!$F:$F,E57,'Реестр план'!$I:$I,J57)),"перерасход","ок"))</f>
        <v/>
      </c>
    </row>
    <row r="58" spans="2:13" x14ac:dyDescent="0.3">
      <c r="B58" s="7">
        <v>41305</v>
      </c>
      <c r="C58" s="9">
        <v>4247.21</v>
      </c>
      <c r="D58" s="4" t="s">
        <v>154</v>
      </c>
      <c r="E58" s="4" t="s">
        <v>24</v>
      </c>
      <c r="F58" s="4" t="s">
        <v>121</v>
      </c>
      <c r="H58" s="4" t="s">
        <v>178</v>
      </c>
      <c r="I58" s="4" t="s">
        <v>163</v>
      </c>
      <c r="J58" s="11">
        <f t="shared" si="0"/>
        <v>0</v>
      </c>
      <c r="K58" s="11">
        <f t="shared" si="1"/>
        <v>1</v>
      </c>
      <c r="L58" s="11">
        <f t="shared" si="2"/>
        <v>0</v>
      </c>
      <c r="M58" s="11" t="str">
        <f ca="1">IF(I58&lt;&gt;"план","",IF((ABS(SUMIFS($C:$C,$J:$J,J58,$E:$E,E58,$I:$I,"факт"))+ABS(C58))&gt;ABS(SUMIFS(INDIRECT("'Реестр план'!"&amp;'План-факт'!$E$3),'Реестр план'!$F:$F,E58,'Реестр план'!$I:$I,J58)),"перерасход","ок"))</f>
        <v/>
      </c>
    </row>
    <row r="59" spans="2:13" x14ac:dyDescent="0.3">
      <c r="B59" s="7">
        <v>41305</v>
      </c>
      <c r="C59" s="9">
        <v>4347.05</v>
      </c>
      <c r="D59" s="4" t="s">
        <v>154</v>
      </c>
      <c r="E59" s="4" t="s">
        <v>24</v>
      </c>
      <c r="F59" s="4" t="s">
        <v>112</v>
      </c>
      <c r="H59" s="4" t="s">
        <v>178</v>
      </c>
      <c r="I59" s="4" t="s">
        <v>163</v>
      </c>
      <c r="J59" s="11">
        <f t="shared" si="0"/>
        <v>0</v>
      </c>
      <c r="K59" s="11">
        <f t="shared" si="1"/>
        <v>1</v>
      </c>
      <c r="L59" s="11">
        <f t="shared" si="2"/>
        <v>0</v>
      </c>
      <c r="M59" s="11" t="str">
        <f ca="1">IF(I59&lt;&gt;"план","",IF((ABS(SUMIFS($C:$C,$J:$J,J59,$E:$E,E59,$I:$I,"факт"))+ABS(C59))&gt;ABS(SUMIFS(INDIRECT("'Реестр план'!"&amp;'План-факт'!$E$3),'Реестр план'!$F:$F,E59,'Реестр план'!$I:$I,J59)),"перерасход","ок"))</f>
        <v/>
      </c>
    </row>
    <row r="60" spans="2:13" x14ac:dyDescent="0.3">
      <c r="B60" s="7">
        <v>41305</v>
      </c>
      <c r="C60" s="9">
        <v>5380.8</v>
      </c>
      <c r="D60" s="4" t="s">
        <v>154</v>
      </c>
      <c r="E60" s="4" t="s">
        <v>24</v>
      </c>
      <c r="F60" s="4" t="s">
        <v>107</v>
      </c>
      <c r="H60" s="4" t="s">
        <v>178</v>
      </c>
      <c r="I60" s="4" t="s">
        <v>163</v>
      </c>
      <c r="J60" s="11">
        <f t="shared" si="0"/>
        <v>0</v>
      </c>
      <c r="K60" s="11">
        <f t="shared" si="1"/>
        <v>1</v>
      </c>
      <c r="L60" s="11">
        <f t="shared" si="2"/>
        <v>0</v>
      </c>
      <c r="M60" s="11" t="str">
        <f ca="1">IF(I60&lt;&gt;"план","",IF((ABS(SUMIFS($C:$C,$J:$J,J60,$E:$E,E60,$I:$I,"факт"))+ABS(C60))&gt;ABS(SUMIFS(INDIRECT("'Реестр план'!"&amp;'План-факт'!$E$3),'Реестр план'!$F:$F,E60,'Реестр план'!$I:$I,J60)),"перерасход","ок"))</f>
        <v/>
      </c>
    </row>
    <row r="61" spans="2:13" x14ac:dyDescent="0.3">
      <c r="B61" s="7">
        <v>41305</v>
      </c>
      <c r="C61" s="9">
        <v>5426.82</v>
      </c>
      <c r="D61" s="4" t="s">
        <v>154</v>
      </c>
      <c r="E61" s="4" t="s">
        <v>24</v>
      </c>
      <c r="F61" s="4" t="s">
        <v>109</v>
      </c>
      <c r="H61" s="4" t="s">
        <v>178</v>
      </c>
      <c r="I61" s="4" t="s">
        <v>163</v>
      </c>
      <c r="J61" s="11">
        <f t="shared" si="0"/>
        <v>0</v>
      </c>
      <c r="K61" s="11">
        <f t="shared" si="1"/>
        <v>1</v>
      </c>
      <c r="L61" s="11">
        <f t="shared" si="2"/>
        <v>0</v>
      </c>
      <c r="M61" s="11" t="str">
        <f ca="1">IF(I61&lt;&gt;"план","",IF((ABS(SUMIFS($C:$C,$J:$J,J61,$E:$E,E61,$I:$I,"факт"))+ABS(C61))&gt;ABS(SUMIFS(INDIRECT("'Реестр план'!"&amp;'План-факт'!$E$3),'Реестр план'!$F:$F,E61,'Реестр план'!$I:$I,J61)),"перерасход","ок"))</f>
        <v/>
      </c>
    </row>
    <row r="62" spans="2:13" x14ac:dyDescent="0.3">
      <c r="B62" s="7">
        <v>41305</v>
      </c>
      <c r="C62" s="9">
        <v>5577.4</v>
      </c>
      <c r="D62" s="4" t="s">
        <v>154</v>
      </c>
      <c r="E62" s="4" t="s">
        <v>24</v>
      </c>
      <c r="F62" s="4" t="s">
        <v>110</v>
      </c>
      <c r="H62" s="4" t="s">
        <v>178</v>
      </c>
      <c r="I62" s="4" t="s">
        <v>163</v>
      </c>
      <c r="J62" s="11">
        <f t="shared" si="0"/>
        <v>0</v>
      </c>
      <c r="K62" s="11">
        <f t="shared" si="1"/>
        <v>1</v>
      </c>
      <c r="L62" s="11">
        <f t="shared" si="2"/>
        <v>0</v>
      </c>
      <c r="M62" s="11" t="str">
        <f ca="1">IF(I62&lt;&gt;"план","",IF((ABS(SUMIFS($C:$C,$J:$J,J62,$E:$E,E62,$I:$I,"факт"))+ABS(C62))&gt;ABS(SUMIFS(INDIRECT("'Реестр план'!"&amp;'План-факт'!$E$3),'Реестр план'!$F:$F,E62,'Реестр план'!$I:$I,J62)),"перерасход","ок"))</f>
        <v/>
      </c>
    </row>
    <row r="63" spans="2:13" x14ac:dyDescent="0.3">
      <c r="B63" s="7">
        <v>41305</v>
      </c>
      <c r="C63" s="9">
        <v>5928.99</v>
      </c>
      <c r="D63" s="4" t="s">
        <v>154</v>
      </c>
      <c r="E63" s="4" t="s">
        <v>24</v>
      </c>
      <c r="F63" s="4" t="s">
        <v>119</v>
      </c>
      <c r="H63" s="4" t="s">
        <v>178</v>
      </c>
      <c r="I63" s="4" t="s">
        <v>163</v>
      </c>
      <c r="J63" s="11">
        <f t="shared" si="0"/>
        <v>0</v>
      </c>
      <c r="K63" s="11">
        <f t="shared" si="1"/>
        <v>1</v>
      </c>
      <c r="L63" s="11">
        <f t="shared" si="2"/>
        <v>0</v>
      </c>
      <c r="M63" s="11" t="str">
        <f ca="1">IF(I63&lt;&gt;"план","",IF((ABS(SUMIFS($C:$C,$J:$J,J63,$E:$E,E63,$I:$I,"факт"))+ABS(C63))&gt;ABS(SUMIFS(INDIRECT("'Реестр план'!"&amp;'План-факт'!$E$3),'Реестр план'!$F:$F,E63,'Реестр план'!$I:$I,J63)),"перерасход","ок"))</f>
        <v/>
      </c>
    </row>
    <row r="64" spans="2:13" x14ac:dyDescent="0.3">
      <c r="B64" s="7">
        <v>41305</v>
      </c>
      <c r="C64" s="9">
        <v>6195</v>
      </c>
      <c r="D64" s="4" t="s">
        <v>154</v>
      </c>
      <c r="E64" s="4" t="s">
        <v>24</v>
      </c>
      <c r="F64" s="4" t="s">
        <v>122</v>
      </c>
      <c r="H64" s="4" t="s">
        <v>178</v>
      </c>
      <c r="I64" s="4" t="s">
        <v>163</v>
      </c>
      <c r="J64" s="11">
        <f t="shared" si="0"/>
        <v>0</v>
      </c>
      <c r="K64" s="11">
        <f t="shared" si="1"/>
        <v>1</v>
      </c>
      <c r="L64" s="11">
        <f t="shared" si="2"/>
        <v>0</v>
      </c>
      <c r="M64" s="11" t="str">
        <f ca="1">IF(I64&lt;&gt;"план","",IF((ABS(SUMIFS($C:$C,$J:$J,J64,$E:$E,E64,$I:$I,"факт"))+ABS(C64))&gt;ABS(SUMIFS(INDIRECT("'Реестр план'!"&amp;'План-факт'!$E$3),'Реестр план'!$F:$F,E64,'Реестр план'!$I:$I,J64)),"перерасход","ок"))</f>
        <v/>
      </c>
    </row>
    <row r="65" spans="2:13" x14ac:dyDescent="0.3">
      <c r="B65" s="7">
        <v>41305</v>
      </c>
      <c r="C65" s="9">
        <v>6498.94</v>
      </c>
      <c r="D65" s="4" t="s">
        <v>154</v>
      </c>
      <c r="E65" s="4" t="s">
        <v>24</v>
      </c>
      <c r="F65" s="4" t="s">
        <v>113</v>
      </c>
      <c r="H65" s="4" t="s">
        <v>178</v>
      </c>
      <c r="I65" s="4" t="s">
        <v>163</v>
      </c>
      <c r="J65" s="11">
        <f t="shared" si="0"/>
        <v>0</v>
      </c>
      <c r="K65" s="11">
        <f t="shared" si="1"/>
        <v>1</v>
      </c>
      <c r="L65" s="11">
        <f t="shared" si="2"/>
        <v>0</v>
      </c>
      <c r="M65" s="11" t="str">
        <f ca="1">IF(I65&lt;&gt;"план","",IF((ABS(SUMIFS($C:$C,$J:$J,J65,$E:$E,E65,$I:$I,"факт"))+ABS(C65))&gt;ABS(SUMIFS(INDIRECT("'Реестр план'!"&amp;'План-факт'!$E$3),'Реестр план'!$F:$F,E65,'Реестр план'!$I:$I,J65)),"перерасход","ок"))</f>
        <v/>
      </c>
    </row>
    <row r="66" spans="2:13" x14ac:dyDescent="0.3">
      <c r="B66" s="7">
        <v>41305</v>
      </c>
      <c r="C66" s="9">
        <v>6527.32</v>
      </c>
      <c r="D66" s="4" t="s">
        <v>154</v>
      </c>
      <c r="E66" s="4" t="s">
        <v>24</v>
      </c>
      <c r="F66" s="4" t="s">
        <v>117</v>
      </c>
      <c r="H66" s="4" t="s">
        <v>178</v>
      </c>
      <c r="I66" s="4" t="s">
        <v>163</v>
      </c>
      <c r="J66" s="11">
        <f t="shared" si="0"/>
        <v>0</v>
      </c>
      <c r="K66" s="11">
        <f t="shared" si="1"/>
        <v>1</v>
      </c>
      <c r="L66" s="11">
        <f t="shared" si="2"/>
        <v>0</v>
      </c>
      <c r="M66" s="11" t="str">
        <f ca="1">IF(I66&lt;&gt;"план","",IF((ABS(SUMIFS($C:$C,$J:$J,J66,$E:$E,E66,$I:$I,"факт"))+ABS(C66))&gt;ABS(SUMIFS(INDIRECT("'Реестр план'!"&amp;'План-факт'!$E$3),'Реестр план'!$F:$F,E66,'Реестр план'!$I:$I,J66)),"перерасход","ок"))</f>
        <v/>
      </c>
    </row>
    <row r="67" spans="2:13" x14ac:dyDescent="0.3">
      <c r="B67" s="7">
        <v>41305</v>
      </c>
      <c r="C67" s="9">
        <v>7000</v>
      </c>
      <c r="D67" s="4" t="s">
        <v>154</v>
      </c>
      <c r="E67" s="4" t="s">
        <v>24</v>
      </c>
      <c r="F67" s="4" t="s">
        <v>110</v>
      </c>
      <c r="H67" s="4" t="s">
        <v>178</v>
      </c>
      <c r="I67" s="4" t="s">
        <v>163</v>
      </c>
      <c r="J67" s="11">
        <f t="shared" si="0"/>
        <v>0</v>
      </c>
      <c r="K67" s="11">
        <f t="shared" si="1"/>
        <v>1</v>
      </c>
      <c r="L67" s="11">
        <f t="shared" si="2"/>
        <v>0</v>
      </c>
      <c r="M67" s="11" t="str">
        <f ca="1">IF(I67&lt;&gt;"план","",IF((ABS(SUMIFS($C:$C,$J:$J,J67,$E:$E,E67,$I:$I,"факт"))+ABS(C67))&gt;ABS(SUMIFS(INDIRECT("'Реестр план'!"&amp;'План-факт'!$E$3),'Реестр план'!$F:$F,E67,'Реестр план'!$I:$I,J67)),"перерасход","ок"))</f>
        <v/>
      </c>
    </row>
    <row r="68" spans="2:13" x14ac:dyDescent="0.3">
      <c r="B68" s="7">
        <v>41305</v>
      </c>
      <c r="C68" s="9">
        <v>7193.58</v>
      </c>
      <c r="D68" s="4" t="s">
        <v>154</v>
      </c>
      <c r="E68" s="4" t="s">
        <v>24</v>
      </c>
      <c r="F68" s="4" t="s">
        <v>120</v>
      </c>
      <c r="H68" s="4" t="s">
        <v>178</v>
      </c>
      <c r="I68" s="4" t="s">
        <v>163</v>
      </c>
      <c r="J68" s="11">
        <f t="shared" ref="J68:J131" si="3">IF(ISBLANK(A68),0,MONTH(A68))</f>
        <v>0</v>
      </c>
      <c r="K68" s="11">
        <f t="shared" ref="K68:K131" si="4">IF(ISBLANK(B68),0,MONTH(B68))</f>
        <v>1</v>
      </c>
      <c r="L68" s="11">
        <f t="shared" ref="L68:L131" si="5">WEEKNUM(A68)</f>
        <v>0</v>
      </c>
      <c r="M68" s="11" t="str">
        <f ca="1">IF(I68&lt;&gt;"план","",IF((ABS(SUMIFS($C:$C,$J:$J,J68,$E:$E,E68,$I:$I,"факт"))+ABS(C68))&gt;ABS(SUMIFS(INDIRECT("'Реестр план'!"&amp;'План-факт'!$E$3),'Реестр план'!$F:$F,E68,'Реестр план'!$I:$I,J68)),"перерасход","ок"))</f>
        <v/>
      </c>
    </row>
    <row r="69" spans="2:13" x14ac:dyDescent="0.3">
      <c r="B69" s="7">
        <v>41305</v>
      </c>
      <c r="C69" s="9">
        <v>8109.97</v>
      </c>
      <c r="D69" s="4" t="s">
        <v>154</v>
      </c>
      <c r="E69" s="4" t="s">
        <v>24</v>
      </c>
      <c r="F69" s="4" t="s">
        <v>120</v>
      </c>
      <c r="H69" s="4" t="s">
        <v>178</v>
      </c>
      <c r="I69" s="4" t="s">
        <v>163</v>
      </c>
      <c r="J69" s="11">
        <f t="shared" si="3"/>
        <v>0</v>
      </c>
      <c r="K69" s="11">
        <f t="shared" si="4"/>
        <v>1</v>
      </c>
      <c r="L69" s="11">
        <f t="shared" si="5"/>
        <v>0</v>
      </c>
      <c r="M69" s="11" t="str">
        <f ca="1">IF(I69&lt;&gt;"план","",IF((ABS(SUMIFS($C:$C,$J:$J,J69,$E:$E,E69,$I:$I,"факт"))+ABS(C69))&gt;ABS(SUMIFS(INDIRECT("'Реестр план'!"&amp;'План-факт'!$E$3),'Реестр план'!$F:$F,E69,'Реестр план'!$I:$I,J69)),"перерасход","ок"))</f>
        <v/>
      </c>
    </row>
    <row r="70" spans="2:13" x14ac:dyDescent="0.3">
      <c r="B70" s="7">
        <v>41305</v>
      </c>
      <c r="C70" s="9">
        <v>8260</v>
      </c>
      <c r="D70" s="4" t="s">
        <v>154</v>
      </c>
      <c r="E70" s="4" t="s">
        <v>24</v>
      </c>
      <c r="F70" s="4" t="s">
        <v>106</v>
      </c>
      <c r="H70" s="4" t="s">
        <v>178</v>
      </c>
      <c r="I70" s="4" t="s">
        <v>163</v>
      </c>
      <c r="J70" s="11">
        <f t="shared" si="3"/>
        <v>0</v>
      </c>
      <c r="K70" s="11">
        <f t="shared" si="4"/>
        <v>1</v>
      </c>
      <c r="L70" s="11">
        <f t="shared" si="5"/>
        <v>0</v>
      </c>
      <c r="M70" s="11" t="str">
        <f ca="1">IF(I70&lt;&gt;"план","",IF((ABS(SUMIFS($C:$C,$J:$J,J70,$E:$E,E70,$I:$I,"факт"))+ABS(C70))&gt;ABS(SUMIFS(INDIRECT("'Реестр план'!"&amp;'План-факт'!$E$3),'Реестр план'!$F:$F,E70,'Реестр план'!$I:$I,J70)),"перерасход","ок"))</f>
        <v/>
      </c>
    </row>
    <row r="71" spans="2:13" x14ac:dyDescent="0.3">
      <c r="B71" s="7">
        <v>41305</v>
      </c>
      <c r="C71" s="9">
        <v>9439.7999999999993</v>
      </c>
      <c r="D71" s="4" t="s">
        <v>154</v>
      </c>
      <c r="E71" s="4" t="s">
        <v>24</v>
      </c>
      <c r="F71" s="4" t="s">
        <v>119</v>
      </c>
      <c r="H71" s="4" t="s">
        <v>178</v>
      </c>
      <c r="I71" s="4" t="s">
        <v>163</v>
      </c>
      <c r="J71" s="11">
        <f t="shared" si="3"/>
        <v>0</v>
      </c>
      <c r="K71" s="11">
        <f t="shared" si="4"/>
        <v>1</v>
      </c>
      <c r="L71" s="11">
        <f t="shared" si="5"/>
        <v>0</v>
      </c>
      <c r="M71" s="11" t="str">
        <f ca="1">IF(I71&lt;&gt;"план","",IF((ABS(SUMIFS($C:$C,$J:$J,J71,$E:$E,E71,$I:$I,"факт"))+ABS(C71))&gt;ABS(SUMIFS(INDIRECT("'Реестр план'!"&amp;'План-факт'!$E$3),'Реестр план'!$F:$F,E71,'Реестр план'!$I:$I,J71)),"перерасход","ок"))</f>
        <v/>
      </c>
    </row>
    <row r="72" spans="2:13" x14ac:dyDescent="0.3">
      <c r="B72" s="7">
        <v>41305</v>
      </c>
      <c r="C72" s="9">
        <v>9441.5300000000007</v>
      </c>
      <c r="D72" s="4" t="s">
        <v>154</v>
      </c>
      <c r="E72" s="4" t="s">
        <v>24</v>
      </c>
      <c r="F72" s="4" t="s">
        <v>112</v>
      </c>
      <c r="H72" s="4" t="s">
        <v>178</v>
      </c>
      <c r="I72" s="4" t="s">
        <v>163</v>
      </c>
      <c r="J72" s="11">
        <f t="shared" si="3"/>
        <v>0</v>
      </c>
      <c r="K72" s="11">
        <f t="shared" si="4"/>
        <v>1</v>
      </c>
      <c r="L72" s="11">
        <f t="shared" si="5"/>
        <v>0</v>
      </c>
      <c r="M72" s="11" t="str">
        <f ca="1">IF(I72&lt;&gt;"план","",IF((ABS(SUMIFS($C:$C,$J:$J,J72,$E:$E,E72,$I:$I,"факт"))+ABS(C72))&gt;ABS(SUMIFS(INDIRECT("'Реестр план'!"&amp;'План-факт'!$E$3),'Реестр план'!$F:$F,E72,'Реестр план'!$I:$I,J72)),"перерасход","ок"))</f>
        <v/>
      </c>
    </row>
    <row r="73" spans="2:13" x14ac:dyDescent="0.3">
      <c r="B73" s="7">
        <v>41305</v>
      </c>
      <c r="C73" s="9">
        <v>10800.82</v>
      </c>
      <c r="D73" s="4" t="s">
        <v>154</v>
      </c>
      <c r="E73" s="4" t="s">
        <v>24</v>
      </c>
      <c r="F73" s="4" t="s">
        <v>122</v>
      </c>
      <c r="H73" s="4" t="s">
        <v>178</v>
      </c>
      <c r="I73" s="4" t="s">
        <v>163</v>
      </c>
      <c r="J73" s="11">
        <f t="shared" si="3"/>
        <v>0</v>
      </c>
      <c r="K73" s="11">
        <f t="shared" si="4"/>
        <v>1</v>
      </c>
      <c r="L73" s="11">
        <f t="shared" si="5"/>
        <v>0</v>
      </c>
      <c r="M73" s="11" t="str">
        <f ca="1">IF(I73&lt;&gt;"план","",IF((ABS(SUMIFS($C:$C,$J:$J,J73,$E:$E,E73,$I:$I,"факт"))+ABS(C73))&gt;ABS(SUMIFS(INDIRECT("'Реестр план'!"&amp;'План-факт'!$E$3),'Реестр план'!$F:$F,E73,'Реестр план'!$I:$I,J73)),"перерасход","ок"))</f>
        <v/>
      </c>
    </row>
    <row r="74" spans="2:13" x14ac:dyDescent="0.3">
      <c r="B74" s="7">
        <v>41305</v>
      </c>
      <c r="C74" s="9">
        <v>11572.26</v>
      </c>
      <c r="D74" s="4" t="s">
        <v>154</v>
      </c>
      <c r="E74" s="4" t="s">
        <v>24</v>
      </c>
      <c r="F74" s="4" t="s">
        <v>115</v>
      </c>
      <c r="H74" s="4" t="s">
        <v>178</v>
      </c>
      <c r="I74" s="4" t="s">
        <v>163</v>
      </c>
      <c r="J74" s="11">
        <f t="shared" si="3"/>
        <v>0</v>
      </c>
      <c r="K74" s="11">
        <f t="shared" si="4"/>
        <v>1</v>
      </c>
      <c r="L74" s="11">
        <f t="shared" si="5"/>
        <v>0</v>
      </c>
      <c r="M74" s="11" t="str">
        <f ca="1">IF(I74&lt;&gt;"план","",IF((ABS(SUMIFS($C:$C,$J:$J,J74,$E:$E,E74,$I:$I,"факт"))+ABS(C74))&gt;ABS(SUMIFS(INDIRECT("'Реестр план'!"&amp;'План-факт'!$E$3),'Реестр план'!$F:$F,E74,'Реестр план'!$I:$I,J74)),"перерасход","ок"))</f>
        <v/>
      </c>
    </row>
    <row r="75" spans="2:13" x14ac:dyDescent="0.3">
      <c r="B75" s="7">
        <v>41305</v>
      </c>
      <c r="C75" s="9">
        <v>12123.77</v>
      </c>
      <c r="D75" s="4" t="s">
        <v>154</v>
      </c>
      <c r="E75" s="4" t="s">
        <v>24</v>
      </c>
      <c r="F75" s="4" t="s">
        <v>109</v>
      </c>
      <c r="H75" s="4" t="s">
        <v>178</v>
      </c>
      <c r="I75" s="4" t="s">
        <v>163</v>
      </c>
      <c r="J75" s="11">
        <f t="shared" si="3"/>
        <v>0</v>
      </c>
      <c r="K75" s="11">
        <f t="shared" si="4"/>
        <v>1</v>
      </c>
      <c r="L75" s="11">
        <f t="shared" si="5"/>
        <v>0</v>
      </c>
      <c r="M75" s="11" t="str">
        <f ca="1">IF(I75&lt;&gt;"план","",IF((ABS(SUMIFS($C:$C,$J:$J,J75,$E:$E,E75,$I:$I,"факт"))+ABS(C75))&gt;ABS(SUMIFS(INDIRECT("'Реестр план'!"&amp;'План-факт'!$E$3),'Реестр план'!$F:$F,E75,'Реестр план'!$I:$I,J75)),"перерасход","ок"))</f>
        <v/>
      </c>
    </row>
    <row r="76" spans="2:13" x14ac:dyDescent="0.3">
      <c r="B76" s="7">
        <v>41305</v>
      </c>
      <c r="C76" s="9">
        <v>12402.48</v>
      </c>
      <c r="D76" s="4" t="s">
        <v>154</v>
      </c>
      <c r="E76" s="4" t="s">
        <v>24</v>
      </c>
      <c r="F76" s="4" t="s">
        <v>117</v>
      </c>
      <c r="H76" s="4" t="s">
        <v>178</v>
      </c>
      <c r="I76" s="4" t="s">
        <v>163</v>
      </c>
      <c r="J76" s="11">
        <f t="shared" si="3"/>
        <v>0</v>
      </c>
      <c r="K76" s="11">
        <f t="shared" si="4"/>
        <v>1</v>
      </c>
      <c r="L76" s="11">
        <f t="shared" si="5"/>
        <v>0</v>
      </c>
      <c r="M76" s="11" t="str">
        <f ca="1">IF(I76&lt;&gt;"план","",IF((ABS(SUMIFS($C:$C,$J:$J,J76,$E:$E,E76,$I:$I,"факт"))+ABS(C76))&gt;ABS(SUMIFS(INDIRECT("'Реестр план'!"&amp;'План-факт'!$E$3),'Реестр план'!$F:$F,E76,'Реестр план'!$I:$I,J76)),"перерасход","ок"))</f>
        <v/>
      </c>
    </row>
    <row r="77" spans="2:13" x14ac:dyDescent="0.3">
      <c r="B77" s="7">
        <v>41305</v>
      </c>
      <c r="C77" s="9">
        <v>13221.9</v>
      </c>
      <c r="D77" s="4" t="s">
        <v>154</v>
      </c>
      <c r="E77" s="4" t="s">
        <v>24</v>
      </c>
      <c r="F77" s="4" t="s">
        <v>116</v>
      </c>
      <c r="H77" s="4" t="s">
        <v>178</v>
      </c>
      <c r="I77" s="4" t="s">
        <v>163</v>
      </c>
      <c r="J77" s="11">
        <f t="shared" si="3"/>
        <v>0</v>
      </c>
      <c r="K77" s="11">
        <f t="shared" si="4"/>
        <v>1</v>
      </c>
      <c r="L77" s="11">
        <f t="shared" si="5"/>
        <v>0</v>
      </c>
      <c r="M77" s="11" t="str">
        <f ca="1">IF(I77&lt;&gt;"план","",IF((ABS(SUMIFS($C:$C,$J:$J,J77,$E:$E,E77,$I:$I,"факт"))+ABS(C77))&gt;ABS(SUMIFS(INDIRECT("'Реестр план'!"&amp;'План-факт'!$E$3),'Реестр план'!$F:$F,E77,'Реестр план'!$I:$I,J77)),"перерасход","ок"))</f>
        <v/>
      </c>
    </row>
    <row r="78" spans="2:13" x14ac:dyDescent="0.3">
      <c r="B78" s="7">
        <v>41305</v>
      </c>
      <c r="C78" s="9">
        <v>14137.34</v>
      </c>
      <c r="D78" s="4" t="s">
        <v>154</v>
      </c>
      <c r="E78" s="4" t="s">
        <v>24</v>
      </c>
      <c r="F78" s="4" t="s">
        <v>122</v>
      </c>
      <c r="H78" s="4" t="s">
        <v>178</v>
      </c>
      <c r="I78" s="4" t="s">
        <v>163</v>
      </c>
      <c r="J78" s="11">
        <f t="shared" si="3"/>
        <v>0</v>
      </c>
      <c r="K78" s="11">
        <f t="shared" si="4"/>
        <v>1</v>
      </c>
      <c r="L78" s="11">
        <f t="shared" si="5"/>
        <v>0</v>
      </c>
      <c r="M78" s="11" t="str">
        <f ca="1">IF(I78&lt;&gt;"план","",IF((ABS(SUMIFS($C:$C,$J:$J,J78,$E:$E,E78,$I:$I,"факт"))+ABS(C78))&gt;ABS(SUMIFS(INDIRECT("'Реестр план'!"&amp;'План-факт'!$E$3),'Реестр план'!$F:$F,E78,'Реестр план'!$I:$I,J78)),"перерасход","ок"))</f>
        <v/>
      </c>
    </row>
    <row r="79" spans="2:13" x14ac:dyDescent="0.3">
      <c r="B79" s="7">
        <v>41305</v>
      </c>
      <c r="C79" s="9">
        <v>15805.58</v>
      </c>
      <c r="D79" s="4" t="s">
        <v>154</v>
      </c>
      <c r="E79" s="4" t="s">
        <v>24</v>
      </c>
      <c r="F79" s="4" t="s">
        <v>106</v>
      </c>
      <c r="H79" s="4" t="s">
        <v>178</v>
      </c>
      <c r="I79" s="4" t="s">
        <v>163</v>
      </c>
      <c r="J79" s="11">
        <f t="shared" si="3"/>
        <v>0</v>
      </c>
      <c r="K79" s="11">
        <f t="shared" si="4"/>
        <v>1</v>
      </c>
      <c r="L79" s="11">
        <f t="shared" si="5"/>
        <v>0</v>
      </c>
      <c r="M79" s="11" t="str">
        <f ca="1">IF(I79&lt;&gt;"план","",IF((ABS(SUMIFS($C:$C,$J:$J,J79,$E:$E,E79,$I:$I,"факт"))+ABS(C79))&gt;ABS(SUMIFS(INDIRECT("'Реестр план'!"&amp;'План-факт'!$E$3),'Реестр план'!$F:$F,E79,'Реестр план'!$I:$I,J79)),"перерасход","ок"))</f>
        <v/>
      </c>
    </row>
    <row r="80" spans="2:13" x14ac:dyDescent="0.3">
      <c r="B80" s="7">
        <v>41305</v>
      </c>
      <c r="C80" s="9">
        <v>15940.09</v>
      </c>
      <c r="D80" s="4" t="s">
        <v>154</v>
      </c>
      <c r="E80" s="4" t="s">
        <v>24</v>
      </c>
      <c r="F80" s="4" t="s">
        <v>116</v>
      </c>
      <c r="H80" s="4" t="s">
        <v>178</v>
      </c>
      <c r="I80" s="4" t="s">
        <v>163</v>
      </c>
      <c r="J80" s="11">
        <f t="shared" si="3"/>
        <v>0</v>
      </c>
      <c r="K80" s="11">
        <f t="shared" si="4"/>
        <v>1</v>
      </c>
      <c r="L80" s="11">
        <f t="shared" si="5"/>
        <v>0</v>
      </c>
      <c r="M80" s="11" t="str">
        <f ca="1">IF(I80&lt;&gt;"план","",IF((ABS(SUMIFS($C:$C,$J:$J,J80,$E:$E,E80,$I:$I,"факт"))+ABS(C80))&gt;ABS(SUMIFS(INDIRECT("'Реестр план'!"&amp;'План-факт'!$E$3),'Реестр план'!$F:$F,E80,'Реестр план'!$I:$I,J80)),"перерасход","ок"))</f>
        <v/>
      </c>
    </row>
    <row r="81" spans="2:13" x14ac:dyDescent="0.3">
      <c r="B81" s="7">
        <v>41305</v>
      </c>
      <c r="C81" s="9">
        <v>16328.76</v>
      </c>
      <c r="D81" s="4" t="s">
        <v>154</v>
      </c>
      <c r="E81" s="4" t="s">
        <v>24</v>
      </c>
      <c r="F81" s="4" t="s">
        <v>114</v>
      </c>
      <c r="H81" s="4" t="s">
        <v>178</v>
      </c>
      <c r="I81" s="4" t="s">
        <v>163</v>
      </c>
      <c r="J81" s="11">
        <f t="shared" si="3"/>
        <v>0</v>
      </c>
      <c r="K81" s="11">
        <f t="shared" si="4"/>
        <v>1</v>
      </c>
      <c r="L81" s="11">
        <f t="shared" si="5"/>
        <v>0</v>
      </c>
      <c r="M81" s="11" t="str">
        <f ca="1">IF(I81&lt;&gt;"план","",IF((ABS(SUMIFS($C:$C,$J:$J,J81,$E:$E,E81,$I:$I,"факт"))+ABS(C81))&gt;ABS(SUMIFS(INDIRECT("'Реестр план'!"&amp;'План-факт'!$E$3),'Реестр план'!$F:$F,E81,'Реестр план'!$I:$I,J81)),"перерасход","ок"))</f>
        <v/>
      </c>
    </row>
    <row r="82" spans="2:13" x14ac:dyDescent="0.3">
      <c r="B82" s="7">
        <v>41305</v>
      </c>
      <c r="C82" s="9">
        <v>16708.8</v>
      </c>
      <c r="D82" s="4" t="s">
        <v>154</v>
      </c>
      <c r="E82" s="4" t="s">
        <v>24</v>
      </c>
      <c r="F82" s="4" t="s">
        <v>109</v>
      </c>
      <c r="H82" s="4" t="s">
        <v>178</v>
      </c>
      <c r="I82" s="4" t="s">
        <v>163</v>
      </c>
      <c r="J82" s="11">
        <f t="shared" si="3"/>
        <v>0</v>
      </c>
      <c r="K82" s="11">
        <f t="shared" si="4"/>
        <v>1</v>
      </c>
      <c r="L82" s="11">
        <f t="shared" si="5"/>
        <v>0</v>
      </c>
      <c r="M82" s="11" t="str">
        <f ca="1">IF(I82&lt;&gt;"план","",IF((ABS(SUMIFS($C:$C,$J:$J,J82,$E:$E,E82,$I:$I,"факт"))+ABS(C82))&gt;ABS(SUMIFS(INDIRECT("'Реестр план'!"&amp;'План-факт'!$E$3),'Реестр план'!$F:$F,E82,'Реестр план'!$I:$I,J82)),"перерасход","ок"))</f>
        <v/>
      </c>
    </row>
    <row r="83" spans="2:13" x14ac:dyDescent="0.3">
      <c r="B83" s="7">
        <v>41305</v>
      </c>
      <c r="C83" s="9">
        <v>16737.52</v>
      </c>
      <c r="D83" s="4" t="s">
        <v>154</v>
      </c>
      <c r="E83" s="4" t="s">
        <v>24</v>
      </c>
      <c r="F83" s="4" t="s">
        <v>111</v>
      </c>
      <c r="H83" s="4" t="s">
        <v>178</v>
      </c>
      <c r="I83" s="4" t="s">
        <v>163</v>
      </c>
      <c r="J83" s="11">
        <f t="shared" si="3"/>
        <v>0</v>
      </c>
      <c r="K83" s="11">
        <f t="shared" si="4"/>
        <v>1</v>
      </c>
      <c r="L83" s="11">
        <f t="shared" si="5"/>
        <v>0</v>
      </c>
      <c r="M83" s="11" t="str">
        <f ca="1">IF(I83&lt;&gt;"план","",IF((ABS(SUMIFS($C:$C,$J:$J,J83,$E:$E,E83,$I:$I,"факт"))+ABS(C83))&gt;ABS(SUMIFS(INDIRECT("'Реестр план'!"&amp;'План-факт'!$E$3),'Реестр план'!$F:$F,E83,'Реестр план'!$I:$I,J83)),"перерасход","ок"))</f>
        <v/>
      </c>
    </row>
    <row r="84" spans="2:13" x14ac:dyDescent="0.3">
      <c r="B84" s="7">
        <v>41305</v>
      </c>
      <c r="C84" s="9">
        <v>17391.580000000002</v>
      </c>
      <c r="D84" s="4" t="s">
        <v>154</v>
      </c>
      <c r="E84" s="4" t="s">
        <v>24</v>
      </c>
      <c r="F84" s="4" t="s">
        <v>122</v>
      </c>
      <c r="H84" s="4" t="s">
        <v>178</v>
      </c>
      <c r="I84" s="4" t="s">
        <v>163</v>
      </c>
      <c r="J84" s="11">
        <f t="shared" si="3"/>
        <v>0</v>
      </c>
      <c r="K84" s="11">
        <f t="shared" si="4"/>
        <v>1</v>
      </c>
      <c r="L84" s="11">
        <f t="shared" si="5"/>
        <v>0</v>
      </c>
      <c r="M84" s="11" t="str">
        <f ca="1">IF(I84&lt;&gt;"план","",IF((ABS(SUMIFS($C:$C,$J:$J,J84,$E:$E,E84,$I:$I,"факт"))+ABS(C84))&gt;ABS(SUMIFS(INDIRECT("'Реестр план'!"&amp;'План-факт'!$E$3),'Реестр план'!$F:$F,E84,'Реестр план'!$I:$I,J84)),"перерасход","ок"))</f>
        <v/>
      </c>
    </row>
    <row r="85" spans="2:13" x14ac:dyDescent="0.3">
      <c r="B85" s="7">
        <v>41305</v>
      </c>
      <c r="C85" s="9">
        <v>18244.72</v>
      </c>
      <c r="D85" s="4" t="s">
        <v>154</v>
      </c>
      <c r="E85" s="4" t="s">
        <v>24</v>
      </c>
      <c r="F85" s="4" t="s">
        <v>125</v>
      </c>
      <c r="H85" s="4" t="s">
        <v>178</v>
      </c>
      <c r="I85" s="4" t="s">
        <v>163</v>
      </c>
      <c r="J85" s="11">
        <f t="shared" si="3"/>
        <v>0</v>
      </c>
      <c r="K85" s="11">
        <f t="shared" si="4"/>
        <v>1</v>
      </c>
      <c r="L85" s="11">
        <f t="shared" si="5"/>
        <v>0</v>
      </c>
      <c r="M85" s="11" t="str">
        <f ca="1">IF(I85&lt;&gt;"план","",IF((ABS(SUMIFS($C:$C,$J:$J,J85,$E:$E,E85,$I:$I,"факт"))+ABS(C85))&gt;ABS(SUMIFS(INDIRECT("'Реестр план'!"&amp;'План-факт'!$E$3),'Реестр план'!$F:$F,E85,'Реестр план'!$I:$I,J85)),"перерасход","ок"))</f>
        <v/>
      </c>
    </row>
    <row r="86" spans="2:13" x14ac:dyDescent="0.3">
      <c r="B86" s="7">
        <v>41305</v>
      </c>
      <c r="C86" s="9">
        <v>19416.189999999999</v>
      </c>
      <c r="D86" s="4" t="s">
        <v>154</v>
      </c>
      <c r="E86" s="4" t="s">
        <v>24</v>
      </c>
      <c r="F86" s="4" t="s">
        <v>117</v>
      </c>
      <c r="H86" s="4" t="s">
        <v>178</v>
      </c>
      <c r="I86" s="4" t="s">
        <v>163</v>
      </c>
      <c r="J86" s="11">
        <f t="shared" si="3"/>
        <v>0</v>
      </c>
      <c r="K86" s="11">
        <f t="shared" si="4"/>
        <v>1</v>
      </c>
      <c r="L86" s="11">
        <f t="shared" si="5"/>
        <v>0</v>
      </c>
      <c r="M86" s="11" t="str">
        <f ca="1">IF(I86&lt;&gt;"план","",IF((ABS(SUMIFS($C:$C,$J:$J,J86,$E:$E,E86,$I:$I,"факт"))+ABS(C86))&gt;ABS(SUMIFS(INDIRECT("'Реестр план'!"&amp;'План-факт'!$E$3),'Реестр план'!$F:$F,E86,'Реестр план'!$I:$I,J86)),"перерасход","ок"))</f>
        <v/>
      </c>
    </row>
    <row r="87" spans="2:13" x14ac:dyDescent="0.3">
      <c r="B87" s="7">
        <v>41305</v>
      </c>
      <c r="C87" s="9">
        <v>19625.439999999999</v>
      </c>
      <c r="D87" s="4" t="s">
        <v>154</v>
      </c>
      <c r="E87" s="4" t="s">
        <v>24</v>
      </c>
      <c r="F87" s="4" t="s">
        <v>119</v>
      </c>
      <c r="H87" s="4" t="s">
        <v>178</v>
      </c>
      <c r="I87" s="4" t="s">
        <v>163</v>
      </c>
      <c r="J87" s="11">
        <f t="shared" si="3"/>
        <v>0</v>
      </c>
      <c r="K87" s="11">
        <f t="shared" si="4"/>
        <v>1</v>
      </c>
      <c r="L87" s="11">
        <f t="shared" si="5"/>
        <v>0</v>
      </c>
      <c r="M87" s="11" t="str">
        <f ca="1">IF(I87&lt;&gt;"план","",IF((ABS(SUMIFS($C:$C,$J:$J,J87,$E:$E,E87,$I:$I,"факт"))+ABS(C87))&gt;ABS(SUMIFS(INDIRECT("'Реестр план'!"&amp;'План-факт'!$E$3),'Реестр план'!$F:$F,E87,'Реестр план'!$I:$I,J87)),"перерасход","ок"))</f>
        <v/>
      </c>
    </row>
    <row r="88" spans="2:13" x14ac:dyDescent="0.3">
      <c r="B88" s="7">
        <v>41305</v>
      </c>
      <c r="C88" s="9">
        <v>20501.32</v>
      </c>
      <c r="D88" s="4" t="s">
        <v>154</v>
      </c>
      <c r="E88" s="4" t="s">
        <v>24</v>
      </c>
      <c r="F88" s="4" t="s">
        <v>125</v>
      </c>
      <c r="H88" s="4" t="s">
        <v>178</v>
      </c>
      <c r="I88" s="4" t="s">
        <v>163</v>
      </c>
      <c r="J88" s="11">
        <f t="shared" si="3"/>
        <v>0</v>
      </c>
      <c r="K88" s="11">
        <f t="shared" si="4"/>
        <v>1</v>
      </c>
      <c r="L88" s="11">
        <f t="shared" si="5"/>
        <v>0</v>
      </c>
      <c r="M88" s="11" t="str">
        <f ca="1">IF(I88&lt;&gt;"план","",IF((ABS(SUMIFS($C:$C,$J:$J,J88,$E:$E,E88,$I:$I,"факт"))+ABS(C88))&gt;ABS(SUMIFS(INDIRECT("'Реестр план'!"&amp;'План-факт'!$E$3),'Реестр план'!$F:$F,E88,'Реестр план'!$I:$I,J88)),"перерасход","ок"))</f>
        <v/>
      </c>
    </row>
    <row r="89" spans="2:13" x14ac:dyDescent="0.3">
      <c r="B89" s="7">
        <v>41305</v>
      </c>
      <c r="C89" s="9">
        <v>24469.33</v>
      </c>
      <c r="D89" s="4" t="s">
        <v>154</v>
      </c>
      <c r="E89" s="4" t="s">
        <v>24</v>
      </c>
      <c r="F89" s="4" t="s">
        <v>113</v>
      </c>
      <c r="H89" s="4" t="s">
        <v>178</v>
      </c>
      <c r="I89" s="4" t="s">
        <v>163</v>
      </c>
      <c r="J89" s="11">
        <f t="shared" si="3"/>
        <v>0</v>
      </c>
      <c r="K89" s="11">
        <f t="shared" si="4"/>
        <v>1</v>
      </c>
      <c r="L89" s="11">
        <f t="shared" si="5"/>
        <v>0</v>
      </c>
      <c r="M89" s="11" t="str">
        <f ca="1">IF(I89&lt;&gt;"план","",IF((ABS(SUMIFS($C:$C,$J:$J,J89,$E:$E,E89,$I:$I,"факт"))+ABS(C89))&gt;ABS(SUMIFS(INDIRECT("'Реестр план'!"&amp;'План-факт'!$E$3),'Реестр план'!$F:$F,E89,'Реестр план'!$I:$I,J89)),"перерасход","ок"))</f>
        <v/>
      </c>
    </row>
    <row r="90" spans="2:13" x14ac:dyDescent="0.3">
      <c r="B90" s="7">
        <v>41305</v>
      </c>
      <c r="C90" s="9">
        <v>25488</v>
      </c>
      <c r="D90" s="4" t="s">
        <v>154</v>
      </c>
      <c r="E90" s="4" t="s">
        <v>24</v>
      </c>
      <c r="F90" s="4" t="s">
        <v>108</v>
      </c>
      <c r="H90" s="4" t="s">
        <v>178</v>
      </c>
      <c r="I90" s="4" t="s">
        <v>163</v>
      </c>
      <c r="J90" s="11">
        <f t="shared" si="3"/>
        <v>0</v>
      </c>
      <c r="K90" s="11">
        <f t="shared" si="4"/>
        <v>1</v>
      </c>
      <c r="L90" s="11">
        <f t="shared" si="5"/>
        <v>0</v>
      </c>
      <c r="M90" s="11" t="str">
        <f ca="1">IF(I90&lt;&gt;"план","",IF((ABS(SUMIFS($C:$C,$J:$J,J90,$E:$E,E90,$I:$I,"факт"))+ABS(C90))&gt;ABS(SUMIFS(INDIRECT("'Реестр план'!"&amp;'План-факт'!$E$3),'Реестр план'!$F:$F,E90,'Реестр план'!$I:$I,J90)),"перерасход","ок"))</f>
        <v/>
      </c>
    </row>
    <row r="91" spans="2:13" x14ac:dyDescent="0.3">
      <c r="B91" s="7">
        <v>41305</v>
      </c>
      <c r="C91" s="9">
        <v>32451.17</v>
      </c>
      <c r="D91" s="4" t="s">
        <v>154</v>
      </c>
      <c r="E91" s="4" t="s">
        <v>24</v>
      </c>
      <c r="F91" s="4" t="s">
        <v>107</v>
      </c>
      <c r="H91" s="4" t="s">
        <v>178</v>
      </c>
      <c r="I91" s="4" t="s">
        <v>163</v>
      </c>
      <c r="J91" s="11">
        <f t="shared" si="3"/>
        <v>0</v>
      </c>
      <c r="K91" s="11">
        <f t="shared" si="4"/>
        <v>1</v>
      </c>
      <c r="L91" s="11">
        <f t="shared" si="5"/>
        <v>0</v>
      </c>
      <c r="M91" s="11" t="str">
        <f ca="1">IF(I91&lt;&gt;"план","",IF((ABS(SUMIFS($C:$C,$J:$J,J91,$E:$E,E91,$I:$I,"факт"))+ABS(C91))&gt;ABS(SUMIFS(INDIRECT("'Реестр план'!"&amp;'План-факт'!$E$3),'Реестр план'!$F:$F,E91,'Реестр план'!$I:$I,J91)),"перерасход","ок"))</f>
        <v/>
      </c>
    </row>
    <row r="92" spans="2:13" x14ac:dyDescent="0.3">
      <c r="B92" s="7">
        <v>41305</v>
      </c>
      <c r="C92" s="9">
        <v>32588.48</v>
      </c>
      <c r="D92" s="4" t="s">
        <v>154</v>
      </c>
      <c r="E92" s="4" t="s">
        <v>24</v>
      </c>
      <c r="F92" s="4" t="s">
        <v>120</v>
      </c>
      <c r="H92" s="4" t="s">
        <v>178</v>
      </c>
      <c r="I92" s="4" t="s">
        <v>163</v>
      </c>
      <c r="J92" s="11">
        <f t="shared" si="3"/>
        <v>0</v>
      </c>
      <c r="K92" s="11">
        <f t="shared" si="4"/>
        <v>1</v>
      </c>
      <c r="L92" s="11">
        <f t="shared" si="5"/>
        <v>0</v>
      </c>
      <c r="M92" s="11" t="str">
        <f ca="1">IF(I92&lt;&gt;"план","",IF((ABS(SUMIFS($C:$C,$J:$J,J92,$E:$E,E92,$I:$I,"факт"))+ABS(C92))&gt;ABS(SUMIFS(INDIRECT("'Реестр план'!"&amp;'План-факт'!$E$3),'Реестр план'!$F:$F,E92,'Реестр план'!$I:$I,J92)),"перерасход","ок"))</f>
        <v/>
      </c>
    </row>
    <row r="93" spans="2:13" x14ac:dyDescent="0.3">
      <c r="B93" s="7">
        <v>41305</v>
      </c>
      <c r="C93" s="9">
        <v>33227.11</v>
      </c>
      <c r="D93" s="4" t="s">
        <v>154</v>
      </c>
      <c r="E93" s="4" t="s">
        <v>24</v>
      </c>
      <c r="F93" s="4" t="s">
        <v>110</v>
      </c>
      <c r="H93" s="4" t="s">
        <v>178</v>
      </c>
      <c r="I93" s="4" t="s">
        <v>163</v>
      </c>
      <c r="J93" s="11">
        <f t="shared" si="3"/>
        <v>0</v>
      </c>
      <c r="K93" s="11">
        <f t="shared" si="4"/>
        <v>1</v>
      </c>
      <c r="L93" s="11">
        <f t="shared" si="5"/>
        <v>0</v>
      </c>
      <c r="M93" s="11" t="str">
        <f ca="1">IF(I93&lt;&gt;"план","",IF((ABS(SUMIFS($C:$C,$J:$J,J93,$E:$E,E93,$I:$I,"факт"))+ABS(C93))&gt;ABS(SUMIFS(INDIRECT("'Реестр план'!"&amp;'План-факт'!$E$3),'Реестр план'!$F:$F,E93,'Реестр план'!$I:$I,J93)),"перерасход","ок"))</f>
        <v/>
      </c>
    </row>
    <row r="94" spans="2:13" x14ac:dyDescent="0.3">
      <c r="B94" s="7">
        <v>41305</v>
      </c>
      <c r="C94" s="9">
        <v>36745.199999999997</v>
      </c>
      <c r="D94" s="4" t="s">
        <v>154</v>
      </c>
      <c r="E94" s="4" t="s">
        <v>24</v>
      </c>
      <c r="F94" s="4" t="s">
        <v>107</v>
      </c>
      <c r="H94" s="4" t="s">
        <v>178</v>
      </c>
      <c r="I94" s="4" t="s">
        <v>163</v>
      </c>
      <c r="J94" s="11">
        <f t="shared" si="3"/>
        <v>0</v>
      </c>
      <c r="K94" s="11">
        <f t="shared" si="4"/>
        <v>1</v>
      </c>
      <c r="L94" s="11">
        <f t="shared" si="5"/>
        <v>0</v>
      </c>
      <c r="M94" s="11" t="str">
        <f ca="1">IF(I94&lt;&gt;"план","",IF((ABS(SUMIFS($C:$C,$J:$J,J94,$E:$E,E94,$I:$I,"факт"))+ABS(C94))&gt;ABS(SUMIFS(INDIRECT("'Реестр план'!"&amp;'План-факт'!$E$3),'Реестр план'!$F:$F,E94,'Реестр план'!$I:$I,J94)),"перерасход","ок"))</f>
        <v/>
      </c>
    </row>
    <row r="95" spans="2:13" x14ac:dyDescent="0.3">
      <c r="B95" s="7">
        <v>41305</v>
      </c>
      <c r="C95" s="9">
        <v>38898.410000000003</v>
      </c>
      <c r="D95" s="4" t="s">
        <v>154</v>
      </c>
      <c r="E95" s="4" t="s">
        <v>24</v>
      </c>
      <c r="F95" s="4" t="s">
        <v>118</v>
      </c>
      <c r="H95" s="4" t="s">
        <v>178</v>
      </c>
      <c r="I95" s="4" t="s">
        <v>163</v>
      </c>
      <c r="J95" s="11">
        <f t="shared" si="3"/>
        <v>0</v>
      </c>
      <c r="K95" s="11">
        <f t="shared" si="4"/>
        <v>1</v>
      </c>
      <c r="L95" s="11">
        <f t="shared" si="5"/>
        <v>0</v>
      </c>
      <c r="M95" s="11" t="str">
        <f ca="1">IF(I95&lt;&gt;"план","",IF((ABS(SUMIFS($C:$C,$J:$J,J95,$E:$E,E95,$I:$I,"факт"))+ABS(C95))&gt;ABS(SUMIFS(INDIRECT("'Реестр план'!"&amp;'План-факт'!$E$3),'Реестр план'!$F:$F,E95,'Реестр план'!$I:$I,J95)),"перерасход","ок"))</f>
        <v/>
      </c>
    </row>
    <row r="96" spans="2:13" x14ac:dyDescent="0.3">
      <c r="B96" s="7">
        <v>41305</v>
      </c>
      <c r="C96" s="9">
        <v>40567.22</v>
      </c>
      <c r="D96" s="4" t="s">
        <v>154</v>
      </c>
      <c r="E96" s="4" t="s">
        <v>24</v>
      </c>
      <c r="F96" s="4" t="s">
        <v>114</v>
      </c>
      <c r="H96" s="4" t="s">
        <v>178</v>
      </c>
      <c r="I96" s="4" t="s">
        <v>163</v>
      </c>
      <c r="J96" s="11">
        <f t="shared" si="3"/>
        <v>0</v>
      </c>
      <c r="K96" s="11">
        <f t="shared" si="4"/>
        <v>1</v>
      </c>
      <c r="L96" s="11">
        <f t="shared" si="5"/>
        <v>0</v>
      </c>
      <c r="M96" s="11" t="str">
        <f ca="1">IF(I96&lt;&gt;"план","",IF((ABS(SUMIFS($C:$C,$J:$J,J96,$E:$E,E96,$I:$I,"факт"))+ABS(C96))&gt;ABS(SUMIFS(INDIRECT("'Реестр план'!"&amp;'План-факт'!$E$3),'Реестр план'!$F:$F,E96,'Реестр план'!$I:$I,J96)),"перерасход","ок"))</f>
        <v/>
      </c>
    </row>
    <row r="97" spans="2:13" x14ac:dyDescent="0.3">
      <c r="B97" s="7">
        <v>41305</v>
      </c>
      <c r="C97" s="9">
        <v>41060.46</v>
      </c>
      <c r="D97" s="4" t="s">
        <v>154</v>
      </c>
      <c r="E97" s="4" t="s">
        <v>24</v>
      </c>
      <c r="F97" s="4" t="s">
        <v>111</v>
      </c>
      <c r="H97" s="4" t="s">
        <v>178</v>
      </c>
      <c r="I97" s="4" t="s">
        <v>163</v>
      </c>
      <c r="J97" s="11">
        <f t="shared" si="3"/>
        <v>0</v>
      </c>
      <c r="K97" s="11">
        <f t="shared" si="4"/>
        <v>1</v>
      </c>
      <c r="L97" s="11">
        <f t="shared" si="5"/>
        <v>0</v>
      </c>
      <c r="M97" s="11" t="str">
        <f ca="1">IF(I97&lt;&gt;"план","",IF((ABS(SUMIFS($C:$C,$J:$J,J97,$E:$E,E97,$I:$I,"факт"))+ABS(C97))&gt;ABS(SUMIFS(INDIRECT("'Реестр план'!"&amp;'План-факт'!$E$3),'Реестр план'!$F:$F,E97,'Реестр план'!$I:$I,J97)),"перерасход","ок"))</f>
        <v/>
      </c>
    </row>
    <row r="98" spans="2:13" x14ac:dyDescent="0.3">
      <c r="B98" s="7">
        <v>41305</v>
      </c>
      <c r="C98" s="9">
        <v>42196.480000000003</v>
      </c>
      <c r="D98" s="4" t="s">
        <v>154</v>
      </c>
      <c r="E98" s="4" t="s">
        <v>24</v>
      </c>
      <c r="F98" s="4" t="s">
        <v>116</v>
      </c>
      <c r="H98" s="4" t="s">
        <v>178</v>
      </c>
      <c r="I98" s="4" t="s">
        <v>163</v>
      </c>
      <c r="J98" s="11">
        <f t="shared" si="3"/>
        <v>0</v>
      </c>
      <c r="K98" s="11">
        <f t="shared" si="4"/>
        <v>1</v>
      </c>
      <c r="L98" s="11">
        <f t="shared" si="5"/>
        <v>0</v>
      </c>
      <c r="M98" s="11" t="str">
        <f ca="1">IF(I98&lt;&gt;"план","",IF((ABS(SUMIFS($C:$C,$J:$J,J98,$E:$E,E98,$I:$I,"факт"))+ABS(C98))&gt;ABS(SUMIFS(INDIRECT("'Реестр план'!"&amp;'План-факт'!$E$3),'Реестр план'!$F:$F,E98,'Реестр план'!$I:$I,J98)),"перерасход","ок"))</f>
        <v/>
      </c>
    </row>
    <row r="99" spans="2:13" x14ac:dyDescent="0.3">
      <c r="B99" s="7">
        <v>41305</v>
      </c>
      <c r="C99" s="9">
        <v>51858.46</v>
      </c>
      <c r="D99" s="4" t="s">
        <v>154</v>
      </c>
      <c r="E99" s="4" t="s">
        <v>24</v>
      </c>
      <c r="F99" s="4" t="s">
        <v>110</v>
      </c>
      <c r="H99" s="4" t="s">
        <v>178</v>
      </c>
      <c r="I99" s="4" t="s">
        <v>163</v>
      </c>
      <c r="J99" s="11">
        <f t="shared" si="3"/>
        <v>0</v>
      </c>
      <c r="K99" s="11">
        <f t="shared" si="4"/>
        <v>1</v>
      </c>
      <c r="L99" s="11">
        <f t="shared" si="5"/>
        <v>0</v>
      </c>
      <c r="M99" s="11" t="str">
        <f ca="1">IF(I99&lt;&gt;"план","",IF((ABS(SUMIFS($C:$C,$J:$J,J99,$E:$E,E99,$I:$I,"факт"))+ABS(C99))&gt;ABS(SUMIFS(INDIRECT("'Реестр план'!"&amp;'План-факт'!$E$3),'Реестр план'!$F:$F,E99,'Реестр план'!$I:$I,J99)),"перерасход","ок"))</f>
        <v/>
      </c>
    </row>
    <row r="100" spans="2:13" x14ac:dyDescent="0.3">
      <c r="B100" s="7">
        <v>41305</v>
      </c>
      <c r="C100" s="9">
        <v>53200.42</v>
      </c>
      <c r="D100" s="4" t="s">
        <v>154</v>
      </c>
      <c r="E100" s="4" t="s">
        <v>24</v>
      </c>
      <c r="F100" s="4" t="s">
        <v>111</v>
      </c>
      <c r="H100" s="4" t="s">
        <v>178</v>
      </c>
      <c r="I100" s="4" t="s">
        <v>163</v>
      </c>
      <c r="J100" s="11">
        <f t="shared" si="3"/>
        <v>0</v>
      </c>
      <c r="K100" s="11">
        <f t="shared" si="4"/>
        <v>1</v>
      </c>
      <c r="L100" s="11">
        <f t="shared" si="5"/>
        <v>0</v>
      </c>
      <c r="M100" s="11" t="str">
        <f ca="1">IF(I100&lt;&gt;"план","",IF((ABS(SUMIFS($C:$C,$J:$J,J100,$E:$E,E100,$I:$I,"факт"))+ABS(C100))&gt;ABS(SUMIFS(INDIRECT("'Реестр план'!"&amp;'План-факт'!$E$3),'Реестр план'!$F:$F,E100,'Реестр план'!$I:$I,J100)),"перерасход","ок"))</f>
        <v/>
      </c>
    </row>
    <row r="101" spans="2:13" x14ac:dyDescent="0.3">
      <c r="B101" s="7">
        <v>41305</v>
      </c>
      <c r="C101" s="9">
        <v>53471.88</v>
      </c>
      <c r="D101" s="4" t="s">
        <v>154</v>
      </c>
      <c r="E101" s="4" t="s">
        <v>24</v>
      </c>
      <c r="F101" s="4" t="s">
        <v>110</v>
      </c>
      <c r="H101" s="4" t="s">
        <v>178</v>
      </c>
      <c r="I101" s="4" t="s">
        <v>163</v>
      </c>
      <c r="J101" s="11">
        <f t="shared" si="3"/>
        <v>0</v>
      </c>
      <c r="K101" s="11">
        <f t="shared" si="4"/>
        <v>1</v>
      </c>
      <c r="L101" s="11">
        <f t="shared" si="5"/>
        <v>0</v>
      </c>
      <c r="M101" s="11" t="str">
        <f ca="1">IF(I101&lt;&gt;"план","",IF((ABS(SUMIFS($C:$C,$J:$J,J101,$E:$E,E101,$I:$I,"факт"))+ABS(C101))&gt;ABS(SUMIFS(INDIRECT("'Реестр план'!"&amp;'План-факт'!$E$3),'Реестр план'!$F:$F,E101,'Реестр план'!$I:$I,J101)),"перерасход","ок"))</f>
        <v/>
      </c>
    </row>
    <row r="102" spans="2:13" x14ac:dyDescent="0.3">
      <c r="B102" s="7">
        <v>41305</v>
      </c>
      <c r="C102" s="9">
        <v>55806.92</v>
      </c>
      <c r="D102" s="4" t="s">
        <v>154</v>
      </c>
      <c r="E102" s="4" t="s">
        <v>24</v>
      </c>
      <c r="F102" s="4" t="s">
        <v>115</v>
      </c>
      <c r="H102" s="4" t="s">
        <v>178</v>
      </c>
      <c r="I102" s="4" t="s">
        <v>163</v>
      </c>
      <c r="J102" s="11">
        <f t="shared" si="3"/>
        <v>0</v>
      </c>
      <c r="K102" s="11">
        <f t="shared" si="4"/>
        <v>1</v>
      </c>
      <c r="L102" s="11">
        <f t="shared" si="5"/>
        <v>0</v>
      </c>
      <c r="M102" s="11" t="str">
        <f ca="1">IF(I102&lt;&gt;"план","",IF((ABS(SUMIFS($C:$C,$J:$J,J102,$E:$E,E102,$I:$I,"факт"))+ABS(C102))&gt;ABS(SUMIFS(INDIRECT("'Реестр план'!"&amp;'План-факт'!$E$3),'Реестр план'!$F:$F,E102,'Реестр план'!$I:$I,J102)),"перерасход","ок"))</f>
        <v/>
      </c>
    </row>
    <row r="103" spans="2:13" x14ac:dyDescent="0.3">
      <c r="B103" s="7">
        <v>41305</v>
      </c>
      <c r="C103" s="9">
        <v>58521.16</v>
      </c>
      <c r="D103" s="4" t="s">
        <v>154</v>
      </c>
      <c r="E103" s="4" t="s">
        <v>24</v>
      </c>
      <c r="F103" s="4" t="s">
        <v>120</v>
      </c>
      <c r="H103" s="4" t="s">
        <v>178</v>
      </c>
      <c r="I103" s="4" t="s">
        <v>163</v>
      </c>
      <c r="J103" s="11">
        <f t="shared" si="3"/>
        <v>0</v>
      </c>
      <c r="K103" s="11">
        <f t="shared" si="4"/>
        <v>1</v>
      </c>
      <c r="L103" s="11">
        <f t="shared" si="5"/>
        <v>0</v>
      </c>
      <c r="M103" s="11" t="str">
        <f ca="1">IF(I103&lt;&gt;"план","",IF((ABS(SUMIFS($C:$C,$J:$J,J103,$E:$E,E103,$I:$I,"факт"))+ABS(C103))&gt;ABS(SUMIFS(INDIRECT("'Реестр план'!"&amp;'План-факт'!$E$3),'Реестр план'!$F:$F,E103,'Реестр план'!$I:$I,J103)),"перерасход","ок"))</f>
        <v/>
      </c>
    </row>
    <row r="104" spans="2:13" x14ac:dyDescent="0.3">
      <c r="B104" s="7">
        <v>41305</v>
      </c>
      <c r="C104" s="9">
        <v>58868.68</v>
      </c>
      <c r="D104" s="4" t="s">
        <v>154</v>
      </c>
      <c r="E104" s="4" t="s">
        <v>24</v>
      </c>
      <c r="F104" s="4" t="s">
        <v>115</v>
      </c>
      <c r="H104" s="4" t="s">
        <v>178</v>
      </c>
      <c r="I104" s="4" t="s">
        <v>163</v>
      </c>
      <c r="J104" s="11">
        <f t="shared" si="3"/>
        <v>0</v>
      </c>
      <c r="K104" s="11">
        <f t="shared" si="4"/>
        <v>1</v>
      </c>
      <c r="L104" s="11">
        <f t="shared" si="5"/>
        <v>0</v>
      </c>
      <c r="M104" s="11" t="str">
        <f ca="1">IF(I104&lt;&gt;"план","",IF((ABS(SUMIFS($C:$C,$J:$J,J104,$E:$E,E104,$I:$I,"факт"))+ABS(C104))&gt;ABS(SUMIFS(INDIRECT("'Реестр план'!"&amp;'План-факт'!$E$3),'Реестр план'!$F:$F,E104,'Реестр план'!$I:$I,J104)),"перерасход","ок"))</f>
        <v/>
      </c>
    </row>
    <row r="105" spans="2:13" x14ac:dyDescent="0.3">
      <c r="B105" s="7">
        <v>41305</v>
      </c>
      <c r="C105" s="9">
        <v>60428.46</v>
      </c>
      <c r="D105" s="4" t="s">
        <v>154</v>
      </c>
      <c r="E105" s="4" t="s">
        <v>24</v>
      </c>
      <c r="F105" s="4" t="s">
        <v>105</v>
      </c>
      <c r="H105" s="4" t="s">
        <v>178</v>
      </c>
      <c r="I105" s="4" t="s">
        <v>163</v>
      </c>
      <c r="J105" s="11">
        <f t="shared" si="3"/>
        <v>0</v>
      </c>
      <c r="K105" s="11">
        <f t="shared" si="4"/>
        <v>1</v>
      </c>
      <c r="L105" s="11">
        <f t="shared" si="5"/>
        <v>0</v>
      </c>
      <c r="M105" s="11" t="str">
        <f ca="1">IF(I105&lt;&gt;"план","",IF((ABS(SUMIFS($C:$C,$J:$J,J105,$E:$E,E105,$I:$I,"факт"))+ABS(C105))&gt;ABS(SUMIFS(INDIRECT("'Реестр план'!"&amp;'План-факт'!$E$3),'Реестр план'!$F:$F,E105,'Реестр план'!$I:$I,J105)),"перерасход","ок"))</f>
        <v/>
      </c>
    </row>
    <row r="106" spans="2:13" x14ac:dyDescent="0.3">
      <c r="B106" s="7">
        <v>41305</v>
      </c>
      <c r="C106" s="9">
        <v>64560</v>
      </c>
      <c r="D106" s="4" t="s">
        <v>154</v>
      </c>
      <c r="E106" s="4" t="s">
        <v>24</v>
      </c>
      <c r="F106" s="4" t="s">
        <v>105</v>
      </c>
      <c r="H106" s="4" t="s">
        <v>178</v>
      </c>
      <c r="I106" s="4" t="s">
        <v>163</v>
      </c>
      <c r="J106" s="11">
        <f t="shared" si="3"/>
        <v>0</v>
      </c>
      <c r="K106" s="11">
        <f t="shared" si="4"/>
        <v>1</v>
      </c>
      <c r="L106" s="11">
        <f t="shared" si="5"/>
        <v>0</v>
      </c>
      <c r="M106" s="11" t="str">
        <f ca="1">IF(I106&lt;&gt;"план","",IF((ABS(SUMIFS($C:$C,$J:$J,J106,$E:$E,E106,$I:$I,"факт"))+ABS(C106))&gt;ABS(SUMIFS(INDIRECT("'Реестр план'!"&amp;'План-факт'!$E$3),'Реестр план'!$F:$F,E106,'Реестр план'!$I:$I,J106)),"перерасход","ок"))</f>
        <v/>
      </c>
    </row>
    <row r="107" spans="2:13" x14ac:dyDescent="0.3">
      <c r="B107" s="7">
        <v>41305</v>
      </c>
      <c r="C107" s="9">
        <v>65844</v>
      </c>
      <c r="D107" s="4" t="s">
        <v>154</v>
      </c>
      <c r="E107" s="4" t="s">
        <v>24</v>
      </c>
      <c r="F107" s="4" t="s">
        <v>120</v>
      </c>
      <c r="H107" s="4" t="s">
        <v>178</v>
      </c>
      <c r="I107" s="4" t="s">
        <v>163</v>
      </c>
      <c r="J107" s="11">
        <f t="shared" si="3"/>
        <v>0</v>
      </c>
      <c r="K107" s="11">
        <f t="shared" si="4"/>
        <v>1</v>
      </c>
      <c r="L107" s="11">
        <f t="shared" si="5"/>
        <v>0</v>
      </c>
      <c r="M107" s="11" t="str">
        <f ca="1">IF(I107&lt;&gt;"план","",IF((ABS(SUMIFS($C:$C,$J:$J,J107,$E:$E,E107,$I:$I,"факт"))+ABS(C107))&gt;ABS(SUMIFS(INDIRECT("'Реестр план'!"&amp;'План-факт'!$E$3),'Реестр план'!$F:$F,E107,'Реестр план'!$I:$I,J107)),"перерасход","ок"))</f>
        <v/>
      </c>
    </row>
    <row r="108" spans="2:13" x14ac:dyDescent="0.3">
      <c r="B108" s="7">
        <v>41305</v>
      </c>
      <c r="C108" s="9">
        <v>66261.09</v>
      </c>
      <c r="D108" s="4" t="s">
        <v>154</v>
      </c>
      <c r="E108" s="4" t="s">
        <v>24</v>
      </c>
      <c r="F108" s="4" t="s">
        <v>107</v>
      </c>
      <c r="H108" s="4" t="s">
        <v>178</v>
      </c>
      <c r="I108" s="4" t="s">
        <v>163</v>
      </c>
      <c r="J108" s="11">
        <f t="shared" si="3"/>
        <v>0</v>
      </c>
      <c r="K108" s="11">
        <f t="shared" si="4"/>
        <v>1</v>
      </c>
      <c r="L108" s="11">
        <f t="shared" si="5"/>
        <v>0</v>
      </c>
      <c r="M108" s="11" t="str">
        <f ca="1">IF(I108&lt;&gt;"план","",IF((ABS(SUMIFS($C:$C,$J:$J,J108,$E:$E,E108,$I:$I,"факт"))+ABS(C108))&gt;ABS(SUMIFS(INDIRECT("'Реестр план'!"&amp;'План-факт'!$E$3),'Реестр план'!$F:$F,E108,'Реестр план'!$I:$I,J108)),"перерасход","ок"))</f>
        <v/>
      </c>
    </row>
    <row r="109" spans="2:13" x14ac:dyDescent="0.3">
      <c r="B109" s="7">
        <v>41305</v>
      </c>
      <c r="C109" s="9">
        <v>73782.28</v>
      </c>
      <c r="D109" s="4" t="s">
        <v>154</v>
      </c>
      <c r="E109" s="4" t="s">
        <v>24</v>
      </c>
      <c r="F109" s="4" t="s">
        <v>119</v>
      </c>
      <c r="H109" s="4" t="s">
        <v>178</v>
      </c>
      <c r="I109" s="4" t="s">
        <v>163</v>
      </c>
      <c r="J109" s="11">
        <f t="shared" si="3"/>
        <v>0</v>
      </c>
      <c r="K109" s="11">
        <f t="shared" si="4"/>
        <v>1</v>
      </c>
      <c r="L109" s="11">
        <f t="shared" si="5"/>
        <v>0</v>
      </c>
      <c r="M109" s="11" t="str">
        <f ca="1">IF(I109&lt;&gt;"план","",IF((ABS(SUMIFS($C:$C,$J:$J,J109,$E:$E,E109,$I:$I,"факт"))+ABS(C109))&gt;ABS(SUMIFS(INDIRECT("'Реестр план'!"&amp;'План-факт'!$E$3),'Реестр план'!$F:$F,E109,'Реестр план'!$I:$I,J109)),"перерасход","ок"))</f>
        <v/>
      </c>
    </row>
    <row r="110" spans="2:13" x14ac:dyDescent="0.3">
      <c r="B110" s="7">
        <v>41305</v>
      </c>
      <c r="C110" s="9">
        <v>79123.8</v>
      </c>
      <c r="D110" s="4" t="s">
        <v>154</v>
      </c>
      <c r="E110" s="4" t="s">
        <v>24</v>
      </c>
      <c r="F110" s="4" t="s">
        <v>124</v>
      </c>
      <c r="H110" s="4" t="s">
        <v>178</v>
      </c>
      <c r="I110" s="4" t="s">
        <v>163</v>
      </c>
      <c r="J110" s="11">
        <f t="shared" si="3"/>
        <v>0</v>
      </c>
      <c r="K110" s="11">
        <f t="shared" si="4"/>
        <v>1</v>
      </c>
      <c r="L110" s="11">
        <f t="shared" si="5"/>
        <v>0</v>
      </c>
      <c r="M110" s="11" t="str">
        <f ca="1">IF(I110&lt;&gt;"план","",IF((ABS(SUMIFS($C:$C,$J:$J,J110,$E:$E,E110,$I:$I,"факт"))+ABS(C110))&gt;ABS(SUMIFS(INDIRECT("'Реестр план'!"&amp;'План-факт'!$E$3),'Реестр план'!$F:$F,E110,'Реестр план'!$I:$I,J110)),"перерасход","ок"))</f>
        <v/>
      </c>
    </row>
    <row r="111" spans="2:13" x14ac:dyDescent="0.3">
      <c r="B111" s="7">
        <v>41305</v>
      </c>
      <c r="C111" s="9">
        <v>79956.800000000003</v>
      </c>
      <c r="D111" s="4" t="s">
        <v>154</v>
      </c>
      <c r="E111" s="4" t="s">
        <v>24</v>
      </c>
      <c r="F111" s="4" t="s">
        <v>115</v>
      </c>
      <c r="H111" s="4" t="s">
        <v>178</v>
      </c>
      <c r="I111" s="4" t="s">
        <v>163</v>
      </c>
      <c r="J111" s="11">
        <f t="shared" si="3"/>
        <v>0</v>
      </c>
      <c r="K111" s="11">
        <f t="shared" si="4"/>
        <v>1</v>
      </c>
      <c r="L111" s="11">
        <f t="shared" si="5"/>
        <v>0</v>
      </c>
      <c r="M111" s="11" t="str">
        <f ca="1">IF(I111&lt;&gt;"план","",IF((ABS(SUMIFS($C:$C,$J:$J,J111,$E:$E,E111,$I:$I,"факт"))+ABS(C111))&gt;ABS(SUMIFS(INDIRECT("'Реестр план'!"&amp;'План-факт'!$E$3),'Реестр план'!$F:$F,E111,'Реестр план'!$I:$I,J111)),"перерасход","ок"))</f>
        <v/>
      </c>
    </row>
    <row r="112" spans="2:13" x14ac:dyDescent="0.3">
      <c r="B112" s="7">
        <v>41305</v>
      </c>
      <c r="C112" s="9">
        <v>84115.71</v>
      </c>
      <c r="D112" s="4" t="s">
        <v>154</v>
      </c>
      <c r="E112" s="4" t="s">
        <v>24</v>
      </c>
      <c r="F112" s="4" t="s">
        <v>113</v>
      </c>
      <c r="H112" s="4" t="s">
        <v>178</v>
      </c>
      <c r="I112" s="4" t="s">
        <v>163</v>
      </c>
      <c r="J112" s="11">
        <f t="shared" si="3"/>
        <v>0</v>
      </c>
      <c r="K112" s="11">
        <f t="shared" si="4"/>
        <v>1</v>
      </c>
      <c r="L112" s="11">
        <f t="shared" si="5"/>
        <v>0</v>
      </c>
      <c r="M112" s="11" t="str">
        <f ca="1">IF(I112&lt;&gt;"план","",IF((ABS(SUMIFS($C:$C,$J:$J,J112,$E:$E,E112,$I:$I,"факт"))+ABS(C112))&gt;ABS(SUMIFS(INDIRECT("'Реестр план'!"&amp;'План-факт'!$E$3),'Реестр план'!$F:$F,E112,'Реестр план'!$I:$I,J112)),"перерасход","ок"))</f>
        <v/>
      </c>
    </row>
    <row r="113" spans="2:13" x14ac:dyDescent="0.3">
      <c r="B113" s="7">
        <v>41305</v>
      </c>
      <c r="C113" s="9">
        <v>90970.12</v>
      </c>
      <c r="D113" s="4" t="s">
        <v>154</v>
      </c>
      <c r="E113" s="4" t="s">
        <v>24</v>
      </c>
      <c r="F113" s="4" t="s">
        <v>122</v>
      </c>
      <c r="H113" s="4" t="s">
        <v>178</v>
      </c>
      <c r="I113" s="4" t="s">
        <v>163</v>
      </c>
      <c r="J113" s="11">
        <f t="shared" si="3"/>
        <v>0</v>
      </c>
      <c r="K113" s="11">
        <f t="shared" si="4"/>
        <v>1</v>
      </c>
      <c r="L113" s="11">
        <f t="shared" si="5"/>
        <v>0</v>
      </c>
      <c r="M113" s="11" t="str">
        <f ca="1">IF(I113&lt;&gt;"план","",IF((ABS(SUMIFS($C:$C,$J:$J,J113,$E:$E,E113,$I:$I,"факт"))+ABS(C113))&gt;ABS(SUMIFS(INDIRECT("'Реестр план'!"&amp;'План-факт'!$E$3),'Реестр план'!$F:$F,E113,'Реестр план'!$I:$I,J113)),"перерасход","ок"))</f>
        <v/>
      </c>
    </row>
    <row r="114" spans="2:13" x14ac:dyDescent="0.3">
      <c r="B114" s="7">
        <v>41305</v>
      </c>
      <c r="C114" s="9">
        <v>93694.83</v>
      </c>
      <c r="D114" s="4" t="s">
        <v>154</v>
      </c>
      <c r="E114" s="4" t="s">
        <v>24</v>
      </c>
      <c r="F114" s="4" t="s">
        <v>125</v>
      </c>
      <c r="H114" s="4" t="s">
        <v>178</v>
      </c>
      <c r="I114" s="4" t="s">
        <v>163</v>
      </c>
      <c r="J114" s="11">
        <f t="shared" si="3"/>
        <v>0</v>
      </c>
      <c r="K114" s="11">
        <f t="shared" si="4"/>
        <v>1</v>
      </c>
      <c r="L114" s="11">
        <f t="shared" si="5"/>
        <v>0</v>
      </c>
      <c r="M114" s="11" t="str">
        <f ca="1">IF(I114&lt;&gt;"план","",IF((ABS(SUMIFS($C:$C,$J:$J,J114,$E:$E,E114,$I:$I,"факт"))+ABS(C114))&gt;ABS(SUMIFS(INDIRECT("'Реестр план'!"&amp;'План-факт'!$E$3),'Реестр план'!$F:$F,E114,'Реестр план'!$I:$I,J114)),"перерасход","ок"))</f>
        <v/>
      </c>
    </row>
    <row r="115" spans="2:13" x14ac:dyDescent="0.3">
      <c r="B115" s="7">
        <v>41305</v>
      </c>
      <c r="C115" s="9">
        <v>99952.2</v>
      </c>
      <c r="D115" s="4" t="s">
        <v>154</v>
      </c>
      <c r="E115" s="4" t="s">
        <v>24</v>
      </c>
      <c r="F115" s="4" t="s">
        <v>121</v>
      </c>
      <c r="H115" s="4" t="s">
        <v>178</v>
      </c>
      <c r="I115" s="4" t="s">
        <v>163</v>
      </c>
      <c r="J115" s="11">
        <f t="shared" si="3"/>
        <v>0</v>
      </c>
      <c r="K115" s="11">
        <f t="shared" si="4"/>
        <v>1</v>
      </c>
      <c r="L115" s="11">
        <f t="shared" si="5"/>
        <v>0</v>
      </c>
      <c r="M115" s="11" t="str">
        <f ca="1">IF(I115&lt;&gt;"план","",IF((ABS(SUMIFS($C:$C,$J:$J,J115,$E:$E,E115,$I:$I,"факт"))+ABS(C115))&gt;ABS(SUMIFS(INDIRECT("'Реестр план'!"&amp;'План-факт'!$E$3),'Реестр план'!$F:$F,E115,'Реестр план'!$I:$I,J115)),"перерасход","ок"))</f>
        <v/>
      </c>
    </row>
    <row r="116" spans="2:13" x14ac:dyDescent="0.3">
      <c r="B116" s="7">
        <v>41305</v>
      </c>
      <c r="C116" s="9">
        <v>102478.85</v>
      </c>
      <c r="D116" s="4" t="s">
        <v>154</v>
      </c>
      <c r="E116" s="4" t="s">
        <v>24</v>
      </c>
      <c r="F116" s="4" t="s">
        <v>120</v>
      </c>
      <c r="H116" s="4" t="s">
        <v>178</v>
      </c>
      <c r="I116" s="4" t="s">
        <v>163</v>
      </c>
      <c r="J116" s="11">
        <f t="shared" si="3"/>
        <v>0</v>
      </c>
      <c r="K116" s="11">
        <f t="shared" si="4"/>
        <v>1</v>
      </c>
      <c r="L116" s="11">
        <f t="shared" si="5"/>
        <v>0</v>
      </c>
      <c r="M116" s="11" t="str">
        <f ca="1">IF(I116&lt;&gt;"план","",IF((ABS(SUMIFS($C:$C,$J:$J,J116,$E:$E,E116,$I:$I,"факт"))+ABS(C116))&gt;ABS(SUMIFS(INDIRECT("'Реестр план'!"&amp;'План-факт'!$E$3),'Реестр план'!$F:$F,E116,'Реестр план'!$I:$I,J116)),"перерасход","ок"))</f>
        <v/>
      </c>
    </row>
    <row r="117" spans="2:13" x14ac:dyDescent="0.3">
      <c r="B117" s="7">
        <v>41305</v>
      </c>
      <c r="C117" s="9">
        <v>104943.3</v>
      </c>
      <c r="D117" s="4" t="s">
        <v>154</v>
      </c>
      <c r="E117" s="4" t="s">
        <v>24</v>
      </c>
      <c r="F117" s="4" t="s">
        <v>120</v>
      </c>
      <c r="H117" s="4" t="s">
        <v>178</v>
      </c>
      <c r="I117" s="4" t="s">
        <v>163</v>
      </c>
      <c r="J117" s="11">
        <f t="shared" si="3"/>
        <v>0</v>
      </c>
      <c r="K117" s="11">
        <f t="shared" si="4"/>
        <v>1</v>
      </c>
      <c r="L117" s="11">
        <f t="shared" si="5"/>
        <v>0</v>
      </c>
      <c r="M117" s="11" t="str">
        <f ca="1">IF(I117&lt;&gt;"план","",IF((ABS(SUMIFS($C:$C,$J:$J,J117,$E:$E,E117,$I:$I,"факт"))+ABS(C117))&gt;ABS(SUMIFS(INDIRECT("'Реестр план'!"&amp;'План-факт'!$E$3),'Реестр план'!$F:$F,E117,'Реестр план'!$I:$I,J117)),"перерасход","ок"))</f>
        <v/>
      </c>
    </row>
    <row r="118" spans="2:13" x14ac:dyDescent="0.3">
      <c r="B118" s="7">
        <v>41305</v>
      </c>
      <c r="C118" s="9">
        <v>105987.6</v>
      </c>
      <c r="D118" s="4" t="s">
        <v>154</v>
      </c>
      <c r="E118" s="4" t="s">
        <v>24</v>
      </c>
      <c r="F118" s="4" t="s">
        <v>120</v>
      </c>
      <c r="H118" s="4" t="s">
        <v>178</v>
      </c>
      <c r="I118" s="4" t="s">
        <v>163</v>
      </c>
      <c r="J118" s="11">
        <f t="shared" si="3"/>
        <v>0</v>
      </c>
      <c r="K118" s="11">
        <f t="shared" si="4"/>
        <v>1</v>
      </c>
      <c r="L118" s="11">
        <f t="shared" si="5"/>
        <v>0</v>
      </c>
      <c r="M118" s="11" t="str">
        <f ca="1">IF(I118&lt;&gt;"план","",IF((ABS(SUMIFS($C:$C,$J:$J,J118,$E:$E,E118,$I:$I,"факт"))+ABS(C118))&gt;ABS(SUMIFS(INDIRECT("'Реестр план'!"&amp;'План-факт'!$E$3),'Реестр план'!$F:$F,E118,'Реестр план'!$I:$I,J118)),"перерасход","ок"))</f>
        <v/>
      </c>
    </row>
    <row r="119" spans="2:13" x14ac:dyDescent="0.3">
      <c r="B119" s="7">
        <v>41305</v>
      </c>
      <c r="C119" s="9">
        <v>108430.2</v>
      </c>
      <c r="D119" s="4" t="s">
        <v>154</v>
      </c>
      <c r="E119" s="4" t="s">
        <v>24</v>
      </c>
      <c r="F119" s="4" t="s">
        <v>110</v>
      </c>
      <c r="H119" s="4" t="s">
        <v>178</v>
      </c>
      <c r="I119" s="4" t="s">
        <v>163</v>
      </c>
      <c r="J119" s="11">
        <f t="shared" si="3"/>
        <v>0</v>
      </c>
      <c r="K119" s="11">
        <f t="shared" si="4"/>
        <v>1</v>
      </c>
      <c r="L119" s="11">
        <f t="shared" si="5"/>
        <v>0</v>
      </c>
      <c r="M119" s="11" t="str">
        <f ca="1">IF(I119&lt;&gt;"план","",IF((ABS(SUMIFS($C:$C,$J:$J,J119,$E:$E,E119,$I:$I,"факт"))+ABS(C119))&gt;ABS(SUMIFS(INDIRECT("'Реестр план'!"&amp;'План-факт'!$E$3),'Реестр план'!$F:$F,E119,'Реестр план'!$I:$I,J119)),"перерасход","ок"))</f>
        <v/>
      </c>
    </row>
    <row r="120" spans="2:13" x14ac:dyDescent="0.3">
      <c r="B120" s="7">
        <v>41305</v>
      </c>
      <c r="C120" s="9">
        <v>109184.83</v>
      </c>
      <c r="D120" s="4" t="s">
        <v>154</v>
      </c>
      <c r="E120" s="4" t="s">
        <v>24</v>
      </c>
      <c r="F120" s="4" t="s">
        <v>111</v>
      </c>
      <c r="H120" s="4" t="s">
        <v>178</v>
      </c>
      <c r="I120" s="4" t="s">
        <v>163</v>
      </c>
      <c r="J120" s="11">
        <f t="shared" si="3"/>
        <v>0</v>
      </c>
      <c r="K120" s="11">
        <f t="shared" si="4"/>
        <v>1</v>
      </c>
      <c r="L120" s="11">
        <f t="shared" si="5"/>
        <v>0</v>
      </c>
      <c r="M120" s="11" t="str">
        <f ca="1">IF(I120&lt;&gt;"план","",IF((ABS(SUMIFS($C:$C,$J:$J,J120,$E:$E,E120,$I:$I,"факт"))+ABS(C120))&gt;ABS(SUMIFS(INDIRECT("'Реестр план'!"&amp;'План-факт'!$E$3),'Реестр план'!$F:$F,E120,'Реестр план'!$I:$I,J120)),"перерасход","ок"))</f>
        <v/>
      </c>
    </row>
    <row r="121" spans="2:13" x14ac:dyDescent="0.3">
      <c r="B121" s="7">
        <v>41305</v>
      </c>
      <c r="C121" s="9">
        <v>119510</v>
      </c>
      <c r="D121" s="4" t="s">
        <v>154</v>
      </c>
      <c r="E121" s="4" t="s">
        <v>24</v>
      </c>
      <c r="F121" s="4" t="s">
        <v>117</v>
      </c>
      <c r="H121" s="4" t="s">
        <v>178</v>
      </c>
      <c r="I121" s="4" t="s">
        <v>163</v>
      </c>
      <c r="J121" s="11">
        <f t="shared" si="3"/>
        <v>0</v>
      </c>
      <c r="K121" s="11">
        <f t="shared" si="4"/>
        <v>1</v>
      </c>
      <c r="L121" s="11">
        <f t="shared" si="5"/>
        <v>0</v>
      </c>
      <c r="M121" s="11" t="str">
        <f ca="1">IF(I121&lt;&gt;"план","",IF((ABS(SUMIFS($C:$C,$J:$J,J121,$E:$E,E121,$I:$I,"факт"))+ABS(C121))&gt;ABS(SUMIFS(INDIRECT("'Реестр план'!"&amp;'План-факт'!$E$3),'Реестр план'!$F:$F,E121,'Реестр план'!$I:$I,J121)),"перерасход","ок"))</f>
        <v/>
      </c>
    </row>
    <row r="122" spans="2:13" x14ac:dyDescent="0.3">
      <c r="B122" s="7">
        <v>41305</v>
      </c>
      <c r="C122" s="9">
        <v>128645</v>
      </c>
      <c r="D122" s="4" t="s">
        <v>154</v>
      </c>
      <c r="E122" s="4" t="s">
        <v>24</v>
      </c>
      <c r="F122" s="4" t="s">
        <v>113</v>
      </c>
      <c r="H122" s="4" t="s">
        <v>178</v>
      </c>
      <c r="I122" s="4" t="s">
        <v>163</v>
      </c>
      <c r="J122" s="11">
        <f t="shared" si="3"/>
        <v>0</v>
      </c>
      <c r="K122" s="11">
        <f t="shared" si="4"/>
        <v>1</v>
      </c>
      <c r="L122" s="11">
        <f t="shared" si="5"/>
        <v>0</v>
      </c>
      <c r="M122" s="11" t="str">
        <f ca="1">IF(I122&lt;&gt;"план","",IF((ABS(SUMIFS($C:$C,$J:$J,J122,$E:$E,E122,$I:$I,"факт"))+ABS(C122))&gt;ABS(SUMIFS(INDIRECT("'Реестр план'!"&amp;'План-факт'!$E$3),'Реестр план'!$F:$F,E122,'Реестр план'!$I:$I,J122)),"перерасход","ок"))</f>
        <v/>
      </c>
    </row>
    <row r="123" spans="2:13" x14ac:dyDescent="0.3">
      <c r="B123" s="7">
        <v>41305</v>
      </c>
      <c r="C123" s="9">
        <v>131062.35</v>
      </c>
      <c r="D123" s="4" t="s">
        <v>154</v>
      </c>
      <c r="E123" s="4" t="s">
        <v>24</v>
      </c>
      <c r="F123" s="4" t="s">
        <v>116</v>
      </c>
      <c r="H123" s="4" t="s">
        <v>178</v>
      </c>
      <c r="I123" s="4" t="s">
        <v>163</v>
      </c>
      <c r="J123" s="11">
        <f t="shared" si="3"/>
        <v>0</v>
      </c>
      <c r="K123" s="11">
        <f t="shared" si="4"/>
        <v>1</v>
      </c>
      <c r="L123" s="11">
        <f t="shared" si="5"/>
        <v>0</v>
      </c>
      <c r="M123" s="11" t="str">
        <f ca="1">IF(I123&lt;&gt;"план","",IF((ABS(SUMIFS($C:$C,$J:$J,J123,$E:$E,E123,$I:$I,"факт"))+ABS(C123))&gt;ABS(SUMIFS(INDIRECT("'Реестр план'!"&amp;'План-факт'!$E$3),'Реестр план'!$F:$F,E123,'Реестр план'!$I:$I,J123)),"перерасход","ок"))</f>
        <v/>
      </c>
    </row>
    <row r="124" spans="2:13" x14ac:dyDescent="0.3">
      <c r="B124" s="7">
        <v>41305</v>
      </c>
      <c r="C124" s="9">
        <v>132865.97</v>
      </c>
      <c r="D124" s="4" t="s">
        <v>154</v>
      </c>
      <c r="E124" s="4" t="s">
        <v>24</v>
      </c>
      <c r="F124" s="4" t="s">
        <v>115</v>
      </c>
      <c r="H124" s="4" t="s">
        <v>178</v>
      </c>
      <c r="I124" s="4" t="s">
        <v>163</v>
      </c>
      <c r="J124" s="11">
        <f t="shared" si="3"/>
        <v>0</v>
      </c>
      <c r="K124" s="11">
        <f t="shared" si="4"/>
        <v>1</v>
      </c>
      <c r="L124" s="11">
        <f t="shared" si="5"/>
        <v>0</v>
      </c>
      <c r="M124" s="11" t="str">
        <f ca="1">IF(I124&lt;&gt;"план","",IF((ABS(SUMIFS($C:$C,$J:$J,J124,$E:$E,E124,$I:$I,"факт"))+ABS(C124))&gt;ABS(SUMIFS(INDIRECT("'Реестр план'!"&amp;'План-факт'!$E$3),'Реестр план'!$F:$F,E124,'Реестр план'!$I:$I,J124)),"перерасход","ок"))</f>
        <v/>
      </c>
    </row>
    <row r="125" spans="2:13" x14ac:dyDescent="0.3">
      <c r="B125" s="7">
        <v>41305</v>
      </c>
      <c r="C125" s="9">
        <v>150490.12</v>
      </c>
      <c r="D125" s="4" t="s">
        <v>154</v>
      </c>
      <c r="E125" s="4" t="s">
        <v>24</v>
      </c>
      <c r="F125" s="4" t="s">
        <v>120</v>
      </c>
      <c r="H125" s="4" t="s">
        <v>178</v>
      </c>
      <c r="I125" s="4" t="s">
        <v>163</v>
      </c>
      <c r="J125" s="11">
        <f t="shared" si="3"/>
        <v>0</v>
      </c>
      <c r="K125" s="11">
        <f t="shared" si="4"/>
        <v>1</v>
      </c>
      <c r="L125" s="11">
        <f t="shared" si="5"/>
        <v>0</v>
      </c>
      <c r="M125" s="11" t="str">
        <f ca="1">IF(I125&lt;&gt;"план","",IF((ABS(SUMIFS($C:$C,$J:$J,J125,$E:$E,E125,$I:$I,"факт"))+ABS(C125))&gt;ABS(SUMIFS(INDIRECT("'Реестр план'!"&amp;'План-факт'!$E$3),'Реестр план'!$F:$F,E125,'Реестр план'!$I:$I,J125)),"перерасход","ок"))</f>
        <v/>
      </c>
    </row>
    <row r="126" spans="2:13" x14ac:dyDescent="0.3">
      <c r="B126" s="7">
        <v>41305</v>
      </c>
      <c r="C126" s="9">
        <v>150705.76999999999</v>
      </c>
      <c r="D126" s="4" t="s">
        <v>154</v>
      </c>
      <c r="E126" s="4" t="s">
        <v>24</v>
      </c>
      <c r="F126" s="4" t="s">
        <v>119</v>
      </c>
      <c r="H126" s="4" t="s">
        <v>178</v>
      </c>
      <c r="I126" s="4" t="s">
        <v>163</v>
      </c>
      <c r="J126" s="11">
        <f t="shared" si="3"/>
        <v>0</v>
      </c>
      <c r="K126" s="11">
        <f t="shared" si="4"/>
        <v>1</v>
      </c>
      <c r="L126" s="11">
        <f t="shared" si="5"/>
        <v>0</v>
      </c>
      <c r="M126" s="11" t="str">
        <f ca="1">IF(I126&lt;&gt;"план","",IF((ABS(SUMIFS($C:$C,$J:$J,J126,$E:$E,E126,$I:$I,"факт"))+ABS(C126))&gt;ABS(SUMIFS(INDIRECT("'Реестр план'!"&amp;'План-факт'!$E$3),'Реестр план'!$F:$F,E126,'Реестр план'!$I:$I,J126)),"перерасход","ок"))</f>
        <v/>
      </c>
    </row>
    <row r="127" spans="2:13" x14ac:dyDescent="0.3">
      <c r="B127" s="7">
        <v>41305</v>
      </c>
      <c r="C127" s="9">
        <v>151680</v>
      </c>
      <c r="D127" s="4" t="s">
        <v>154</v>
      </c>
      <c r="E127" s="4" t="s">
        <v>24</v>
      </c>
      <c r="F127" s="4" t="s">
        <v>106</v>
      </c>
      <c r="H127" s="4" t="s">
        <v>178</v>
      </c>
      <c r="I127" s="4" t="s">
        <v>163</v>
      </c>
      <c r="J127" s="11">
        <f t="shared" si="3"/>
        <v>0</v>
      </c>
      <c r="K127" s="11">
        <f t="shared" si="4"/>
        <v>1</v>
      </c>
      <c r="L127" s="11">
        <f t="shared" si="5"/>
        <v>0</v>
      </c>
      <c r="M127" s="11" t="str">
        <f ca="1">IF(I127&lt;&gt;"план","",IF((ABS(SUMIFS($C:$C,$J:$J,J127,$E:$E,E127,$I:$I,"факт"))+ABS(C127))&gt;ABS(SUMIFS(INDIRECT("'Реестр план'!"&amp;'План-факт'!$E$3),'Реестр план'!$F:$F,E127,'Реестр план'!$I:$I,J127)),"перерасход","ок"))</f>
        <v/>
      </c>
    </row>
    <row r="128" spans="2:13" x14ac:dyDescent="0.3">
      <c r="B128" s="7">
        <v>41305</v>
      </c>
      <c r="C128" s="9">
        <v>165680.82999999999</v>
      </c>
      <c r="D128" s="4" t="s">
        <v>154</v>
      </c>
      <c r="E128" s="4" t="s">
        <v>24</v>
      </c>
      <c r="F128" s="4" t="s">
        <v>113</v>
      </c>
      <c r="H128" s="4" t="s">
        <v>178</v>
      </c>
      <c r="I128" s="4" t="s">
        <v>163</v>
      </c>
      <c r="J128" s="11">
        <f t="shared" si="3"/>
        <v>0</v>
      </c>
      <c r="K128" s="11">
        <f t="shared" si="4"/>
        <v>1</v>
      </c>
      <c r="L128" s="11">
        <f t="shared" si="5"/>
        <v>0</v>
      </c>
      <c r="M128" s="11" t="str">
        <f ca="1">IF(I128&lt;&gt;"план","",IF((ABS(SUMIFS($C:$C,$J:$J,J128,$E:$E,E128,$I:$I,"факт"))+ABS(C128))&gt;ABS(SUMIFS(INDIRECT("'Реестр план'!"&amp;'План-факт'!$E$3),'Реестр план'!$F:$F,E128,'Реестр план'!$I:$I,J128)),"перерасход","ок"))</f>
        <v/>
      </c>
    </row>
    <row r="129" spans="2:13" x14ac:dyDescent="0.3">
      <c r="B129" s="7">
        <v>41305</v>
      </c>
      <c r="C129" s="9">
        <v>182520</v>
      </c>
      <c r="D129" s="4" t="s">
        <v>154</v>
      </c>
      <c r="E129" s="4" t="s">
        <v>24</v>
      </c>
      <c r="F129" s="4" t="s">
        <v>109</v>
      </c>
      <c r="H129" s="4" t="s">
        <v>178</v>
      </c>
      <c r="I129" s="4" t="s">
        <v>163</v>
      </c>
      <c r="J129" s="11">
        <f t="shared" si="3"/>
        <v>0</v>
      </c>
      <c r="K129" s="11">
        <f t="shared" si="4"/>
        <v>1</v>
      </c>
      <c r="L129" s="11">
        <f t="shared" si="5"/>
        <v>0</v>
      </c>
      <c r="M129" s="11" t="str">
        <f ca="1">IF(I129&lt;&gt;"план","",IF((ABS(SUMIFS($C:$C,$J:$J,J129,$E:$E,E129,$I:$I,"факт"))+ABS(C129))&gt;ABS(SUMIFS(INDIRECT("'Реестр план'!"&amp;'План-факт'!$E$3),'Реестр план'!$F:$F,E129,'Реестр план'!$I:$I,J129)),"перерасход","ок"))</f>
        <v/>
      </c>
    </row>
    <row r="130" spans="2:13" x14ac:dyDescent="0.3">
      <c r="B130" s="7">
        <v>41305</v>
      </c>
      <c r="C130" s="9">
        <v>184984.47</v>
      </c>
      <c r="D130" s="4" t="s">
        <v>154</v>
      </c>
      <c r="E130" s="4" t="s">
        <v>24</v>
      </c>
      <c r="F130" s="4" t="s">
        <v>112</v>
      </c>
      <c r="H130" s="4" t="s">
        <v>178</v>
      </c>
      <c r="I130" s="4" t="s">
        <v>163</v>
      </c>
      <c r="J130" s="11">
        <f t="shared" si="3"/>
        <v>0</v>
      </c>
      <c r="K130" s="11">
        <f t="shared" si="4"/>
        <v>1</v>
      </c>
      <c r="L130" s="11">
        <f t="shared" si="5"/>
        <v>0</v>
      </c>
      <c r="M130" s="11" t="str">
        <f ca="1">IF(I130&lt;&gt;"план","",IF((ABS(SUMIFS($C:$C,$J:$J,J130,$E:$E,E130,$I:$I,"факт"))+ABS(C130))&gt;ABS(SUMIFS(INDIRECT("'Реестр план'!"&amp;'План-факт'!$E$3),'Реестр план'!$F:$F,E130,'Реестр план'!$I:$I,J130)),"перерасход","ок"))</f>
        <v/>
      </c>
    </row>
    <row r="131" spans="2:13" x14ac:dyDescent="0.3">
      <c r="B131" s="7">
        <v>41305</v>
      </c>
      <c r="C131" s="9">
        <v>191318.69</v>
      </c>
      <c r="D131" s="4" t="s">
        <v>154</v>
      </c>
      <c r="E131" s="4" t="s">
        <v>24</v>
      </c>
      <c r="F131" s="4" t="s">
        <v>112</v>
      </c>
      <c r="H131" s="4" t="s">
        <v>178</v>
      </c>
      <c r="I131" s="4" t="s">
        <v>163</v>
      </c>
      <c r="J131" s="11">
        <f t="shared" si="3"/>
        <v>0</v>
      </c>
      <c r="K131" s="11">
        <f t="shared" si="4"/>
        <v>1</v>
      </c>
      <c r="L131" s="11">
        <f t="shared" si="5"/>
        <v>0</v>
      </c>
      <c r="M131" s="11" t="str">
        <f ca="1">IF(I131&lt;&gt;"план","",IF((ABS(SUMIFS($C:$C,$J:$J,J131,$E:$E,E131,$I:$I,"факт"))+ABS(C131))&gt;ABS(SUMIFS(INDIRECT("'Реестр план'!"&amp;'План-факт'!$E$3),'Реестр план'!$F:$F,E131,'Реестр план'!$I:$I,J131)),"перерасход","ок"))</f>
        <v/>
      </c>
    </row>
    <row r="132" spans="2:13" x14ac:dyDescent="0.3">
      <c r="B132" s="7">
        <v>41305</v>
      </c>
      <c r="C132" s="9">
        <v>196213.96</v>
      </c>
      <c r="D132" s="4" t="s">
        <v>154</v>
      </c>
      <c r="E132" s="4" t="s">
        <v>24</v>
      </c>
      <c r="F132" s="4" t="s">
        <v>123</v>
      </c>
      <c r="H132" s="4" t="s">
        <v>178</v>
      </c>
      <c r="I132" s="4" t="s">
        <v>163</v>
      </c>
      <c r="J132" s="11">
        <f t="shared" ref="J132:J195" si="6">IF(ISBLANK(A132),0,MONTH(A132))</f>
        <v>0</v>
      </c>
      <c r="K132" s="11">
        <f t="shared" ref="K132:K195" si="7">IF(ISBLANK(B132),0,MONTH(B132))</f>
        <v>1</v>
      </c>
      <c r="L132" s="11">
        <f t="shared" ref="L132:L195" si="8">WEEKNUM(A132)</f>
        <v>0</v>
      </c>
      <c r="M132" s="11" t="str">
        <f ca="1">IF(I132&lt;&gt;"план","",IF((ABS(SUMIFS($C:$C,$J:$J,J132,$E:$E,E132,$I:$I,"факт"))+ABS(C132))&gt;ABS(SUMIFS(INDIRECT("'Реестр план'!"&amp;'План-факт'!$E$3),'Реестр план'!$F:$F,E132,'Реестр план'!$I:$I,J132)),"перерасход","ок"))</f>
        <v/>
      </c>
    </row>
    <row r="133" spans="2:13" x14ac:dyDescent="0.3">
      <c r="B133" s="7">
        <v>41305</v>
      </c>
      <c r="C133" s="9">
        <v>231271.74</v>
      </c>
      <c r="D133" s="4" t="s">
        <v>154</v>
      </c>
      <c r="E133" s="4" t="s">
        <v>24</v>
      </c>
      <c r="F133" s="4" t="s">
        <v>123</v>
      </c>
      <c r="H133" s="4" t="s">
        <v>178</v>
      </c>
      <c r="I133" s="4" t="s">
        <v>163</v>
      </c>
      <c r="J133" s="11">
        <f t="shared" si="6"/>
        <v>0</v>
      </c>
      <c r="K133" s="11">
        <f t="shared" si="7"/>
        <v>1</v>
      </c>
      <c r="L133" s="11">
        <f t="shared" si="8"/>
        <v>0</v>
      </c>
      <c r="M133" s="11" t="str">
        <f ca="1">IF(I133&lt;&gt;"план","",IF((ABS(SUMIFS($C:$C,$J:$J,J133,$E:$E,E133,$I:$I,"факт"))+ABS(C133))&gt;ABS(SUMIFS(INDIRECT("'Реестр план'!"&amp;'План-факт'!$E$3),'Реестр план'!$F:$F,E133,'Реестр план'!$I:$I,J133)),"перерасход","ок"))</f>
        <v/>
      </c>
    </row>
    <row r="134" spans="2:13" x14ac:dyDescent="0.3">
      <c r="B134" s="7">
        <v>41305</v>
      </c>
      <c r="C134" s="9">
        <v>270461.31</v>
      </c>
      <c r="D134" s="4" t="s">
        <v>154</v>
      </c>
      <c r="E134" s="4" t="s">
        <v>24</v>
      </c>
      <c r="F134" s="4" t="s">
        <v>113</v>
      </c>
      <c r="H134" s="4" t="s">
        <v>178</v>
      </c>
      <c r="I134" s="4" t="s">
        <v>163</v>
      </c>
      <c r="J134" s="11">
        <f t="shared" si="6"/>
        <v>0</v>
      </c>
      <c r="K134" s="11">
        <f t="shared" si="7"/>
        <v>1</v>
      </c>
      <c r="L134" s="11">
        <f t="shared" si="8"/>
        <v>0</v>
      </c>
      <c r="M134" s="11" t="str">
        <f ca="1">IF(I134&lt;&gt;"план","",IF((ABS(SUMIFS($C:$C,$J:$J,J134,$E:$E,E134,$I:$I,"факт"))+ABS(C134))&gt;ABS(SUMIFS(INDIRECT("'Реестр план'!"&amp;'План-факт'!$E$3),'Реестр план'!$F:$F,E134,'Реестр план'!$I:$I,J134)),"перерасход","ок"))</f>
        <v/>
      </c>
    </row>
    <row r="135" spans="2:13" x14ac:dyDescent="0.3">
      <c r="B135" s="7">
        <v>41305</v>
      </c>
      <c r="C135" s="9">
        <v>350187.11</v>
      </c>
      <c r="D135" s="4" t="s">
        <v>154</v>
      </c>
      <c r="E135" s="4" t="s">
        <v>24</v>
      </c>
      <c r="F135" s="4" t="s">
        <v>119</v>
      </c>
      <c r="H135" s="4" t="s">
        <v>178</v>
      </c>
      <c r="I135" s="4" t="s">
        <v>163</v>
      </c>
      <c r="J135" s="11">
        <f t="shared" si="6"/>
        <v>0</v>
      </c>
      <c r="K135" s="11">
        <f t="shared" si="7"/>
        <v>1</v>
      </c>
      <c r="L135" s="11">
        <f t="shared" si="8"/>
        <v>0</v>
      </c>
      <c r="M135" s="11" t="str">
        <f ca="1">IF(I135&lt;&gt;"план","",IF((ABS(SUMIFS($C:$C,$J:$J,J135,$E:$E,E135,$I:$I,"факт"))+ABS(C135))&gt;ABS(SUMIFS(INDIRECT("'Реестр план'!"&amp;'План-факт'!$E$3),'Реестр план'!$F:$F,E135,'Реестр план'!$I:$I,J135)),"перерасход","ок"))</f>
        <v/>
      </c>
    </row>
    <row r="136" spans="2:13" x14ac:dyDescent="0.3">
      <c r="B136" s="7">
        <v>41305</v>
      </c>
      <c r="C136" s="9">
        <v>521022.13</v>
      </c>
      <c r="D136" s="4" t="s">
        <v>154</v>
      </c>
      <c r="E136" s="4" t="s">
        <v>24</v>
      </c>
      <c r="F136" s="4" t="s">
        <v>119</v>
      </c>
      <c r="H136" s="4" t="s">
        <v>178</v>
      </c>
      <c r="I136" s="4" t="s">
        <v>163</v>
      </c>
      <c r="J136" s="11">
        <f t="shared" si="6"/>
        <v>0</v>
      </c>
      <c r="K136" s="11">
        <f t="shared" si="7"/>
        <v>1</v>
      </c>
      <c r="L136" s="11">
        <f t="shared" si="8"/>
        <v>0</v>
      </c>
      <c r="M136" s="11" t="str">
        <f ca="1">IF(I136&lt;&gt;"план","",IF((ABS(SUMIFS($C:$C,$J:$J,J136,$E:$E,E136,$I:$I,"факт"))+ABS(C136))&gt;ABS(SUMIFS(INDIRECT("'Реестр план'!"&amp;'План-факт'!$E$3),'Реестр план'!$F:$F,E136,'Реестр план'!$I:$I,J136)),"перерасход","ок"))</f>
        <v/>
      </c>
    </row>
    <row r="137" spans="2:13" x14ac:dyDescent="0.3">
      <c r="B137" s="7">
        <v>41330</v>
      </c>
      <c r="C137" s="9">
        <v>-48449</v>
      </c>
      <c r="D137" s="4" t="s">
        <v>154</v>
      </c>
      <c r="E137" s="4" t="s">
        <v>51</v>
      </c>
      <c r="H137" s="4" t="s">
        <v>177</v>
      </c>
      <c r="I137" s="4" t="s">
        <v>163</v>
      </c>
      <c r="J137" s="11">
        <f t="shared" si="6"/>
        <v>0</v>
      </c>
      <c r="K137" s="11">
        <f t="shared" si="7"/>
        <v>2</v>
      </c>
      <c r="L137" s="11">
        <f t="shared" si="8"/>
        <v>0</v>
      </c>
      <c r="M137" s="11" t="str">
        <f ca="1">IF(I137&lt;&gt;"план","",IF((ABS(SUMIFS($C:$C,$J:$J,J137,$E:$E,E137,$I:$I,"факт"))+ABS(C137))&gt;ABS(SUMIFS(INDIRECT("'Реестр план'!"&amp;'План-факт'!$E$3),'Реестр план'!$F:$F,E137,'Реестр план'!$I:$I,J137)),"перерасход","ок"))</f>
        <v/>
      </c>
    </row>
    <row r="138" spans="2:13" x14ac:dyDescent="0.3">
      <c r="B138" s="7">
        <v>41333</v>
      </c>
      <c r="C138" s="9">
        <v>-1512733.83</v>
      </c>
      <c r="D138" s="4" t="s">
        <v>154</v>
      </c>
      <c r="E138" s="4" t="s">
        <v>29</v>
      </c>
      <c r="F138" s="4" t="s">
        <v>146</v>
      </c>
      <c r="H138" s="4" t="s">
        <v>185</v>
      </c>
      <c r="I138" s="4" t="s">
        <v>163</v>
      </c>
      <c r="J138" s="11">
        <f t="shared" si="6"/>
        <v>0</v>
      </c>
      <c r="K138" s="11">
        <f t="shared" si="7"/>
        <v>2</v>
      </c>
      <c r="L138" s="11">
        <f t="shared" si="8"/>
        <v>0</v>
      </c>
      <c r="M138" s="11" t="str">
        <f ca="1">IF(I138&lt;&gt;"план","",IF((ABS(SUMIFS($C:$C,$J:$J,J138,$E:$E,E138,$I:$I,"факт"))+ABS(C138))&gt;ABS(SUMIFS(INDIRECT("'Реестр план'!"&amp;'План-факт'!$E$3),'Реестр план'!$F:$F,E138,'Реестр план'!$I:$I,J138)),"перерасход","ок"))</f>
        <v/>
      </c>
    </row>
    <row r="139" spans="2:13" x14ac:dyDescent="0.3">
      <c r="B139" s="7">
        <v>41333</v>
      </c>
      <c r="C139" s="9">
        <v>-900522.47</v>
      </c>
      <c r="D139" s="4" t="s">
        <v>154</v>
      </c>
      <c r="E139" s="4" t="s">
        <v>29</v>
      </c>
      <c r="F139" s="4" t="s">
        <v>137</v>
      </c>
      <c r="H139" s="4" t="s">
        <v>185</v>
      </c>
      <c r="I139" s="4" t="s">
        <v>163</v>
      </c>
      <c r="J139" s="11">
        <f t="shared" si="6"/>
        <v>0</v>
      </c>
      <c r="K139" s="11">
        <f t="shared" si="7"/>
        <v>2</v>
      </c>
      <c r="L139" s="11">
        <f t="shared" si="8"/>
        <v>0</v>
      </c>
      <c r="M139" s="11" t="str">
        <f ca="1">IF(I139&lt;&gt;"план","",IF((ABS(SUMIFS($C:$C,$J:$J,J139,$E:$E,E139,$I:$I,"факт"))+ABS(C139))&gt;ABS(SUMIFS(INDIRECT("'Реестр план'!"&amp;'План-факт'!$E$3),'Реестр план'!$F:$F,E139,'Реестр план'!$I:$I,J139)),"перерасход","ок"))</f>
        <v/>
      </c>
    </row>
    <row r="140" spans="2:13" x14ac:dyDescent="0.3">
      <c r="B140" s="7">
        <v>41333</v>
      </c>
      <c r="C140" s="9">
        <v>-882813.32</v>
      </c>
      <c r="D140" s="4" t="s">
        <v>154</v>
      </c>
      <c r="E140" s="4" t="s">
        <v>37</v>
      </c>
      <c r="H140" s="4" t="s">
        <v>186</v>
      </c>
      <c r="I140" s="4" t="s">
        <v>163</v>
      </c>
      <c r="J140" s="11">
        <f t="shared" si="6"/>
        <v>0</v>
      </c>
      <c r="K140" s="11">
        <f t="shared" si="7"/>
        <v>2</v>
      </c>
      <c r="L140" s="11">
        <f t="shared" si="8"/>
        <v>0</v>
      </c>
      <c r="M140" s="11" t="str">
        <f ca="1">IF(I140&lt;&gt;"план","",IF((ABS(SUMIFS($C:$C,$J:$J,J140,$E:$E,E140,$I:$I,"факт"))+ABS(C140))&gt;ABS(SUMIFS(INDIRECT("'Реестр план'!"&amp;'План-факт'!$E$3),'Реестр план'!$F:$F,E140,'Реестр план'!$I:$I,J140)),"перерасход","ок"))</f>
        <v/>
      </c>
    </row>
    <row r="141" spans="2:13" x14ac:dyDescent="0.3">
      <c r="B141" s="7">
        <v>41333</v>
      </c>
      <c r="C141" s="9">
        <v>-361861.56</v>
      </c>
      <c r="D141" s="4" t="s">
        <v>154</v>
      </c>
      <c r="E141" s="4" t="s">
        <v>29</v>
      </c>
      <c r="F141" s="4" t="s">
        <v>146</v>
      </c>
      <c r="H141" s="4" t="s">
        <v>185</v>
      </c>
      <c r="I141" s="4" t="s">
        <v>163</v>
      </c>
      <c r="J141" s="11">
        <f t="shared" si="6"/>
        <v>0</v>
      </c>
      <c r="K141" s="11">
        <f t="shared" si="7"/>
        <v>2</v>
      </c>
      <c r="L141" s="11">
        <f t="shared" si="8"/>
        <v>0</v>
      </c>
      <c r="M141" s="11" t="str">
        <f ca="1">IF(I141&lt;&gt;"план","",IF((ABS(SUMIFS($C:$C,$J:$J,J141,$E:$E,E141,$I:$I,"факт"))+ABS(C141))&gt;ABS(SUMIFS(INDIRECT("'Реестр план'!"&amp;'План-факт'!$E$3),'Реестр план'!$F:$F,E141,'Реестр план'!$I:$I,J141)),"перерасход","ок"))</f>
        <v/>
      </c>
    </row>
    <row r="142" spans="2:13" x14ac:dyDescent="0.3">
      <c r="B142" s="7">
        <v>41333</v>
      </c>
      <c r="C142" s="9">
        <v>-274930</v>
      </c>
      <c r="D142" s="4" t="s">
        <v>154</v>
      </c>
      <c r="E142" s="4" t="s">
        <v>32</v>
      </c>
      <c r="F142" s="4" t="s">
        <v>152</v>
      </c>
      <c r="H142" s="4" t="s">
        <v>179</v>
      </c>
      <c r="I142" s="4" t="s">
        <v>163</v>
      </c>
      <c r="J142" s="11">
        <f t="shared" si="6"/>
        <v>0</v>
      </c>
      <c r="K142" s="11">
        <f t="shared" si="7"/>
        <v>2</v>
      </c>
      <c r="L142" s="11">
        <f t="shared" si="8"/>
        <v>0</v>
      </c>
      <c r="M142" s="11" t="str">
        <f ca="1">IF(I142&lt;&gt;"план","",IF((ABS(SUMIFS($C:$C,$J:$J,J142,$E:$E,E142,$I:$I,"факт"))+ABS(C142))&gt;ABS(SUMIFS(INDIRECT("'Реестр план'!"&amp;'План-факт'!$E$3),'Реестр план'!$F:$F,E142,'Реестр план'!$I:$I,J142)),"перерасход","ок"))</f>
        <v/>
      </c>
    </row>
    <row r="143" spans="2:13" x14ac:dyDescent="0.3">
      <c r="B143" s="7">
        <v>41333</v>
      </c>
      <c r="C143" s="9">
        <v>-243301.37</v>
      </c>
      <c r="D143" s="4" t="s">
        <v>154</v>
      </c>
      <c r="E143" s="4" t="s">
        <v>29</v>
      </c>
      <c r="F143" s="4" t="s">
        <v>146</v>
      </c>
      <c r="H143" s="4" t="s">
        <v>185</v>
      </c>
      <c r="I143" s="4" t="s">
        <v>163</v>
      </c>
      <c r="J143" s="11">
        <f t="shared" si="6"/>
        <v>0</v>
      </c>
      <c r="K143" s="11">
        <f t="shared" si="7"/>
        <v>2</v>
      </c>
      <c r="L143" s="11">
        <f t="shared" si="8"/>
        <v>0</v>
      </c>
      <c r="M143" s="11" t="str">
        <f ca="1">IF(I143&lt;&gt;"план","",IF((ABS(SUMIFS($C:$C,$J:$J,J143,$E:$E,E143,$I:$I,"факт"))+ABS(C143))&gt;ABS(SUMIFS(INDIRECT("'Реестр план'!"&amp;'План-факт'!$E$3),'Реестр план'!$F:$F,E143,'Реестр план'!$I:$I,J143)),"перерасход","ок"))</f>
        <v/>
      </c>
    </row>
    <row r="144" spans="2:13" x14ac:dyDescent="0.3">
      <c r="B144" s="7">
        <v>41333</v>
      </c>
      <c r="C144" s="9">
        <v>-155000</v>
      </c>
      <c r="D144" s="4" t="s">
        <v>154</v>
      </c>
      <c r="E144" s="4" t="s">
        <v>103</v>
      </c>
      <c r="H144" s="4" t="s">
        <v>186</v>
      </c>
      <c r="I144" s="4" t="s">
        <v>163</v>
      </c>
      <c r="J144" s="11">
        <f t="shared" si="6"/>
        <v>0</v>
      </c>
      <c r="K144" s="11">
        <f t="shared" si="7"/>
        <v>2</v>
      </c>
      <c r="L144" s="11">
        <f t="shared" si="8"/>
        <v>0</v>
      </c>
      <c r="M144" s="11" t="str">
        <f ca="1">IF(I144&lt;&gt;"план","",IF((ABS(SUMIFS($C:$C,$J:$J,J144,$E:$E,E144,$I:$I,"факт"))+ABS(C144))&gt;ABS(SUMIFS(INDIRECT("'Реестр план'!"&amp;'План-факт'!$E$3),'Реестр план'!$F:$F,E144,'Реестр план'!$I:$I,J144)),"перерасход","ок"))</f>
        <v/>
      </c>
    </row>
    <row r="145" spans="2:13" x14ac:dyDescent="0.3">
      <c r="B145" s="7">
        <v>41333</v>
      </c>
      <c r="C145" s="9">
        <v>-150000</v>
      </c>
      <c r="D145" s="4" t="s">
        <v>154</v>
      </c>
      <c r="E145" s="4" t="s">
        <v>32</v>
      </c>
      <c r="F145" s="4" t="s">
        <v>147</v>
      </c>
      <c r="H145" s="4" t="s">
        <v>179</v>
      </c>
      <c r="I145" s="4" t="s">
        <v>163</v>
      </c>
      <c r="J145" s="11">
        <f t="shared" si="6"/>
        <v>0</v>
      </c>
      <c r="K145" s="11">
        <f t="shared" si="7"/>
        <v>2</v>
      </c>
      <c r="L145" s="11">
        <f t="shared" si="8"/>
        <v>0</v>
      </c>
      <c r="M145" s="11" t="str">
        <f ca="1">IF(I145&lt;&gt;"план","",IF((ABS(SUMIFS($C:$C,$J:$J,J145,$E:$E,E145,$I:$I,"факт"))+ABS(C145))&gt;ABS(SUMIFS(INDIRECT("'Реестр план'!"&amp;'План-факт'!$E$3),'Реестр план'!$F:$F,E145,'Реестр план'!$I:$I,J145)),"перерасход","ок"))</f>
        <v/>
      </c>
    </row>
    <row r="146" spans="2:13" x14ac:dyDescent="0.3">
      <c r="B146" s="7">
        <v>41333</v>
      </c>
      <c r="C146" s="9">
        <v>-125600</v>
      </c>
      <c r="D146" s="4" t="s">
        <v>154</v>
      </c>
      <c r="E146" s="4" t="s">
        <v>36</v>
      </c>
      <c r="H146" s="4" t="s">
        <v>186</v>
      </c>
      <c r="I146" s="4" t="s">
        <v>163</v>
      </c>
      <c r="J146" s="11">
        <f t="shared" si="6"/>
        <v>0</v>
      </c>
      <c r="K146" s="11">
        <f t="shared" si="7"/>
        <v>2</v>
      </c>
      <c r="L146" s="11">
        <f t="shared" si="8"/>
        <v>0</v>
      </c>
      <c r="M146" s="11" t="str">
        <f ca="1">IF(I146&lt;&gt;"план","",IF((ABS(SUMIFS($C:$C,$J:$J,J146,$E:$E,E146,$I:$I,"факт"))+ABS(C146))&gt;ABS(SUMIFS(INDIRECT("'Реестр план'!"&amp;'План-факт'!$E$3),'Реестр план'!$F:$F,E146,'Реестр план'!$I:$I,J146)),"перерасход","ок"))</f>
        <v/>
      </c>
    </row>
    <row r="147" spans="2:13" x14ac:dyDescent="0.3">
      <c r="B147" s="7">
        <v>41333</v>
      </c>
      <c r="C147" s="9">
        <v>-120000</v>
      </c>
      <c r="D147" s="4" t="s">
        <v>154</v>
      </c>
      <c r="E147" s="4" t="s">
        <v>32</v>
      </c>
      <c r="F147" s="4" t="s">
        <v>148</v>
      </c>
      <c r="H147" s="4" t="s">
        <v>179</v>
      </c>
      <c r="I147" s="4" t="s">
        <v>163</v>
      </c>
      <c r="J147" s="11">
        <f t="shared" si="6"/>
        <v>0</v>
      </c>
      <c r="K147" s="11">
        <f t="shared" si="7"/>
        <v>2</v>
      </c>
      <c r="L147" s="11">
        <f t="shared" si="8"/>
        <v>0</v>
      </c>
      <c r="M147" s="11" t="str">
        <f ca="1">IF(I147&lt;&gt;"план","",IF((ABS(SUMIFS($C:$C,$J:$J,J147,$E:$E,E147,$I:$I,"факт"))+ABS(C147))&gt;ABS(SUMIFS(INDIRECT("'Реестр план'!"&amp;'План-факт'!$E$3),'Реестр план'!$F:$F,E147,'Реестр план'!$I:$I,J147)),"перерасход","ок"))</f>
        <v/>
      </c>
    </row>
    <row r="148" spans="2:13" x14ac:dyDescent="0.3">
      <c r="B148" s="7">
        <v>41333</v>
      </c>
      <c r="C148" s="9">
        <v>-95000</v>
      </c>
      <c r="D148" s="4" t="s">
        <v>154</v>
      </c>
      <c r="E148" s="4" t="s">
        <v>32</v>
      </c>
      <c r="F148" s="4" t="s">
        <v>149</v>
      </c>
      <c r="H148" s="4" t="s">
        <v>179</v>
      </c>
      <c r="I148" s="4" t="s">
        <v>163</v>
      </c>
      <c r="J148" s="11">
        <f t="shared" si="6"/>
        <v>0</v>
      </c>
      <c r="K148" s="11">
        <f t="shared" si="7"/>
        <v>2</v>
      </c>
      <c r="L148" s="11">
        <f t="shared" si="8"/>
        <v>0</v>
      </c>
      <c r="M148" s="11" t="str">
        <f ca="1">IF(I148&lt;&gt;"план","",IF((ABS(SUMIFS($C:$C,$J:$J,J148,$E:$E,E148,$I:$I,"факт"))+ABS(C148))&gt;ABS(SUMIFS(INDIRECT("'Реестр план'!"&amp;'План-факт'!$E$3),'Реестр план'!$F:$F,E148,'Реестр план'!$I:$I,J148)),"перерасход","ок"))</f>
        <v/>
      </c>
    </row>
    <row r="149" spans="2:13" x14ac:dyDescent="0.3">
      <c r="B149" s="7">
        <v>41333</v>
      </c>
      <c r="C149" s="9">
        <v>-80000</v>
      </c>
      <c r="D149" s="4" t="s">
        <v>154</v>
      </c>
      <c r="E149" s="4" t="s">
        <v>32</v>
      </c>
      <c r="F149" s="4" t="s">
        <v>151</v>
      </c>
      <c r="H149" s="4" t="s">
        <v>179</v>
      </c>
      <c r="I149" s="4" t="s">
        <v>163</v>
      </c>
      <c r="J149" s="11">
        <f t="shared" si="6"/>
        <v>0</v>
      </c>
      <c r="K149" s="11">
        <f t="shared" si="7"/>
        <v>2</v>
      </c>
      <c r="L149" s="11">
        <f t="shared" si="8"/>
        <v>0</v>
      </c>
      <c r="M149" s="11" t="str">
        <f ca="1">IF(I149&lt;&gt;"план","",IF((ABS(SUMIFS($C:$C,$J:$J,J149,$E:$E,E149,$I:$I,"факт"))+ABS(C149))&gt;ABS(SUMIFS(INDIRECT("'Реестр план'!"&amp;'План-факт'!$E$3),'Реестр план'!$F:$F,E149,'Реестр план'!$I:$I,J149)),"перерасход","ок"))</f>
        <v/>
      </c>
    </row>
    <row r="150" spans="2:13" x14ac:dyDescent="0.3">
      <c r="B150" s="7">
        <v>41333</v>
      </c>
      <c r="C150" s="9">
        <v>-68732.5</v>
      </c>
      <c r="D150" s="4" t="s">
        <v>154</v>
      </c>
      <c r="E150" s="4" t="s">
        <v>33</v>
      </c>
      <c r="F150" s="4" t="s">
        <v>152</v>
      </c>
      <c r="H150" s="4" t="s">
        <v>179</v>
      </c>
      <c r="I150" s="4" t="s">
        <v>163</v>
      </c>
      <c r="J150" s="11">
        <f t="shared" si="6"/>
        <v>0</v>
      </c>
      <c r="K150" s="11">
        <f t="shared" si="7"/>
        <v>2</v>
      </c>
      <c r="L150" s="11">
        <f t="shared" si="8"/>
        <v>0</v>
      </c>
      <c r="M150" s="11" t="str">
        <f ca="1">IF(I150&lt;&gt;"план","",IF((ABS(SUMIFS($C:$C,$J:$J,J150,$E:$E,E150,$I:$I,"факт"))+ABS(C150))&gt;ABS(SUMIFS(INDIRECT("'Реестр план'!"&amp;'План-факт'!$E$3),'Реестр план'!$F:$F,E150,'Реестр план'!$I:$I,J150)),"перерасход","ок"))</f>
        <v/>
      </c>
    </row>
    <row r="151" spans="2:13" x14ac:dyDescent="0.3">
      <c r="B151" s="7">
        <v>41333</v>
      </c>
      <c r="C151" s="9">
        <v>-65250</v>
      </c>
      <c r="D151" s="4" t="s">
        <v>154</v>
      </c>
      <c r="E151" s="4" t="s">
        <v>32</v>
      </c>
      <c r="F151" s="4" t="s">
        <v>150</v>
      </c>
      <c r="H151" s="4" t="s">
        <v>179</v>
      </c>
      <c r="I151" s="4" t="s">
        <v>163</v>
      </c>
      <c r="J151" s="11">
        <f t="shared" si="6"/>
        <v>0</v>
      </c>
      <c r="K151" s="11">
        <f t="shared" si="7"/>
        <v>2</v>
      </c>
      <c r="L151" s="11">
        <f t="shared" si="8"/>
        <v>0</v>
      </c>
      <c r="M151" s="11" t="str">
        <f ca="1">IF(I151&lt;&gt;"план","",IF((ABS(SUMIFS($C:$C,$J:$J,J151,$E:$E,E151,$I:$I,"факт"))+ABS(C151))&gt;ABS(SUMIFS(INDIRECT("'Реестр план'!"&amp;'План-факт'!$E$3),'Реестр план'!$F:$F,E151,'Реестр план'!$I:$I,J151)),"перерасход","ок"))</f>
        <v/>
      </c>
    </row>
    <row r="152" spans="2:13" x14ac:dyDescent="0.3">
      <c r="B152" s="7">
        <v>41333</v>
      </c>
      <c r="C152" s="9">
        <v>-49158.35</v>
      </c>
      <c r="D152" s="4" t="s">
        <v>154</v>
      </c>
      <c r="E152" s="4" t="s">
        <v>29</v>
      </c>
      <c r="F152" s="4" t="s">
        <v>134</v>
      </c>
      <c r="H152" s="4" t="s">
        <v>185</v>
      </c>
      <c r="I152" s="4" t="s">
        <v>163</v>
      </c>
      <c r="J152" s="11">
        <f t="shared" si="6"/>
        <v>0</v>
      </c>
      <c r="K152" s="11">
        <f t="shared" si="7"/>
        <v>2</v>
      </c>
      <c r="L152" s="11">
        <f t="shared" si="8"/>
        <v>0</v>
      </c>
      <c r="M152" s="11" t="str">
        <f ca="1">IF(I152&lt;&gt;"план","",IF((ABS(SUMIFS($C:$C,$J:$J,J152,$E:$E,E152,$I:$I,"факт"))+ABS(C152))&gt;ABS(SUMIFS(INDIRECT("'Реестр план'!"&amp;'План-факт'!$E$3),'Реестр план'!$F:$F,E152,'Реестр план'!$I:$I,J152)),"перерасход","ок"))</f>
        <v/>
      </c>
    </row>
    <row r="153" spans="2:13" x14ac:dyDescent="0.3">
      <c r="B153" s="7">
        <v>41333</v>
      </c>
      <c r="C153" s="9">
        <v>-37500</v>
      </c>
      <c r="D153" s="4" t="s">
        <v>154</v>
      </c>
      <c r="E153" s="4" t="s">
        <v>33</v>
      </c>
      <c r="F153" s="4" t="s">
        <v>147</v>
      </c>
      <c r="H153" s="4" t="s">
        <v>179</v>
      </c>
      <c r="I153" s="4" t="s">
        <v>163</v>
      </c>
      <c r="J153" s="11">
        <f t="shared" si="6"/>
        <v>0</v>
      </c>
      <c r="K153" s="11">
        <f t="shared" si="7"/>
        <v>2</v>
      </c>
      <c r="L153" s="11">
        <f t="shared" si="8"/>
        <v>0</v>
      </c>
      <c r="M153" s="11" t="str">
        <f ca="1">IF(I153&lt;&gt;"план","",IF((ABS(SUMIFS($C:$C,$J:$J,J153,$E:$E,E153,$I:$I,"факт"))+ABS(C153))&gt;ABS(SUMIFS(INDIRECT("'Реестр план'!"&amp;'План-факт'!$E$3),'Реестр план'!$F:$F,E153,'Реестр план'!$I:$I,J153)),"перерасход","ок"))</f>
        <v/>
      </c>
    </row>
    <row r="154" spans="2:13" x14ac:dyDescent="0.3">
      <c r="B154" s="7">
        <v>41333</v>
      </c>
      <c r="C154" s="9">
        <v>-30000</v>
      </c>
      <c r="D154" s="4" t="s">
        <v>154</v>
      </c>
      <c r="E154" s="4" t="s">
        <v>33</v>
      </c>
      <c r="F154" s="4" t="s">
        <v>148</v>
      </c>
      <c r="H154" s="4" t="s">
        <v>179</v>
      </c>
      <c r="I154" s="4" t="s">
        <v>163</v>
      </c>
      <c r="J154" s="11">
        <f t="shared" si="6"/>
        <v>0</v>
      </c>
      <c r="K154" s="11">
        <f t="shared" si="7"/>
        <v>2</v>
      </c>
      <c r="L154" s="11">
        <f t="shared" si="8"/>
        <v>0</v>
      </c>
      <c r="M154" s="11" t="str">
        <f ca="1">IF(I154&lt;&gt;"план","",IF((ABS(SUMIFS($C:$C,$J:$J,J154,$E:$E,E154,$I:$I,"факт"))+ABS(C154))&gt;ABS(SUMIFS(INDIRECT("'Реестр план'!"&amp;'План-факт'!$E$3),'Реестр план'!$F:$F,E154,'Реестр план'!$I:$I,J154)),"перерасход","ок"))</f>
        <v/>
      </c>
    </row>
    <row r="155" spans="2:13" x14ac:dyDescent="0.3">
      <c r="B155" s="7">
        <v>41333</v>
      </c>
      <c r="C155" s="9">
        <v>-23750</v>
      </c>
      <c r="D155" s="4" t="s">
        <v>154</v>
      </c>
      <c r="E155" s="4" t="s">
        <v>33</v>
      </c>
      <c r="F155" s="4" t="s">
        <v>149</v>
      </c>
      <c r="H155" s="4" t="s">
        <v>179</v>
      </c>
      <c r="I155" s="4" t="s">
        <v>163</v>
      </c>
      <c r="J155" s="11">
        <f t="shared" si="6"/>
        <v>0</v>
      </c>
      <c r="K155" s="11">
        <f t="shared" si="7"/>
        <v>2</v>
      </c>
      <c r="L155" s="11">
        <f t="shared" si="8"/>
        <v>0</v>
      </c>
      <c r="M155" s="11" t="str">
        <f ca="1">IF(I155&lt;&gt;"план","",IF((ABS(SUMIFS($C:$C,$J:$J,J155,$E:$E,E155,$I:$I,"факт"))+ABS(C155))&gt;ABS(SUMIFS(INDIRECT("'Реестр план'!"&amp;'План-факт'!$E$3),'Реестр план'!$F:$F,E155,'Реестр план'!$I:$I,J155)),"перерасход","ок"))</f>
        <v/>
      </c>
    </row>
    <row r="156" spans="2:13" x14ac:dyDescent="0.3">
      <c r="B156" s="7">
        <v>41333</v>
      </c>
      <c r="C156" s="9">
        <v>-20000</v>
      </c>
      <c r="D156" s="4" t="s">
        <v>154</v>
      </c>
      <c r="E156" s="4" t="s">
        <v>33</v>
      </c>
      <c r="F156" s="4" t="s">
        <v>151</v>
      </c>
      <c r="H156" s="4" t="s">
        <v>179</v>
      </c>
      <c r="I156" s="4" t="s">
        <v>163</v>
      </c>
      <c r="J156" s="11">
        <f t="shared" si="6"/>
        <v>0</v>
      </c>
      <c r="K156" s="11">
        <f t="shared" si="7"/>
        <v>2</v>
      </c>
      <c r="L156" s="11">
        <f t="shared" si="8"/>
        <v>0</v>
      </c>
      <c r="M156" s="11" t="str">
        <f ca="1">IF(I156&lt;&gt;"план","",IF((ABS(SUMIFS($C:$C,$J:$J,J156,$E:$E,E156,$I:$I,"факт"))+ABS(C156))&gt;ABS(SUMIFS(INDIRECT("'Реестр план'!"&amp;'План-факт'!$E$3),'Реестр план'!$F:$F,E156,'Реестр план'!$I:$I,J156)),"перерасход","ок"))</f>
        <v/>
      </c>
    </row>
    <row r="157" spans="2:13" x14ac:dyDescent="0.3">
      <c r="B157" s="7">
        <v>41333</v>
      </c>
      <c r="C157" s="9">
        <v>-19854.439999999999</v>
      </c>
      <c r="D157" s="4" t="s">
        <v>154</v>
      </c>
      <c r="E157" s="4" t="s">
        <v>29</v>
      </c>
      <c r="F157" s="4" t="s">
        <v>140</v>
      </c>
      <c r="H157" s="4" t="s">
        <v>185</v>
      </c>
      <c r="I157" s="4" t="s">
        <v>163</v>
      </c>
      <c r="J157" s="11">
        <f t="shared" si="6"/>
        <v>0</v>
      </c>
      <c r="K157" s="11">
        <f t="shared" si="7"/>
        <v>2</v>
      </c>
      <c r="L157" s="11">
        <f t="shared" si="8"/>
        <v>0</v>
      </c>
      <c r="M157" s="11" t="str">
        <f ca="1">IF(I157&lt;&gt;"план","",IF((ABS(SUMIFS($C:$C,$J:$J,J157,$E:$E,E157,$I:$I,"факт"))+ABS(C157))&gt;ABS(SUMIFS(INDIRECT("'Реестр план'!"&amp;'План-факт'!$E$3),'Реестр план'!$F:$F,E157,'Реестр план'!$I:$I,J157)),"перерасход","ок"))</f>
        <v/>
      </c>
    </row>
    <row r="158" spans="2:13" x14ac:dyDescent="0.3">
      <c r="B158" s="7">
        <v>41333</v>
      </c>
      <c r="C158" s="9">
        <v>-16312.5</v>
      </c>
      <c r="D158" s="4" t="s">
        <v>154</v>
      </c>
      <c r="E158" s="4" t="s">
        <v>33</v>
      </c>
      <c r="F158" s="4" t="s">
        <v>150</v>
      </c>
      <c r="H158" s="4" t="s">
        <v>179</v>
      </c>
      <c r="I158" s="4" t="s">
        <v>163</v>
      </c>
      <c r="J158" s="11">
        <f t="shared" si="6"/>
        <v>0</v>
      </c>
      <c r="K158" s="11">
        <f t="shared" si="7"/>
        <v>2</v>
      </c>
      <c r="L158" s="11">
        <f t="shared" si="8"/>
        <v>0</v>
      </c>
      <c r="M158" s="11" t="str">
        <f ca="1">IF(I158&lt;&gt;"план","",IF((ABS(SUMIFS($C:$C,$J:$J,J158,$E:$E,E158,$I:$I,"факт"))+ABS(C158))&gt;ABS(SUMIFS(INDIRECT("'Реестр план'!"&amp;'План-факт'!$E$3),'Реестр план'!$F:$F,E158,'Реестр план'!$I:$I,J158)),"перерасход","ок"))</f>
        <v/>
      </c>
    </row>
    <row r="159" spans="2:13" x14ac:dyDescent="0.3">
      <c r="B159" s="7">
        <v>41333</v>
      </c>
      <c r="C159" s="9">
        <v>0.59</v>
      </c>
      <c r="D159" s="4" t="s">
        <v>154</v>
      </c>
      <c r="E159" s="4" t="s">
        <v>24</v>
      </c>
      <c r="F159" s="4" t="s">
        <v>111</v>
      </c>
      <c r="H159" s="4" t="s">
        <v>178</v>
      </c>
      <c r="I159" s="4" t="s">
        <v>163</v>
      </c>
      <c r="J159" s="11">
        <f t="shared" si="6"/>
        <v>0</v>
      </c>
      <c r="K159" s="11">
        <f t="shared" si="7"/>
        <v>2</v>
      </c>
      <c r="L159" s="11">
        <f t="shared" si="8"/>
        <v>0</v>
      </c>
      <c r="M159" s="11" t="str">
        <f ca="1">IF(I159&lt;&gt;"план","",IF((ABS(SUMIFS($C:$C,$J:$J,J159,$E:$E,E159,$I:$I,"факт"))+ABS(C159))&gt;ABS(SUMIFS(INDIRECT("'Реестр план'!"&amp;'План-факт'!$E$3),'Реестр план'!$F:$F,E159,'Реестр план'!$I:$I,J159)),"перерасход","ок"))</f>
        <v/>
      </c>
    </row>
    <row r="160" spans="2:13" x14ac:dyDescent="0.3">
      <c r="B160" s="7">
        <v>41333</v>
      </c>
      <c r="C160" s="9">
        <v>4.78</v>
      </c>
      <c r="D160" s="4" t="s">
        <v>154</v>
      </c>
      <c r="E160" s="4" t="s">
        <v>24</v>
      </c>
      <c r="F160" s="4" t="s">
        <v>124</v>
      </c>
      <c r="H160" s="4" t="s">
        <v>178</v>
      </c>
      <c r="I160" s="4" t="s">
        <v>163</v>
      </c>
      <c r="J160" s="11">
        <f t="shared" si="6"/>
        <v>0</v>
      </c>
      <c r="K160" s="11">
        <f t="shared" si="7"/>
        <v>2</v>
      </c>
      <c r="L160" s="11">
        <f t="shared" si="8"/>
        <v>0</v>
      </c>
      <c r="M160" s="11" t="str">
        <f ca="1">IF(I160&lt;&gt;"план","",IF((ABS(SUMIFS($C:$C,$J:$J,J160,$E:$E,E160,$I:$I,"факт"))+ABS(C160))&gt;ABS(SUMIFS(INDIRECT("'Реестр план'!"&amp;'План-факт'!$E$3),'Реестр план'!$F:$F,E160,'Реестр план'!$I:$I,J160)),"перерасход","ок"))</f>
        <v/>
      </c>
    </row>
    <row r="161" spans="2:13" x14ac:dyDescent="0.3">
      <c r="B161" s="7">
        <v>41333</v>
      </c>
      <c r="C161" s="9">
        <v>8.26</v>
      </c>
      <c r="D161" s="4" t="s">
        <v>154</v>
      </c>
      <c r="E161" s="4" t="s">
        <v>24</v>
      </c>
      <c r="F161" s="4" t="s">
        <v>125</v>
      </c>
      <c r="H161" s="4" t="s">
        <v>178</v>
      </c>
      <c r="I161" s="4" t="s">
        <v>163</v>
      </c>
      <c r="J161" s="11">
        <f t="shared" si="6"/>
        <v>0</v>
      </c>
      <c r="K161" s="11">
        <f t="shared" si="7"/>
        <v>2</v>
      </c>
      <c r="L161" s="11">
        <f t="shared" si="8"/>
        <v>0</v>
      </c>
      <c r="M161" s="11" t="str">
        <f ca="1">IF(I161&lt;&gt;"план","",IF((ABS(SUMIFS($C:$C,$J:$J,J161,$E:$E,E161,$I:$I,"факт"))+ABS(C161))&gt;ABS(SUMIFS(INDIRECT("'Реестр план'!"&amp;'План-факт'!$E$3),'Реестр план'!$F:$F,E161,'Реестр план'!$I:$I,J161)),"перерасход","ок"))</f>
        <v/>
      </c>
    </row>
    <row r="162" spans="2:13" x14ac:dyDescent="0.3">
      <c r="B162" s="7">
        <v>41333</v>
      </c>
      <c r="C162" s="9">
        <v>131.43</v>
      </c>
      <c r="D162" s="4" t="s">
        <v>154</v>
      </c>
      <c r="E162" s="4" t="s">
        <v>24</v>
      </c>
      <c r="F162" s="4" t="s">
        <v>124</v>
      </c>
      <c r="H162" s="4" t="s">
        <v>178</v>
      </c>
      <c r="I162" s="4" t="s">
        <v>163</v>
      </c>
      <c r="J162" s="11">
        <f t="shared" si="6"/>
        <v>0</v>
      </c>
      <c r="K162" s="11">
        <f t="shared" si="7"/>
        <v>2</v>
      </c>
      <c r="L162" s="11">
        <f t="shared" si="8"/>
        <v>0</v>
      </c>
      <c r="M162" s="11" t="str">
        <f ca="1">IF(I162&lt;&gt;"план","",IF((ABS(SUMIFS($C:$C,$J:$J,J162,$E:$E,E162,$I:$I,"факт"))+ABS(C162))&gt;ABS(SUMIFS(INDIRECT("'Реестр план'!"&amp;'План-факт'!$E$3),'Реестр план'!$F:$F,E162,'Реестр план'!$I:$I,J162)),"перерасход","ок"))</f>
        <v/>
      </c>
    </row>
    <row r="163" spans="2:13" x14ac:dyDescent="0.3">
      <c r="B163" s="7">
        <v>41333</v>
      </c>
      <c r="C163" s="9">
        <v>163.63999999999999</v>
      </c>
      <c r="D163" s="4" t="s">
        <v>154</v>
      </c>
      <c r="E163" s="4" t="s">
        <v>24</v>
      </c>
      <c r="F163" s="4" t="s">
        <v>124</v>
      </c>
      <c r="H163" s="4" t="s">
        <v>178</v>
      </c>
      <c r="I163" s="4" t="s">
        <v>163</v>
      </c>
      <c r="J163" s="11">
        <f t="shared" si="6"/>
        <v>0</v>
      </c>
      <c r="K163" s="11">
        <f t="shared" si="7"/>
        <v>2</v>
      </c>
      <c r="L163" s="11">
        <f t="shared" si="8"/>
        <v>0</v>
      </c>
      <c r="M163" s="11" t="str">
        <f ca="1">IF(I163&lt;&gt;"план","",IF((ABS(SUMIFS($C:$C,$J:$J,J163,$E:$E,E163,$I:$I,"факт"))+ABS(C163))&gt;ABS(SUMIFS(INDIRECT("'Реестр план'!"&amp;'План-факт'!$E$3),'Реестр план'!$F:$F,E163,'Реестр план'!$I:$I,J163)),"перерасход","ок"))</f>
        <v/>
      </c>
    </row>
    <row r="164" spans="2:13" x14ac:dyDescent="0.3">
      <c r="B164" s="7">
        <v>41333</v>
      </c>
      <c r="C164" s="9">
        <v>227.23</v>
      </c>
      <c r="D164" s="4" t="s">
        <v>154</v>
      </c>
      <c r="E164" s="4" t="s">
        <v>24</v>
      </c>
      <c r="F164" s="4" t="s">
        <v>125</v>
      </c>
      <c r="H164" s="4" t="s">
        <v>178</v>
      </c>
      <c r="I164" s="4" t="s">
        <v>163</v>
      </c>
      <c r="J164" s="11">
        <f t="shared" si="6"/>
        <v>0</v>
      </c>
      <c r="K164" s="11">
        <f t="shared" si="7"/>
        <v>2</v>
      </c>
      <c r="L164" s="11">
        <f t="shared" si="8"/>
        <v>0</v>
      </c>
      <c r="M164" s="11" t="str">
        <f ca="1">IF(I164&lt;&gt;"план","",IF((ABS(SUMIFS($C:$C,$J:$J,J164,$E:$E,E164,$I:$I,"факт"))+ABS(C164))&gt;ABS(SUMIFS(INDIRECT("'Реестр план'!"&amp;'План-факт'!$E$3),'Реестр план'!$F:$F,E164,'Реестр план'!$I:$I,J164)),"перерасход","ок"))</f>
        <v/>
      </c>
    </row>
    <row r="165" spans="2:13" x14ac:dyDescent="0.3">
      <c r="B165" s="7">
        <v>41333</v>
      </c>
      <c r="C165" s="9">
        <v>246.31</v>
      </c>
      <c r="D165" s="4" t="s">
        <v>154</v>
      </c>
      <c r="E165" s="4" t="s">
        <v>24</v>
      </c>
      <c r="F165" s="4" t="s">
        <v>122</v>
      </c>
      <c r="H165" s="4" t="s">
        <v>178</v>
      </c>
      <c r="I165" s="4" t="s">
        <v>163</v>
      </c>
      <c r="J165" s="11">
        <f t="shared" si="6"/>
        <v>0</v>
      </c>
      <c r="K165" s="11">
        <f t="shared" si="7"/>
        <v>2</v>
      </c>
      <c r="L165" s="11">
        <f t="shared" si="8"/>
        <v>0</v>
      </c>
      <c r="M165" s="11" t="str">
        <f ca="1">IF(I165&lt;&gt;"план","",IF((ABS(SUMIFS($C:$C,$J:$J,J165,$E:$E,E165,$I:$I,"факт"))+ABS(C165))&gt;ABS(SUMIFS(INDIRECT("'Реестр план'!"&amp;'План-факт'!$E$3),'Реестр план'!$F:$F,E165,'Реестр план'!$I:$I,J165)),"перерасход","ок"))</f>
        <v/>
      </c>
    </row>
    <row r="166" spans="2:13" x14ac:dyDescent="0.3">
      <c r="B166" s="7">
        <v>41333</v>
      </c>
      <c r="C166" s="9">
        <v>405.57</v>
      </c>
      <c r="D166" s="4" t="s">
        <v>154</v>
      </c>
      <c r="E166" s="4" t="s">
        <v>24</v>
      </c>
      <c r="F166" s="4" t="s">
        <v>108</v>
      </c>
      <c r="H166" s="4" t="s">
        <v>178</v>
      </c>
      <c r="I166" s="4" t="s">
        <v>163</v>
      </c>
      <c r="J166" s="11">
        <f t="shared" si="6"/>
        <v>0</v>
      </c>
      <c r="K166" s="11">
        <f t="shared" si="7"/>
        <v>2</v>
      </c>
      <c r="L166" s="11">
        <f t="shared" si="8"/>
        <v>0</v>
      </c>
      <c r="M166" s="11" t="str">
        <f ca="1">IF(I166&lt;&gt;"план","",IF((ABS(SUMIFS($C:$C,$J:$J,J166,$E:$E,E166,$I:$I,"факт"))+ABS(C166))&gt;ABS(SUMIFS(INDIRECT("'Реестр план'!"&amp;'План-факт'!$E$3),'Реестр план'!$F:$F,E166,'Реестр план'!$I:$I,J166)),"перерасход","ок"))</f>
        <v/>
      </c>
    </row>
    <row r="167" spans="2:13" x14ac:dyDescent="0.3">
      <c r="B167" s="7">
        <v>41333</v>
      </c>
      <c r="C167" s="9">
        <v>1472.64</v>
      </c>
      <c r="D167" s="4" t="s">
        <v>154</v>
      </c>
      <c r="E167" s="4" t="s">
        <v>24</v>
      </c>
      <c r="F167" s="4" t="s">
        <v>123</v>
      </c>
      <c r="H167" s="4" t="s">
        <v>178</v>
      </c>
      <c r="I167" s="4" t="s">
        <v>163</v>
      </c>
      <c r="J167" s="11">
        <f t="shared" si="6"/>
        <v>0</v>
      </c>
      <c r="K167" s="11">
        <f t="shared" si="7"/>
        <v>2</v>
      </c>
      <c r="L167" s="11">
        <f t="shared" si="8"/>
        <v>0</v>
      </c>
      <c r="M167" s="11" t="str">
        <f ca="1">IF(I167&lt;&gt;"план","",IF((ABS(SUMIFS($C:$C,$J:$J,J167,$E:$E,E167,$I:$I,"факт"))+ABS(C167))&gt;ABS(SUMIFS(INDIRECT("'Реестр план'!"&amp;'План-факт'!$E$3),'Реестр план'!$F:$F,E167,'Реестр план'!$I:$I,J167)),"перерасход","ок"))</f>
        <v/>
      </c>
    </row>
    <row r="168" spans="2:13" x14ac:dyDescent="0.3">
      <c r="B168" s="7">
        <v>41333</v>
      </c>
      <c r="C168" s="9">
        <v>1917.33</v>
      </c>
      <c r="D168" s="4" t="s">
        <v>154</v>
      </c>
      <c r="E168" s="4" t="s">
        <v>24</v>
      </c>
      <c r="F168" s="4" t="s">
        <v>109</v>
      </c>
      <c r="H168" s="4" t="s">
        <v>178</v>
      </c>
      <c r="I168" s="4" t="s">
        <v>163</v>
      </c>
      <c r="J168" s="11">
        <f t="shared" si="6"/>
        <v>0</v>
      </c>
      <c r="K168" s="11">
        <f t="shared" si="7"/>
        <v>2</v>
      </c>
      <c r="L168" s="11">
        <f t="shared" si="8"/>
        <v>0</v>
      </c>
      <c r="M168" s="11" t="str">
        <f ca="1">IF(I168&lt;&gt;"план","",IF((ABS(SUMIFS($C:$C,$J:$J,J168,$E:$E,E168,$I:$I,"факт"))+ABS(C168))&gt;ABS(SUMIFS(INDIRECT("'Реестр план'!"&amp;'План-факт'!$E$3),'Реестр план'!$F:$F,E168,'Реестр план'!$I:$I,J168)),"перерасход","ок"))</f>
        <v/>
      </c>
    </row>
    <row r="169" spans="2:13" x14ac:dyDescent="0.3">
      <c r="B169" s="7">
        <v>41333</v>
      </c>
      <c r="C169" s="9">
        <v>2097.21</v>
      </c>
      <c r="D169" s="4" t="s">
        <v>154</v>
      </c>
      <c r="E169" s="4" t="s">
        <v>24</v>
      </c>
      <c r="F169" s="4" t="s">
        <v>110</v>
      </c>
      <c r="H169" s="4" t="s">
        <v>178</v>
      </c>
      <c r="I169" s="4" t="s">
        <v>163</v>
      </c>
      <c r="J169" s="11">
        <f t="shared" si="6"/>
        <v>0</v>
      </c>
      <c r="K169" s="11">
        <f t="shared" si="7"/>
        <v>2</v>
      </c>
      <c r="L169" s="11">
        <f t="shared" si="8"/>
        <v>0</v>
      </c>
      <c r="M169" s="11" t="str">
        <f ca="1">IF(I169&lt;&gt;"план","",IF((ABS(SUMIFS($C:$C,$J:$J,J169,$E:$E,E169,$I:$I,"факт"))+ABS(C169))&gt;ABS(SUMIFS(INDIRECT("'Реестр план'!"&amp;'План-факт'!$E$3),'Реестр план'!$F:$F,E169,'Реестр план'!$I:$I,J169)),"перерасход","ок"))</f>
        <v/>
      </c>
    </row>
    <row r="170" spans="2:13" x14ac:dyDescent="0.3">
      <c r="B170" s="7">
        <v>41333</v>
      </c>
      <c r="C170" s="9">
        <v>2671.66</v>
      </c>
      <c r="D170" s="4" t="s">
        <v>154</v>
      </c>
      <c r="E170" s="4" t="s">
        <v>24</v>
      </c>
      <c r="F170" s="4" t="s">
        <v>110</v>
      </c>
      <c r="H170" s="4" t="s">
        <v>178</v>
      </c>
      <c r="I170" s="4" t="s">
        <v>163</v>
      </c>
      <c r="J170" s="11">
        <f t="shared" si="6"/>
        <v>0</v>
      </c>
      <c r="K170" s="11">
        <f t="shared" si="7"/>
        <v>2</v>
      </c>
      <c r="L170" s="11">
        <f t="shared" si="8"/>
        <v>0</v>
      </c>
      <c r="M170" s="11" t="str">
        <f ca="1">IF(I170&lt;&gt;"план","",IF((ABS(SUMIFS($C:$C,$J:$J,J170,$E:$E,E170,$I:$I,"факт"))+ABS(C170))&gt;ABS(SUMIFS(INDIRECT("'Реестр план'!"&amp;'План-факт'!$E$3),'Реестр план'!$F:$F,E170,'Реестр план'!$I:$I,J170)),"перерасход","ок"))</f>
        <v/>
      </c>
    </row>
    <row r="171" spans="2:13" x14ac:dyDescent="0.3">
      <c r="B171" s="7">
        <v>41333</v>
      </c>
      <c r="C171" s="9">
        <v>3115.8</v>
      </c>
      <c r="D171" s="4" t="s">
        <v>154</v>
      </c>
      <c r="E171" s="4" t="s">
        <v>24</v>
      </c>
      <c r="F171" s="4" t="s">
        <v>122</v>
      </c>
      <c r="H171" s="4" t="s">
        <v>178</v>
      </c>
      <c r="I171" s="4" t="s">
        <v>163</v>
      </c>
      <c r="J171" s="11">
        <f t="shared" si="6"/>
        <v>0</v>
      </c>
      <c r="K171" s="11">
        <f t="shared" si="7"/>
        <v>2</v>
      </c>
      <c r="L171" s="11">
        <f t="shared" si="8"/>
        <v>0</v>
      </c>
      <c r="M171" s="11" t="str">
        <f ca="1">IF(I171&lt;&gt;"план","",IF((ABS(SUMIFS($C:$C,$J:$J,J171,$E:$E,E171,$I:$I,"факт"))+ABS(C171))&gt;ABS(SUMIFS(INDIRECT("'Реестр план'!"&amp;'План-факт'!$E$3),'Реестр план'!$F:$F,E171,'Реестр план'!$I:$I,J171)),"перерасход","ок"))</f>
        <v/>
      </c>
    </row>
    <row r="172" spans="2:13" x14ac:dyDescent="0.3">
      <c r="B172" s="7">
        <v>41333</v>
      </c>
      <c r="C172" s="9">
        <v>3823.2</v>
      </c>
      <c r="D172" s="4" t="s">
        <v>154</v>
      </c>
      <c r="E172" s="4" t="s">
        <v>24</v>
      </c>
      <c r="F172" s="4" t="s">
        <v>119</v>
      </c>
      <c r="H172" s="4" t="s">
        <v>178</v>
      </c>
      <c r="I172" s="4" t="s">
        <v>163</v>
      </c>
      <c r="J172" s="11">
        <f t="shared" si="6"/>
        <v>0</v>
      </c>
      <c r="K172" s="11">
        <f t="shared" si="7"/>
        <v>2</v>
      </c>
      <c r="L172" s="11">
        <f t="shared" si="8"/>
        <v>0</v>
      </c>
      <c r="M172" s="11" t="str">
        <f ca="1">IF(I172&lt;&gt;"план","",IF((ABS(SUMIFS($C:$C,$J:$J,J172,$E:$E,E172,$I:$I,"факт"))+ABS(C172))&gt;ABS(SUMIFS(INDIRECT("'Реестр план'!"&amp;'План-факт'!$E$3),'Реестр план'!$F:$F,E172,'Реестр план'!$I:$I,J172)),"перерасход","ок"))</f>
        <v/>
      </c>
    </row>
    <row r="173" spans="2:13" x14ac:dyDescent="0.3">
      <c r="B173" s="7">
        <v>41333</v>
      </c>
      <c r="C173" s="9">
        <v>3971.88</v>
      </c>
      <c r="D173" s="4" t="s">
        <v>154</v>
      </c>
      <c r="E173" s="4" t="s">
        <v>24</v>
      </c>
      <c r="F173" s="4" t="s">
        <v>115</v>
      </c>
      <c r="H173" s="4" t="s">
        <v>178</v>
      </c>
      <c r="I173" s="4" t="s">
        <v>163</v>
      </c>
      <c r="J173" s="11">
        <f t="shared" si="6"/>
        <v>0</v>
      </c>
      <c r="K173" s="11">
        <f t="shared" si="7"/>
        <v>2</v>
      </c>
      <c r="L173" s="11">
        <f t="shared" si="8"/>
        <v>0</v>
      </c>
      <c r="M173" s="11" t="str">
        <f ca="1">IF(I173&lt;&gt;"план","",IF((ABS(SUMIFS($C:$C,$J:$J,J173,$E:$E,E173,$I:$I,"факт"))+ABS(C173))&gt;ABS(SUMIFS(INDIRECT("'Реестр план'!"&amp;'План-факт'!$E$3),'Реестр план'!$F:$F,E173,'Реестр план'!$I:$I,J173)),"перерасход","ок"))</f>
        <v/>
      </c>
    </row>
    <row r="174" spans="2:13" x14ac:dyDescent="0.3">
      <c r="B174" s="7">
        <v>41333</v>
      </c>
      <c r="C174" s="9">
        <v>4357.22</v>
      </c>
      <c r="D174" s="4" t="s">
        <v>154</v>
      </c>
      <c r="E174" s="4" t="s">
        <v>24</v>
      </c>
      <c r="F174" s="4" t="s">
        <v>119</v>
      </c>
      <c r="H174" s="4" t="s">
        <v>178</v>
      </c>
      <c r="I174" s="4" t="s">
        <v>163</v>
      </c>
      <c r="J174" s="11">
        <f t="shared" si="6"/>
        <v>0</v>
      </c>
      <c r="K174" s="11">
        <f t="shared" si="7"/>
        <v>2</v>
      </c>
      <c r="L174" s="11">
        <f t="shared" si="8"/>
        <v>0</v>
      </c>
      <c r="M174" s="11" t="str">
        <f ca="1">IF(I174&lt;&gt;"план","",IF((ABS(SUMIFS($C:$C,$J:$J,J174,$E:$E,E174,$I:$I,"факт"))+ABS(C174))&gt;ABS(SUMIFS(INDIRECT("'Реестр план'!"&amp;'План-факт'!$E$3),'Реестр план'!$F:$F,E174,'Реестр план'!$I:$I,J174)),"перерасход","ок"))</f>
        <v/>
      </c>
    </row>
    <row r="175" spans="2:13" x14ac:dyDescent="0.3">
      <c r="B175" s="7">
        <v>41333</v>
      </c>
      <c r="C175" s="9">
        <v>4383.7</v>
      </c>
      <c r="D175" s="4" t="s">
        <v>154</v>
      </c>
      <c r="E175" s="4" t="s">
        <v>24</v>
      </c>
      <c r="F175" s="4" t="s">
        <v>114</v>
      </c>
      <c r="H175" s="4" t="s">
        <v>178</v>
      </c>
      <c r="I175" s="4" t="s">
        <v>163</v>
      </c>
      <c r="J175" s="11">
        <f t="shared" si="6"/>
        <v>0</v>
      </c>
      <c r="K175" s="11">
        <f t="shared" si="7"/>
        <v>2</v>
      </c>
      <c r="L175" s="11">
        <f t="shared" si="8"/>
        <v>0</v>
      </c>
      <c r="M175" s="11" t="str">
        <f ca="1">IF(I175&lt;&gt;"план","",IF((ABS(SUMIFS($C:$C,$J:$J,J175,$E:$E,E175,$I:$I,"факт"))+ABS(C175))&gt;ABS(SUMIFS(INDIRECT("'Реестр план'!"&amp;'План-факт'!$E$3),'Реестр план'!$F:$F,E175,'Реестр план'!$I:$I,J175)),"перерасход","ок"))</f>
        <v/>
      </c>
    </row>
    <row r="176" spans="2:13" x14ac:dyDescent="0.3">
      <c r="B176" s="7">
        <v>41333</v>
      </c>
      <c r="C176" s="9">
        <v>5257.1</v>
      </c>
      <c r="D176" s="4" t="s">
        <v>154</v>
      </c>
      <c r="E176" s="4" t="s">
        <v>24</v>
      </c>
      <c r="F176" s="4" t="s">
        <v>109</v>
      </c>
      <c r="H176" s="4" t="s">
        <v>178</v>
      </c>
      <c r="I176" s="4" t="s">
        <v>163</v>
      </c>
      <c r="J176" s="11">
        <f t="shared" si="6"/>
        <v>0</v>
      </c>
      <c r="K176" s="11">
        <f t="shared" si="7"/>
        <v>2</v>
      </c>
      <c r="L176" s="11">
        <f t="shared" si="8"/>
        <v>0</v>
      </c>
      <c r="M176" s="11" t="str">
        <f ca="1">IF(I176&lt;&gt;"план","",IF((ABS(SUMIFS($C:$C,$J:$J,J176,$E:$E,E176,$I:$I,"факт"))+ABS(C176))&gt;ABS(SUMIFS(INDIRECT("'Реестр план'!"&amp;'План-факт'!$E$3),'Реестр план'!$F:$F,E176,'Реестр план'!$I:$I,J176)),"перерасход","ок"))</f>
        <v/>
      </c>
    </row>
    <row r="177" spans="2:13" x14ac:dyDescent="0.3">
      <c r="B177" s="7">
        <v>41333</v>
      </c>
      <c r="C177" s="9">
        <v>5331.42</v>
      </c>
      <c r="D177" s="4" t="s">
        <v>154</v>
      </c>
      <c r="E177" s="4" t="s">
        <v>24</v>
      </c>
      <c r="F177" s="4" t="s">
        <v>123</v>
      </c>
      <c r="H177" s="4" t="s">
        <v>178</v>
      </c>
      <c r="I177" s="4" t="s">
        <v>163</v>
      </c>
      <c r="J177" s="11">
        <f t="shared" si="6"/>
        <v>0</v>
      </c>
      <c r="K177" s="11">
        <f t="shared" si="7"/>
        <v>2</v>
      </c>
      <c r="L177" s="11">
        <f t="shared" si="8"/>
        <v>0</v>
      </c>
      <c r="M177" s="11" t="str">
        <f ca="1">IF(I177&lt;&gt;"план","",IF((ABS(SUMIFS($C:$C,$J:$J,J177,$E:$E,E177,$I:$I,"факт"))+ABS(C177))&gt;ABS(SUMIFS(INDIRECT("'Реестр план'!"&amp;'План-факт'!$E$3),'Реестр план'!$F:$F,E177,'Реестр план'!$I:$I,J177)),"перерасход","ок"))</f>
        <v/>
      </c>
    </row>
    <row r="178" spans="2:13" x14ac:dyDescent="0.3">
      <c r="B178" s="7">
        <v>41333</v>
      </c>
      <c r="C178" s="9">
        <v>5401.84</v>
      </c>
      <c r="D178" s="4" t="s">
        <v>154</v>
      </c>
      <c r="E178" s="4" t="s">
        <v>24</v>
      </c>
      <c r="F178" s="4" t="s">
        <v>113</v>
      </c>
      <c r="H178" s="4" t="s">
        <v>178</v>
      </c>
      <c r="I178" s="4" t="s">
        <v>163</v>
      </c>
      <c r="J178" s="11">
        <f t="shared" si="6"/>
        <v>0</v>
      </c>
      <c r="K178" s="11">
        <f t="shared" si="7"/>
        <v>2</v>
      </c>
      <c r="L178" s="11">
        <f t="shared" si="8"/>
        <v>0</v>
      </c>
      <c r="M178" s="11" t="str">
        <f ca="1">IF(I178&lt;&gt;"план","",IF((ABS(SUMIFS($C:$C,$J:$J,J178,$E:$E,E178,$I:$I,"факт"))+ABS(C178))&gt;ABS(SUMIFS(INDIRECT("'Реестр план'!"&amp;'План-факт'!$E$3),'Реестр план'!$F:$F,E178,'Реестр план'!$I:$I,J178)),"перерасход","ок"))</f>
        <v/>
      </c>
    </row>
    <row r="179" spans="2:13" x14ac:dyDescent="0.3">
      <c r="B179" s="7">
        <v>41333</v>
      </c>
      <c r="C179" s="9">
        <v>5575.87</v>
      </c>
      <c r="D179" s="4" t="s">
        <v>154</v>
      </c>
      <c r="E179" s="4" t="s">
        <v>24</v>
      </c>
      <c r="F179" s="4" t="s">
        <v>121</v>
      </c>
      <c r="H179" s="4" t="s">
        <v>178</v>
      </c>
      <c r="I179" s="4" t="s">
        <v>163</v>
      </c>
      <c r="J179" s="11">
        <f t="shared" si="6"/>
        <v>0</v>
      </c>
      <c r="K179" s="11">
        <f t="shared" si="7"/>
        <v>2</v>
      </c>
      <c r="L179" s="11">
        <f t="shared" si="8"/>
        <v>0</v>
      </c>
      <c r="M179" s="11" t="str">
        <f ca="1">IF(I179&lt;&gt;"план","",IF((ABS(SUMIFS($C:$C,$J:$J,J179,$E:$E,E179,$I:$I,"факт"))+ABS(C179))&gt;ABS(SUMIFS(INDIRECT("'Реестр план'!"&amp;'План-факт'!$E$3),'Реестр план'!$F:$F,E179,'Реестр план'!$I:$I,J179)),"перерасход","ок"))</f>
        <v/>
      </c>
    </row>
    <row r="180" spans="2:13" x14ac:dyDescent="0.3">
      <c r="B180" s="7">
        <v>41333</v>
      </c>
      <c r="C180" s="9">
        <v>5944.33</v>
      </c>
      <c r="D180" s="4" t="s">
        <v>154</v>
      </c>
      <c r="E180" s="4" t="s">
        <v>24</v>
      </c>
      <c r="F180" s="4" t="s">
        <v>120</v>
      </c>
      <c r="H180" s="4" t="s">
        <v>178</v>
      </c>
      <c r="I180" s="4" t="s">
        <v>163</v>
      </c>
      <c r="J180" s="11">
        <f t="shared" si="6"/>
        <v>0</v>
      </c>
      <c r="K180" s="11">
        <f t="shared" si="7"/>
        <v>2</v>
      </c>
      <c r="L180" s="11">
        <f t="shared" si="8"/>
        <v>0</v>
      </c>
      <c r="M180" s="11" t="str">
        <f ca="1">IF(I180&lt;&gt;"план","",IF((ABS(SUMIFS($C:$C,$J:$J,J180,$E:$E,E180,$I:$I,"факт"))+ABS(C180))&gt;ABS(SUMIFS(INDIRECT("'Реестр план'!"&amp;'План-факт'!$E$3),'Реестр план'!$F:$F,E180,'Реестр план'!$I:$I,J180)),"перерасход","ок"))</f>
        <v/>
      </c>
    </row>
    <row r="181" spans="2:13" x14ac:dyDescent="0.3">
      <c r="B181" s="7">
        <v>41333</v>
      </c>
      <c r="C181" s="9">
        <v>5993.5</v>
      </c>
      <c r="D181" s="4" t="s">
        <v>154</v>
      </c>
      <c r="E181" s="4" t="s">
        <v>24</v>
      </c>
      <c r="F181" s="4" t="s">
        <v>106</v>
      </c>
      <c r="H181" s="4" t="s">
        <v>178</v>
      </c>
      <c r="I181" s="4" t="s">
        <v>163</v>
      </c>
      <c r="J181" s="11">
        <f t="shared" si="6"/>
        <v>0</v>
      </c>
      <c r="K181" s="11">
        <f t="shared" si="7"/>
        <v>2</v>
      </c>
      <c r="L181" s="11">
        <f t="shared" si="8"/>
        <v>0</v>
      </c>
      <c r="M181" s="11" t="str">
        <f ca="1">IF(I181&lt;&gt;"план","",IF((ABS(SUMIFS($C:$C,$J:$J,J181,$E:$E,E181,$I:$I,"факт"))+ABS(C181))&gt;ABS(SUMIFS(INDIRECT("'Реестр план'!"&amp;'План-факт'!$E$3),'Реестр план'!$F:$F,E181,'Реестр план'!$I:$I,J181)),"перерасход","ок"))</f>
        <v/>
      </c>
    </row>
    <row r="182" spans="2:13" x14ac:dyDescent="0.3">
      <c r="B182" s="7">
        <v>41333</v>
      </c>
      <c r="C182" s="9">
        <v>6195</v>
      </c>
      <c r="D182" s="4" t="s">
        <v>154</v>
      </c>
      <c r="E182" s="4" t="s">
        <v>24</v>
      </c>
      <c r="F182" s="4" t="s">
        <v>124</v>
      </c>
      <c r="H182" s="4" t="s">
        <v>178</v>
      </c>
      <c r="I182" s="4" t="s">
        <v>163</v>
      </c>
      <c r="J182" s="11">
        <f t="shared" si="6"/>
        <v>0</v>
      </c>
      <c r="K182" s="11">
        <f t="shared" si="7"/>
        <v>2</v>
      </c>
      <c r="L182" s="11">
        <f t="shared" si="8"/>
        <v>0</v>
      </c>
      <c r="M182" s="11" t="str">
        <f ca="1">IF(I182&lt;&gt;"план","",IF((ABS(SUMIFS($C:$C,$J:$J,J182,$E:$E,E182,$I:$I,"факт"))+ABS(C182))&gt;ABS(SUMIFS(INDIRECT("'Реестр план'!"&amp;'План-факт'!$E$3),'Реестр план'!$F:$F,E182,'Реестр план'!$I:$I,J182)),"перерасход","ок"))</f>
        <v/>
      </c>
    </row>
    <row r="183" spans="2:13" x14ac:dyDescent="0.3">
      <c r="B183" s="7">
        <v>41333</v>
      </c>
      <c r="C183" s="9">
        <v>6517.47</v>
      </c>
      <c r="D183" s="4" t="s">
        <v>154</v>
      </c>
      <c r="E183" s="4" t="s">
        <v>24</v>
      </c>
      <c r="F183" s="4" t="s">
        <v>106</v>
      </c>
      <c r="H183" s="4" t="s">
        <v>178</v>
      </c>
      <c r="I183" s="4" t="s">
        <v>163</v>
      </c>
      <c r="J183" s="11">
        <f t="shared" si="6"/>
        <v>0</v>
      </c>
      <c r="K183" s="11">
        <f t="shared" si="7"/>
        <v>2</v>
      </c>
      <c r="L183" s="11">
        <f t="shared" si="8"/>
        <v>0</v>
      </c>
      <c r="M183" s="11" t="str">
        <f ca="1">IF(I183&lt;&gt;"план","",IF((ABS(SUMIFS($C:$C,$J:$J,J183,$E:$E,E183,$I:$I,"факт"))+ABS(C183))&gt;ABS(SUMIFS(INDIRECT("'Реестр план'!"&amp;'План-факт'!$E$3),'Реестр план'!$F:$F,E183,'Реестр план'!$I:$I,J183)),"перерасход","ок"))</f>
        <v/>
      </c>
    </row>
    <row r="184" spans="2:13" x14ac:dyDescent="0.3">
      <c r="B184" s="7">
        <v>41333</v>
      </c>
      <c r="C184" s="9">
        <v>7646.4</v>
      </c>
      <c r="D184" s="4" t="s">
        <v>154</v>
      </c>
      <c r="E184" s="4" t="s">
        <v>24</v>
      </c>
      <c r="F184" s="4" t="s">
        <v>118</v>
      </c>
      <c r="H184" s="4" t="s">
        <v>178</v>
      </c>
      <c r="I184" s="4" t="s">
        <v>163</v>
      </c>
      <c r="J184" s="11">
        <f t="shared" si="6"/>
        <v>0</v>
      </c>
      <c r="K184" s="11">
        <f t="shared" si="7"/>
        <v>2</v>
      </c>
      <c r="L184" s="11">
        <f t="shared" si="8"/>
        <v>0</v>
      </c>
      <c r="M184" s="11" t="str">
        <f ca="1">IF(I184&lt;&gt;"план","",IF((ABS(SUMIFS($C:$C,$J:$J,J184,$E:$E,E184,$I:$I,"факт"))+ABS(C184))&gt;ABS(SUMIFS(INDIRECT("'Реестр план'!"&amp;'План-факт'!$E$3),'Реестр план'!$F:$F,E184,'Реестр план'!$I:$I,J184)),"перерасход","ок"))</f>
        <v/>
      </c>
    </row>
    <row r="185" spans="2:13" x14ac:dyDescent="0.3">
      <c r="B185" s="7">
        <v>41333</v>
      </c>
      <c r="C185" s="9">
        <v>7757.85</v>
      </c>
      <c r="D185" s="4" t="s">
        <v>154</v>
      </c>
      <c r="E185" s="4" t="s">
        <v>24</v>
      </c>
      <c r="F185" s="4" t="s">
        <v>110</v>
      </c>
      <c r="H185" s="4" t="s">
        <v>178</v>
      </c>
      <c r="I185" s="4" t="s">
        <v>163</v>
      </c>
      <c r="J185" s="11">
        <f t="shared" si="6"/>
        <v>0</v>
      </c>
      <c r="K185" s="11">
        <f t="shared" si="7"/>
        <v>2</v>
      </c>
      <c r="L185" s="11">
        <f t="shared" si="8"/>
        <v>0</v>
      </c>
      <c r="M185" s="11" t="str">
        <f ca="1">IF(I185&lt;&gt;"план","",IF((ABS(SUMIFS($C:$C,$J:$J,J185,$E:$E,E185,$I:$I,"факт"))+ABS(C185))&gt;ABS(SUMIFS(INDIRECT("'Реестр план'!"&amp;'План-факт'!$E$3),'Реестр план'!$F:$F,E185,'Реестр план'!$I:$I,J185)),"перерасход","ок"))</f>
        <v/>
      </c>
    </row>
    <row r="186" spans="2:13" x14ac:dyDescent="0.3">
      <c r="B186" s="7">
        <v>41333</v>
      </c>
      <c r="C186" s="9">
        <v>7854.2</v>
      </c>
      <c r="D186" s="4" t="s">
        <v>154</v>
      </c>
      <c r="E186" s="4" t="s">
        <v>24</v>
      </c>
      <c r="F186" s="4" t="s">
        <v>122</v>
      </c>
      <c r="H186" s="4" t="s">
        <v>178</v>
      </c>
      <c r="I186" s="4" t="s">
        <v>163</v>
      </c>
      <c r="J186" s="11">
        <f t="shared" si="6"/>
        <v>0</v>
      </c>
      <c r="K186" s="11">
        <f t="shared" si="7"/>
        <v>2</v>
      </c>
      <c r="L186" s="11">
        <f t="shared" si="8"/>
        <v>0</v>
      </c>
      <c r="M186" s="11" t="str">
        <f ca="1">IF(I186&lt;&gt;"план","",IF((ABS(SUMIFS($C:$C,$J:$J,J186,$E:$E,E186,$I:$I,"факт"))+ABS(C186))&gt;ABS(SUMIFS(INDIRECT("'Реестр план'!"&amp;'План-факт'!$E$3),'Реестр план'!$F:$F,E186,'Реестр план'!$I:$I,J186)),"перерасход","ок"))</f>
        <v/>
      </c>
    </row>
    <row r="187" spans="2:13" x14ac:dyDescent="0.3">
      <c r="B187" s="7">
        <v>41333</v>
      </c>
      <c r="C187" s="9">
        <v>8262.5300000000007</v>
      </c>
      <c r="D187" s="4" t="s">
        <v>154</v>
      </c>
      <c r="E187" s="4" t="s">
        <v>24</v>
      </c>
      <c r="F187" s="4" t="s">
        <v>115</v>
      </c>
      <c r="H187" s="4" t="s">
        <v>178</v>
      </c>
      <c r="I187" s="4" t="s">
        <v>163</v>
      </c>
      <c r="J187" s="11">
        <f t="shared" si="6"/>
        <v>0</v>
      </c>
      <c r="K187" s="11">
        <f t="shared" si="7"/>
        <v>2</v>
      </c>
      <c r="L187" s="11">
        <f t="shared" si="8"/>
        <v>0</v>
      </c>
      <c r="M187" s="11" t="str">
        <f ca="1">IF(I187&lt;&gt;"план","",IF((ABS(SUMIFS($C:$C,$J:$J,J187,$E:$E,E187,$I:$I,"факт"))+ABS(C187))&gt;ABS(SUMIFS(INDIRECT("'Реестр план'!"&amp;'План-факт'!$E$3),'Реестр план'!$F:$F,E187,'Реестр план'!$I:$I,J187)),"перерасход","ок"))</f>
        <v/>
      </c>
    </row>
    <row r="188" spans="2:13" x14ac:dyDescent="0.3">
      <c r="B188" s="7">
        <v>41333</v>
      </c>
      <c r="C188" s="9">
        <v>8265.86</v>
      </c>
      <c r="D188" s="4" t="s">
        <v>154</v>
      </c>
      <c r="E188" s="4" t="s">
        <v>24</v>
      </c>
      <c r="F188" s="4" t="s">
        <v>111</v>
      </c>
      <c r="H188" s="4" t="s">
        <v>178</v>
      </c>
      <c r="I188" s="4" t="s">
        <v>163</v>
      </c>
      <c r="J188" s="11">
        <f t="shared" si="6"/>
        <v>0</v>
      </c>
      <c r="K188" s="11">
        <f t="shared" si="7"/>
        <v>2</v>
      </c>
      <c r="L188" s="11">
        <f t="shared" si="8"/>
        <v>0</v>
      </c>
      <c r="M188" s="11" t="str">
        <f ca="1">IF(I188&lt;&gt;"план","",IF((ABS(SUMIFS($C:$C,$J:$J,J188,$E:$E,E188,$I:$I,"факт"))+ABS(C188))&gt;ABS(SUMIFS(INDIRECT("'Реестр план'!"&amp;'План-факт'!$E$3),'Реестр план'!$F:$F,E188,'Реестр план'!$I:$I,J188)),"перерасход","ок"))</f>
        <v/>
      </c>
    </row>
    <row r="189" spans="2:13" x14ac:dyDescent="0.3">
      <c r="B189" s="7">
        <v>41333</v>
      </c>
      <c r="C189" s="9">
        <v>8674.73</v>
      </c>
      <c r="D189" s="4" t="s">
        <v>154</v>
      </c>
      <c r="E189" s="4" t="s">
        <v>24</v>
      </c>
      <c r="F189" s="4" t="s">
        <v>124</v>
      </c>
      <c r="H189" s="4" t="s">
        <v>178</v>
      </c>
      <c r="I189" s="4" t="s">
        <v>163</v>
      </c>
      <c r="J189" s="11">
        <f t="shared" si="6"/>
        <v>0</v>
      </c>
      <c r="K189" s="11">
        <f t="shared" si="7"/>
        <v>2</v>
      </c>
      <c r="L189" s="11">
        <f t="shared" si="8"/>
        <v>0</v>
      </c>
      <c r="M189" s="11" t="str">
        <f ca="1">IF(I189&lt;&gt;"план","",IF((ABS(SUMIFS($C:$C,$J:$J,J189,$E:$E,E189,$I:$I,"факт"))+ABS(C189))&gt;ABS(SUMIFS(INDIRECT("'Реестр план'!"&amp;'План-факт'!$E$3),'Реестр план'!$F:$F,E189,'Реестр план'!$I:$I,J189)),"перерасход","ок"))</f>
        <v/>
      </c>
    </row>
    <row r="190" spans="2:13" x14ac:dyDescent="0.3">
      <c r="B190" s="7">
        <v>41333</v>
      </c>
      <c r="C190" s="9">
        <v>8676.91</v>
      </c>
      <c r="D190" s="4" t="s">
        <v>154</v>
      </c>
      <c r="E190" s="4" t="s">
        <v>24</v>
      </c>
      <c r="F190" s="4" t="s">
        <v>120</v>
      </c>
      <c r="H190" s="4" t="s">
        <v>178</v>
      </c>
      <c r="I190" s="4" t="s">
        <v>163</v>
      </c>
      <c r="J190" s="11">
        <f t="shared" si="6"/>
        <v>0</v>
      </c>
      <c r="K190" s="11">
        <f t="shared" si="7"/>
        <v>2</v>
      </c>
      <c r="L190" s="11">
        <f t="shared" si="8"/>
        <v>0</v>
      </c>
      <c r="M190" s="11" t="str">
        <f ca="1">IF(I190&lt;&gt;"план","",IF((ABS(SUMIFS($C:$C,$J:$J,J190,$E:$E,E190,$I:$I,"факт"))+ABS(C190))&gt;ABS(SUMIFS(INDIRECT("'Реестр план'!"&amp;'План-факт'!$E$3),'Реестр план'!$F:$F,E190,'Реестр план'!$I:$I,J190)),"перерасход","ок"))</f>
        <v/>
      </c>
    </row>
    <row r="191" spans="2:13" x14ac:dyDescent="0.3">
      <c r="B191" s="7">
        <v>41333</v>
      </c>
      <c r="C191" s="9">
        <v>9465.9599999999991</v>
      </c>
      <c r="D191" s="4" t="s">
        <v>154</v>
      </c>
      <c r="E191" s="4" t="s">
        <v>24</v>
      </c>
      <c r="F191" s="4" t="s">
        <v>116</v>
      </c>
      <c r="H191" s="4" t="s">
        <v>178</v>
      </c>
      <c r="I191" s="4" t="s">
        <v>163</v>
      </c>
      <c r="J191" s="11">
        <f t="shared" si="6"/>
        <v>0</v>
      </c>
      <c r="K191" s="11">
        <f t="shared" si="7"/>
        <v>2</v>
      </c>
      <c r="L191" s="11">
        <f t="shared" si="8"/>
        <v>0</v>
      </c>
      <c r="M191" s="11" t="str">
        <f ca="1">IF(I191&lt;&gt;"план","",IF((ABS(SUMIFS($C:$C,$J:$J,J191,$E:$E,E191,$I:$I,"факт"))+ABS(C191))&gt;ABS(SUMIFS(INDIRECT("'Реестр план'!"&amp;'План-факт'!$E$3),'Реестр план'!$F:$F,E191,'Реестр план'!$I:$I,J191)),"перерасход","ок"))</f>
        <v/>
      </c>
    </row>
    <row r="192" spans="2:13" x14ac:dyDescent="0.3">
      <c r="B192" s="7">
        <v>41333</v>
      </c>
      <c r="C192" s="9">
        <v>9590.11</v>
      </c>
      <c r="D192" s="4" t="s">
        <v>154</v>
      </c>
      <c r="E192" s="4" t="s">
        <v>24</v>
      </c>
      <c r="F192" s="4" t="s">
        <v>114</v>
      </c>
      <c r="H192" s="4" t="s">
        <v>178</v>
      </c>
      <c r="I192" s="4" t="s">
        <v>163</v>
      </c>
      <c r="J192" s="11">
        <f t="shared" si="6"/>
        <v>0</v>
      </c>
      <c r="K192" s="11">
        <f t="shared" si="7"/>
        <v>2</v>
      </c>
      <c r="L192" s="11">
        <f t="shared" si="8"/>
        <v>0</v>
      </c>
      <c r="M192" s="11" t="str">
        <f ca="1">IF(I192&lt;&gt;"план","",IF((ABS(SUMIFS($C:$C,$J:$J,J192,$E:$E,E192,$I:$I,"факт"))+ABS(C192))&gt;ABS(SUMIFS(INDIRECT("'Реестр план'!"&amp;'План-факт'!$E$3),'Реестр план'!$F:$F,E192,'Реестр план'!$I:$I,J192)),"перерасход","ок"))</f>
        <v/>
      </c>
    </row>
    <row r="193" spans="2:13" x14ac:dyDescent="0.3">
      <c r="B193" s="7">
        <v>41333</v>
      </c>
      <c r="C193" s="9">
        <v>9664.2000000000007</v>
      </c>
      <c r="D193" s="4" t="s">
        <v>154</v>
      </c>
      <c r="E193" s="4" t="s">
        <v>24</v>
      </c>
      <c r="F193" s="4" t="s">
        <v>124</v>
      </c>
      <c r="H193" s="4" t="s">
        <v>178</v>
      </c>
      <c r="I193" s="4" t="s">
        <v>163</v>
      </c>
      <c r="J193" s="11">
        <f t="shared" si="6"/>
        <v>0</v>
      </c>
      <c r="K193" s="11">
        <f t="shared" si="7"/>
        <v>2</v>
      </c>
      <c r="L193" s="11">
        <f t="shared" si="8"/>
        <v>0</v>
      </c>
      <c r="M193" s="11" t="str">
        <f ca="1">IF(I193&lt;&gt;"план","",IF((ABS(SUMIFS($C:$C,$J:$J,J193,$E:$E,E193,$I:$I,"факт"))+ABS(C193))&gt;ABS(SUMIFS(INDIRECT("'Реестр план'!"&amp;'План-факт'!$E$3),'Реестр план'!$F:$F,E193,'Реестр план'!$I:$I,J193)),"перерасход","ок"))</f>
        <v/>
      </c>
    </row>
    <row r="194" spans="2:13" x14ac:dyDescent="0.3">
      <c r="B194" s="7">
        <v>41333</v>
      </c>
      <c r="C194" s="9">
        <v>10093.040000000001</v>
      </c>
      <c r="D194" s="4" t="s">
        <v>154</v>
      </c>
      <c r="E194" s="4" t="s">
        <v>24</v>
      </c>
      <c r="F194" s="4" t="s">
        <v>122</v>
      </c>
      <c r="H194" s="4" t="s">
        <v>178</v>
      </c>
      <c r="I194" s="4" t="s">
        <v>163</v>
      </c>
      <c r="J194" s="11">
        <f t="shared" si="6"/>
        <v>0</v>
      </c>
      <c r="K194" s="11">
        <f t="shared" si="7"/>
        <v>2</v>
      </c>
      <c r="L194" s="11">
        <f t="shared" si="8"/>
        <v>0</v>
      </c>
      <c r="M194" s="11" t="str">
        <f ca="1">IF(I194&lt;&gt;"план","",IF((ABS(SUMIFS($C:$C,$J:$J,J194,$E:$E,E194,$I:$I,"факт"))+ABS(C194))&gt;ABS(SUMIFS(INDIRECT("'Реестр план'!"&amp;'План-факт'!$E$3),'Реестр план'!$F:$F,E194,'Реестр план'!$I:$I,J194)),"перерасход","ок"))</f>
        <v/>
      </c>
    </row>
    <row r="195" spans="2:13" x14ac:dyDescent="0.3">
      <c r="B195" s="7">
        <v>41333</v>
      </c>
      <c r="C195" s="9">
        <v>10331.469999999999</v>
      </c>
      <c r="D195" s="4" t="s">
        <v>154</v>
      </c>
      <c r="E195" s="4" t="s">
        <v>24</v>
      </c>
      <c r="F195" s="4" t="s">
        <v>106</v>
      </c>
      <c r="H195" s="4" t="s">
        <v>178</v>
      </c>
      <c r="I195" s="4" t="s">
        <v>163</v>
      </c>
      <c r="J195" s="11">
        <f t="shared" si="6"/>
        <v>0</v>
      </c>
      <c r="K195" s="11">
        <f t="shared" si="7"/>
        <v>2</v>
      </c>
      <c r="L195" s="11">
        <f t="shared" si="8"/>
        <v>0</v>
      </c>
      <c r="M195" s="11" t="str">
        <f ca="1">IF(I195&lt;&gt;"план","",IF((ABS(SUMIFS($C:$C,$J:$J,J195,$E:$E,E195,$I:$I,"факт"))+ABS(C195))&gt;ABS(SUMIFS(INDIRECT("'Реестр план'!"&amp;'План-факт'!$E$3),'Реестр план'!$F:$F,E195,'Реестр план'!$I:$I,J195)),"перерасход","ок"))</f>
        <v/>
      </c>
    </row>
    <row r="196" spans="2:13" x14ac:dyDescent="0.3">
      <c r="B196" s="7">
        <v>41333</v>
      </c>
      <c r="C196" s="9">
        <v>10942.07</v>
      </c>
      <c r="D196" s="4" t="s">
        <v>154</v>
      </c>
      <c r="E196" s="4" t="s">
        <v>24</v>
      </c>
      <c r="F196" s="4" t="s">
        <v>108</v>
      </c>
      <c r="H196" s="4" t="s">
        <v>178</v>
      </c>
      <c r="I196" s="4" t="s">
        <v>163</v>
      </c>
      <c r="J196" s="11">
        <f t="shared" ref="J196:J259" si="9">IF(ISBLANK(A196),0,MONTH(A196))</f>
        <v>0</v>
      </c>
      <c r="K196" s="11">
        <f t="shared" ref="K196:K259" si="10">IF(ISBLANK(B196),0,MONTH(B196))</f>
        <v>2</v>
      </c>
      <c r="L196" s="11">
        <f t="shared" ref="L196:L259" si="11">WEEKNUM(A196)</f>
        <v>0</v>
      </c>
      <c r="M196" s="11" t="str">
        <f ca="1">IF(I196&lt;&gt;"план","",IF((ABS(SUMIFS($C:$C,$J:$J,J196,$E:$E,E196,$I:$I,"факт"))+ABS(C196))&gt;ABS(SUMIFS(INDIRECT("'Реестр план'!"&amp;'План-факт'!$E$3),'Реестр план'!$F:$F,E196,'Реестр план'!$I:$I,J196)),"перерасход","ок"))</f>
        <v/>
      </c>
    </row>
    <row r="197" spans="2:13" x14ac:dyDescent="0.3">
      <c r="B197" s="7">
        <v>41333</v>
      </c>
      <c r="C197" s="9">
        <v>11005.14</v>
      </c>
      <c r="D197" s="4" t="s">
        <v>154</v>
      </c>
      <c r="E197" s="4" t="s">
        <v>24</v>
      </c>
      <c r="F197" s="4" t="s">
        <v>115</v>
      </c>
      <c r="H197" s="4" t="s">
        <v>178</v>
      </c>
      <c r="I197" s="4" t="s">
        <v>163</v>
      </c>
      <c r="J197" s="11">
        <f t="shared" si="9"/>
        <v>0</v>
      </c>
      <c r="K197" s="11">
        <f t="shared" si="10"/>
        <v>2</v>
      </c>
      <c r="L197" s="11">
        <f t="shared" si="11"/>
        <v>0</v>
      </c>
      <c r="M197" s="11" t="str">
        <f ca="1">IF(I197&lt;&gt;"план","",IF((ABS(SUMIFS($C:$C,$J:$J,J197,$E:$E,E197,$I:$I,"факт"))+ABS(C197))&gt;ABS(SUMIFS(INDIRECT("'Реестр план'!"&amp;'План-факт'!$E$3),'Реестр план'!$F:$F,E197,'Реестр план'!$I:$I,J197)),"перерасход","ок"))</f>
        <v/>
      </c>
    </row>
    <row r="198" spans="2:13" x14ac:dyDescent="0.3">
      <c r="B198" s="7">
        <v>41333</v>
      </c>
      <c r="C198" s="9">
        <v>11498</v>
      </c>
      <c r="D198" s="4" t="s">
        <v>154</v>
      </c>
      <c r="E198" s="4" t="s">
        <v>24</v>
      </c>
      <c r="F198" s="4" t="s">
        <v>111</v>
      </c>
      <c r="H198" s="4" t="s">
        <v>178</v>
      </c>
      <c r="I198" s="4" t="s">
        <v>163</v>
      </c>
      <c r="J198" s="11">
        <f t="shared" si="9"/>
        <v>0</v>
      </c>
      <c r="K198" s="11">
        <f t="shared" si="10"/>
        <v>2</v>
      </c>
      <c r="L198" s="11">
        <f t="shared" si="11"/>
        <v>0</v>
      </c>
      <c r="M198" s="11" t="str">
        <f ca="1">IF(I198&lt;&gt;"план","",IF((ABS(SUMIFS($C:$C,$J:$J,J198,$E:$E,E198,$I:$I,"факт"))+ABS(C198))&gt;ABS(SUMIFS(INDIRECT("'Реестр план'!"&amp;'План-факт'!$E$3),'Реестр план'!$F:$F,E198,'Реестр план'!$I:$I,J198)),"перерасход","ок"))</f>
        <v/>
      </c>
    </row>
    <row r="199" spans="2:13" x14ac:dyDescent="0.3">
      <c r="B199" s="7">
        <v>41333</v>
      </c>
      <c r="C199" s="9">
        <v>11507.53</v>
      </c>
      <c r="D199" s="4" t="s">
        <v>154</v>
      </c>
      <c r="E199" s="4" t="s">
        <v>24</v>
      </c>
      <c r="F199" s="4" t="s">
        <v>119</v>
      </c>
      <c r="H199" s="4" t="s">
        <v>178</v>
      </c>
      <c r="I199" s="4" t="s">
        <v>163</v>
      </c>
      <c r="J199" s="11">
        <f t="shared" si="9"/>
        <v>0</v>
      </c>
      <c r="K199" s="11">
        <f t="shared" si="10"/>
        <v>2</v>
      </c>
      <c r="L199" s="11">
        <f t="shared" si="11"/>
        <v>0</v>
      </c>
      <c r="M199" s="11" t="str">
        <f ca="1">IF(I199&lt;&gt;"план","",IF((ABS(SUMIFS($C:$C,$J:$J,J199,$E:$E,E199,$I:$I,"факт"))+ABS(C199))&gt;ABS(SUMIFS(INDIRECT("'Реестр план'!"&amp;'План-факт'!$E$3),'Реестр план'!$F:$F,E199,'Реестр план'!$I:$I,J199)),"перерасход","ок"))</f>
        <v/>
      </c>
    </row>
    <row r="200" spans="2:13" x14ac:dyDescent="0.3">
      <c r="B200" s="7">
        <v>41333</v>
      </c>
      <c r="C200" s="9">
        <v>11613.71</v>
      </c>
      <c r="D200" s="4" t="s">
        <v>154</v>
      </c>
      <c r="E200" s="4" t="s">
        <v>24</v>
      </c>
      <c r="F200" s="4" t="s">
        <v>106</v>
      </c>
      <c r="H200" s="4" t="s">
        <v>178</v>
      </c>
      <c r="I200" s="4" t="s">
        <v>163</v>
      </c>
      <c r="J200" s="11">
        <f t="shared" si="9"/>
        <v>0</v>
      </c>
      <c r="K200" s="11">
        <f t="shared" si="10"/>
        <v>2</v>
      </c>
      <c r="L200" s="11">
        <f t="shared" si="11"/>
        <v>0</v>
      </c>
      <c r="M200" s="11" t="str">
        <f ca="1">IF(I200&lt;&gt;"план","",IF((ABS(SUMIFS($C:$C,$J:$J,J200,$E:$E,E200,$I:$I,"факт"))+ABS(C200))&gt;ABS(SUMIFS(INDIRECT("'Реестр план'!"&amp;'План-факт'!$E$3),'Реестр план'!$F:$F,E200,'Реестр план'!$I:$I,J200)),"перерасход","ок"))</f>
        <v/>
      </c>
    </row>
    <row r="201" spans="2:13" x14ac:dyDescent="0.3">
      <c r="B201" s="7">
        <v>41333</v>
      </c>
      <c r="C201" s="9">
        <v>11887.19</v>
      </c>
      <c r="D201" s="4" t="s">
        <v>154</v>
      </c>
      <c r="E201" s="4" t="s">
        <v>24</v>
      </c>
      <c r="F201" s="4" t="s">
        <v>108</v>
      </c>
      <c r="H201" s="4" t="s">
        <v>178</v>
      </c>
      <c r="I201" s="4" t="s">
        <v>163</v>
      </c>
      <c r="J201" s="11">
        <f t="shared" si="9"/>
        <v>0</v>
      </c>
      <c r="K201" s="11">
        <f t="shared" si="10"/>
        <v>2</v>
      </c>
      <c r="L201" s="11">
        <f t="shared" si="11"/>
        <v>0</v>
      </c>
      <c r="M201" s="11" t="str">
        <f ca="1">IF(I201&lt;&gt;"план","",IF((ABS(SUMIFS($C:$C,$J:$J,J201,$E:$E,E201,$I:$I,"факт"))+ABS(C201))&gt;ABS(SUMIFS(INDIRECT("'Реестр план'!"&amp;'План-факт'!$E$3),'Реестр план'!$F:$F,E201,'Реестр план'!$I:$I,J201)),"перерасход","ок"))</f>
        <v/>
      </c>
    </row>
    <row r="202" spans="2:13" x14ac:dyDescent="0.3">
      <c r="B202" s="7">
        <v>41333</v>
      </c>
      <c r="C202" s="9">
        <v>12439.54</v>
      </c>
      <c r="D202" s="4" t="s">
        <v>154</v>
      </c>
      <c r="E202" s="4" t="s">
        <v>24</v>
      </c>
      <c r="F202" s="4" t="s">
        <v>114</v>
      </c>
      <c r="H202" s="4" t="s">
        <v>178</v>
      </c>
      <c r="I202" s="4" t="s">
        <v>163</v>
      </c>
      <c r="J202" s="11">
        <f t="shared" si="9"/>
        <v>0</v>
      </c>
      <c r="K202" s="11">
        <f t="shared" si="10"/>
        <v>2</v>
      </c>
      <c r="L202" s="11">
        <f t="shared" si="11"/>
        <v>0</v>
      </c>
      <c r="M202" s="11" t="str">
        <f ca="1">IF(I202&lt;&gt;"план","",IF((ABS(SUMIFS($C:$C,$J:$J,J202,$E:$E,E202,$I:$I,"факт"))+ABS(C202))&gt;ABS(SUMIFS(INDIRECT("'Реестр план'!"&amp;'План-факт'!$E$3),'Реестр план'!$F:$F,E202,'Реестр план'!$I:$I,J202)),"перерасход","ок"))</f>
        <v/>
      </c>
    </row>
    <row r="203" spans="2:13" x14ac:dyDescent="0.3">
      <c r="B203" s="7">
        <v>41333</v>
      </c>
      <c r="C203" s="9">
        <v>12444.49</v>
      </c>
      <c r="D203" s="4" t="s">
        <v>154</v>
      </c>
      <c r="E203" s="4" t="s">
        <v>24</v>
      </c>
      <c r="F203" s="4" t="s">
        <v>117</v>
      </c>
      <c r="H203" s="4" t="s">
        <v>178</v>
      </c>
      <c r="I203" s="4" t="s">
        <v>163</v>
      </c>
      <c r="J203" s="11">
        <f t="shared" si="9"/>
        <v>0</v>
      </c>
      <c r="K203" s="11">
        <f t="shared" si="10"/>
        <v>2</v>
      </c>
      <c r="L203" s="11">
        <f t="shared" si="11"/>
        <v>0</v>
      </c>
      <c r="M203" s="11" t="str">
        <f ca="1">IF(I203&lt;&gt;"план","",IF((ABS(SUMIFS($C:$C,$J:$J,J203,$E:$E,E203,$I:$I,"факт"))+ABS(C203))&gt;ABS(SUMIFS(INDIRECT("'Реестр план'!"&amp;'План-факт'!$E$3),'Реестр план'!$F:$F,E203,'Реестр план'!$I:$I,J203)),"перерасход","ок"))</f>
        <v/>
      </c>
    </row>
    <row r="204" spans="2:13" x14ac:dyDescent="0.3">
      <c r="B204" s="7">
        <v>41333</v>
      </c>
      <c r="C204" s="9">
        <v>12804</v>
      </c>
      <c r="D204" s="4" t="s">
        <v>154</v>
      </c>
      <c r="E204" s="4" t="s">
        <v>24</v>
      </c>
      <c r="F204" s="4" t="s">
        <v>111</v>
      </c>
      <c r="H204" s="4" t="s">
        <v>178</v>
      </c>
      <c r="I204" s="4" t="s">
        <v>163</v>
      </c>
      <c r="J204" s="11">
        <f t="shared" si="9"/>
        <v>0</v>
      </c>
      <c r="K204" s="11">
        <f t="shared" si="10"/>
        <v>2</v>
      </c>
      <c r="L204" s="11">
        <f t="shared" si="11"/>
        <v>0</v>
      </c>
      <c r="M204" s="11" t="str">
        <f ca="1">IF(I204&lt;&gt;"план","",IF((ABS(SUMIFS($C:$C,$J:$J,J204,$E:$E,E204,$I:$I,"факт"))+ABS(C204))&gt;ABS(SUMIFS(INDIRECT("'Реестр план'!"&amp;'План-факт'!$E$3),'Реестр план'!$F:$F,E204,'Реестр план'!$I:$I,J204)),"перерасход","ок"))</f>
        <v/>
      </c>
    </row>
    <row r="205" spans="2:13" x14ac:dyDescent="0.3">
      <c r="B205" s="7">
        <v>41333</v>
      </c>
      <c r="C205" s="9">
        <v>12885.599999999999</v>
      </c>
      <c r="D205" s="4" t="s">
        <v>154</v>
      </c>
      <c r="E205" s="4" t="s">
        <v>24</v>
      </c>
      <c r="F205" s="4" t="s">
        <v>122</v>
      </c>
      <c r="H205" s="4" t="s">
        <v>178</v>
      </c>
      <c r="I205" s="4" t="s">
        <v>163</v>
      </c>
      <c r="J205" s="11">
        <f t="shared" si="9"/>
        <v>0</v>
      </c>
      <c r="K205" s="11">
        <f t="shared" si="10"/>
        <v>2</v>
      </c>
      <c r="L205" s="11">
        <f t="shared" si="11"/>
        <v>0</v>
      </c>
      <c r="M205" s="11" t="str">
        <f ca="1">IF(I205&lt;&gt;"план","",IF((ABS(SUMIFS($C:$C,$J:$J,J205,$E:$E,E205,$I:$I,"факт"))+ABS(C205))&gt;ABS(SUMIFS(INDIRECT("'Реестр план'!"&amp;'План-факт'!$E$3),'Реестр план'!$F:$F,E205,'Реестр план'!$I:$I,J205)),"перерасход","ок"))</f>
        <v/>
      </c>
    </row>
    <row r="206" spans="2:13" x14ac:dyDescent="0.3">
      <c r="B206" s="7">
        <v>41333</v>
      </c>
      <c r="C206" s="9">
        <v>13336.6</v>
      </c>
      <c r="D206" s="4" t="s">
        <v>154</v>
      </c>
      <c r="E206" s="4" t="s">
        <v>24</v>
      </c>
      <c r="F206" s="4" t="s">
        <v>112</v>
      </c>
      <c r="H206" s="4" t="s">
        <v>178</v>
      </c>
      <c r="I206" s="4" t="s">
        <v>163</v>
      </c>
      <c r="J206" s="11">
        <f t="shared" si="9"/>
        <v>0</v>
      </c>
      <c r="K206" s="11">
        <f t="shared" si="10"/>
        <v>2</v>
      </c>
      <c r="L206" s="11">
        <f t="shared" si="11"/>
        <v>0</v>
      </c>
      <c r="M206" s="11" t="str">
        <f ca="1">IF(I206&lt;&gt;"план","",IF((ABS(SUMIFS($C:$C,$J:$J,J206,$E:$E,E206,$I:$I,"факт"))+ABS(C206))&gt;ABS(SUMIFS(INDIRECT("'Реестр план'!"&amp;'План-факт'!$E$3),'Реестр план'!$F:$F,E206,'Реестр план'!$I:$I,J206)),"перерасход","ок"))</f>
        <v/>
      </c>
    </row>
    <row r="207" spans="2:13" x14ac:dyDescent="0.3">
      <c r="B207" s="7">
        <v>41333</v>
      </c>
      <c r="C207" s="9">
        <v>13612.48</v>
      </c>
      <c r="D207" s="4" t="s">
        <v>154</v>
      </c>
      <c r="E207" s="4" t="s">
        <v>24</v>
      </c>
      <c r="F207" s="4" t="s">
        <v>109</v>
      </c>
      <c r="H207" s="4" t="s">
        <v>178</v>
      </c>
      <c r="I207" s="4" t="s">
        <v>163</v>
      </c>
      <c r="J207" s="11">
        <f t="shared" si="9"/>
        <v>0</v>
      </c>
      <c r="K207" s="11">
        <f t="shared" si="10"/>
        <v>2</v>
      </c>
      <c r="L207" s="11">
        <f t="shared" si="11"/>
        <v>0</v>
      </c>
      <c r="M207" s="11" t="str">
        <f ca="1">IF(I207&lt;&gt;"план","",IF((ABS(SUMIFS($C:$C,$J:$J,J207,$E:$E,E207,$I:$I,"факт"))+ABS(C207))&gt;ABS(SUMIFS(INDIRECT("'Реестр план'!"&amp;'План-факт'!$E$3),'Реестр план'!$F:$F,E207,'Реестр план'!$I:$I,J207)),"перерасход","ок"))</f>
        <v/>
      </c>
    </row>
    <row r="208" spans="2:13" x14ac:dyDescent="0.3">
      <c r="B208" s="7">
        <v>41333</v>
      </c>
      <c r="C208" s="9">
        <v>13788.21</v>
      </c>
      <c r="D208" s="4" t="s">
        <v>154</v>
      </c>
      <c r="E208" s="4" t="s">
        <v>24</v>
      </c>
      <c r="F208" s="4" t="s">
        <v>121</v>
      </c>
      <c r="H208" s="4" t="s">
        <v>178</v>
      </c>
      <c r="I208" s="4" t="s">
        <v>163</v>
      </c>
      <c r="J208" s="11">
        <f t="shared" si="9"/>
        <v>0</v>
      </c>
      <c r="K208" s="11">
        <f t="shared" si="10"/>
        <v>2</v>
      </c>
      <c r="L208" s="11">
        <f t="shared" si="11"/>
        <v>0</v>
      </c>
      <c r="M208" s="11" t="str">
        <f ca="1">IF(I208&lt;&gt;"план","",IF((ABS(SUMIFS($C:$C,$J:$J,J208,$E:$E,E208,$I:$I,"факт"))+ABS(C208))&gt;ABS(SUMIFS(INDIRECT("'Реестр план'!"&amp;'План-факт'!$E$3),'Реестр план'!$F:$F,E208,'Реестр план'!$I:$I,J208)),"перерасход","ок"))</f>
        <v/>
      </c>
    </row>
    <row r="209" spans="2:13" x14ac:dyDescent="0.3">
      <c r="B209" s="7">
        <v>41333</v>
      </c>
      <c r="C209" s="9">
        <v>14164.72</v>
      </c>
      <c r="D209" s="4" t="s">
        <v>154</v>
      </c>
      <c r="E209" s="4" t="s">
        <v>24</v>
      </c>
      <c r="F209" s="4" t="s">
        <v>113</v>
      </c>
      <c r="H209" s="4" t="s">
        <v>178</v>
      </c>
      <c r="I209" s="4" t="s">
        <v>163</v>
      </c>
      <c r="J209" s="11">
        <f t="shared" si="9"/>
        <v>0</v>
      </c>
      <c r="K209" s="11">
        <f t="shared" si="10"/>
        <v>2</v>
      </c>
      <c r="L209" s="11">
        <f t="shared" si="11"/>
        <v>0</v>
      </c>
      <c r="M209" s="11" t="str">
        <f ca="1">IF(I209&lt;&gt;"план","",IF((ABS(SUMIFS($C:$C,$J:$J,J209,$E:$E,E209,$I:$I,"факт"))+ABS(C209))&gt;ABS(SUMIFS(INDIRECT("'Реестр план'!"&amp;'План-факт'!$E$3),'Реестр план'!$F:$F,E209,'Реестр план'!$I:$I,J209)),"перерасход","ок"))</f>
        <v/>
      </c>
    </row>
    <row r="210" spans="2:13" x14ac:dyDescent="0.3">
      <c r="B210" s="7">
        <v>41333</v>
      </c>
      <c r="C210" s="9">
        <v>14567.81</v>
      </c>
      <c r="D210" s="4" t="s">
        <v>154</v>
      </c>
      <c r="E210" s="4" t="s">
        <v>24</v>
      </c>
      <c r="F210" s="4" t="s">
        <v>124</v>
      </c>
      <c r="H210" s="4" t="s">
        <v>178</v>
      </c>
      <c r="I210" s="4" t="s">
        <v>163</v>
      </c>
      <c r="J210" s="11">
        <f t="shared" si="9"/>
        <v>0</v>
      </c>
      <c r="K210" s="11">
        <f t="shared" si="10"/>
        <v>2</v>
      </c>
      <c r="L210" s="11">
        <f t="shared" si="11"/>
        <v>0</v>
      </c>
      <c r="M210" s="11" t="str">
        <f ca="1">IF(I210&lt;&gt;"план","",IF((ABS(SUMIFS($C:$C,$J:$J,J210,$E:$E,E210,$I:$I,"факт"))+ABS(C210))&gt;ABS(SUMIFS(INDIRECT("'Реестр план'!"&amp;'План-факт'!$E$3),'Реестр план'!$F:$F,E210,'Реестр план'!$I:$I,J210)),"перерасход","ок"))</f>
        <v/>
      </c>
    </row>
    <row r="211" spans="2:13" x14ac:dyDescent="0.3">
      <c r="B211" s="7">
        <v>41333</v>
      </c>
      <c r="C211" s="9">
        <v>16822.080000000002</v>
      </c>
      <c r="D211" s="4" t="s">
        <v>154</v>
      </c>
      <c r="E211" s="4" t="s">
        <v>24</v>
      </c>
      <c r="F211" s="4" t="s">
        <v>121</v>
      </c>
      <c r="H211" s="4" t="s">
        <v>178</v>
      </c>
      <c r="I211" s="4" t="s">
        <v>163</v>
      </c>
      <c r="J211" s="11">
        <f t="shared" si="9"/>
        <v>0</v>
      </c>
      <c r="K211" s="11">
        <f t="shared" si="10"/>
        <v>2</v>
      </c>
      <c r="L211" s="11">
        <f t="shared" si="11"/>
        <v>0</v>
      </c>
      <c r="M211" s="11" t="str">
        <f ca="1">IF(I211&lt;&gt;"план","",IF((ABS(SUMIFS($C:$C,$J:$J,J211,$E:$E,E211,$I:$I,"факт"))+ABS(C211))&gt;ABS(SUMIFS(INDIRECT("'Реестр план'!"&amp;'План-факт'!$E$3),'Реестр план'!$F:$F,E211,'Реестр план'!$I:$I,J211)),"перерасход","ок"))</f>
        <v/>
      </c>
    </row>
    <row r="212" spans="2:13" x14ac:dyDescent="0.3">
      <c r="B212" s="7">
        <v>41333</v>
      </c>
      <c r="C212" s="9">
        <v>16910.03</v>
      </c>
      <c r="D212" s="4" t="s">
        <v>154</v>
      </c>
      <c r="E212" s="4" t="s">
        <v>24</v>
      </c>
      <c r="F212" s="4" t="s">
        <v>114</v>
      </c>
      <c r="H212" s="4" t="s">
        <v>178</v>
      </c>
      <c r="I212" s="4" t="s">
        <v>163</v>
      </c>
      <c r="J212" s="11">
        <f t="shared" si="9"/>
        <v>0</v>
      </c>
      <c r="K212" s="11">
        <f t="shared" si="10"/>
        <v>2</v>
      </c>
      <c r="L212" s="11">
        <f t="shared" si="11"/>
        <v>0</v>
      </c>
      <c r="M212" s="11" t="str">
        <f ca="1">IF(I212&lt;&gt;"план","",IF((ABS(SUMIFS($C:$C,$J:$J,J212,$E:$E,E212,$I:$I,"факт"))+ABS(C212))&gt;ABS(SUMIFS(INDIRECT("'Реестр план'!"&amp;'План-факт'!$E$3),'Реестр план'!$F:$F,E212,'Реестр план'!$I:$I,J212)),"перерасход","ок"))</f>
        <v/>
      </c>
    </row>
    <row r="213" spans="2:13" x14ac:dyDescent="0.3">
      <c r="B213" s="7">
        <v>41333</v>
      </c>
      <c r="C213" s="9">
        <v>16986.689999999999</v>
      </c>
      <c r="D213" s="4" t="s">
        <v>154</v>
      </c>
      <c r="E213" s="4" t="s">
        <v>24</v>
      </c>
      <c r="F213" s="4" t="s">
        <v>108</v>
      </c>
      <c r="H213" s="4" t="s">
        <v>178</v>
      </c>
      <c r="I213" s="4" t="s">
        <v>163</v>
      </c>
      <c r="J213" s="11">
        <f t="shared" si="9"/>
        <v>0</v>
      </c>
      <c r="K213" s="11">
        <f t="shared" si="10"/>
        <v>2</v>
      </c>
      <c r="L213" s="11">
        <f t="shared" si="11"/>
        <v>0</v>
      </c>
      <c r="M213" s="11" t="str">
        <f ca="1">IF(I213&lt;&gt;"план","",IF((ABS(SUMIFS($C:$C,$J:$J,J213,$E:$E,E213,$I:$I,"факт"))+ABS(C213))&gt;ABS(SUMIFS(INDIRECT("'Реестр план'!"&amp;'План-факт'!$E$3),'Реестр план'!$F:$F,E213,'Реестр план'!$I:$I,J213)),"перерасход","ок"))</f>
        <v/>
      </c>
    </row>
    <row r="214" spans="2:13" x14ac:dyDescent="0.3">
      <c r="B214" s="7">
        <v>41333</v>
      </c>
      <c r="C214" s="9">
        <v>17912.400000000001</v>
      </c>
      <c r="D214" s="4" t="s">
        <v>154</v>
      </c>
      <c r="E214" s="4" t="s">
        <v>24</v>
      </c>
      <c r="F214" s="4" t="s">
        <v>116</v>
      </c>
      <c r="H214" s="4" t="s">
        <v>178</v>
      </c>
      <c r="I214" s="4" t="s">
        <v>163</v>
      </c>
      <c r="J214" s="11">
        <f t="shared" si="9"/>
        <v>0</v>
      </c>
      <c r="K214" s="11">
        <f t="shared" si="10"/>
        <v>2</v>
      </c>
      <c r="L214" s="11">
        <f t="shared" si="11"/>
        <v>0</v>
      </c>
      <c r="M214" s="11" t="str">
        <f ca="1">IF(I214&lt;&gt;"план","",IF((ABS(SUMIFS($C:$C,$J:$J,J214,$E:$E,E214,$I:$I,"факт"))+ABS(C214))&gt;ABS(SUMIFS(INDIRECT("'Реестр план'!"&amp;'План-факт'!$E$3),'Реестр план'!$F:$F,E214,'Реестр план'!$I:$I,J214)),"перерасход","ок"))</f>
        <v/>
      </c>
    </row>
    <row r="215" spans="2:13" x14ac:dyDescent="0.3">
      <c r="B215" s="7">
        <v>41333</v>
      </c>
      <c r="C215" s="9">
        <v>18275.14</v>
      </c>
      <c r="D215" s="4" t="s">
        <v>154</v>
      </c>
      <c r="E215" s="4" t="s">
        <v>24</v>
      </c>
      <c r="F215" s="4" t="s">
        <v>108</v>
      </c>
      <c r="H215" s="4" t="s">
        <v>178</v>
      </c>
      <c r="I215" s="4" t="s">
        <v>163</v>
      </c>
      <c r="J215" s="11">
        <f t="shared" si="9"/>
        <v>0</v>
      </c>
      <c r="K215" s="11">
        <f t="shared" si="10"/>
        <v>2</v>
      </c>
      <c r="L215" s="11">
        <f t="shared" si="11"/>
        <v>0</v>
      </c>
      <c r="M215" s="11" t="str">
        <f ca="1">IF(I215&lt;&gt;"план","",IF((ABS(SUMIFS($C:$C,$J:$J,J215,$E:$E,E215,$I:$I,"факт"))+ABS(C215))&gt;ABS(SUMIFS(INDIRECT("'Реестр план'!"&amp;'План-факт'!$E$3),'Реестр план'!$F:$F,E215,'Реестр план'!$I:$I,J215)),"перерасход","ок"))</f>
        <v/>
      </c>
    </row>
    <row r="216" spans="2:13" x14ac:dyDescent="0.3">
      <c r="B216" s="7">
        <v>41333</v>
      </c>
      <c r="C216" s="9">
        <v>18370.2</v>
      </c>
      <c r="D216" s="4" t="s">
        <v>154</v>
      </c>
      <c r="E216" s="4" t="s">
        <v>24</v>
      </c>
      <c r="F216" s="4" t="s">
        <v>119</v>
      </c>
      <c r="H216" s="4" t="s">
        <v>178</v>
      </c>
      <c r="I216" s="4" t="s">
        <v>163</v>
      </c>
      <c r="J216" s="11">
        <f t="shared" si="9"/>
        <v>0</v>
      </c>
      <c r="K216" s="11">
        <f t="shared" si="10"/>
        <v>2</v>
      </c>
      <c r="L216" s="11">
        <f t="shared" si="11"/>
        <v>0</v>
      </c>
      <c r="M216" s="11" t="str">
        <f ca="1">IF(I216&lt;&gt;"план","",IF((ABS(SUMIFS($C:$C,$J:$J,J216,$E:$E,E216,$I:$I,"факт"))+ABS(C216))&gt;ABS(SUMIFS(INDIRECT("'Реестр план'!"&amp;'План-факт'!$E$3),'Реестр план'!$F:$F,E216,'Реестр план'!$I:$I,J216)),"перерасход","ок"))</f>
        <v/>
      </c>
    </row>
    <row r="217" spans="2:13" x14ac:dyDescent="0.3">
      <c r="B217" s="7">
        <v>41333</v>
      </c>
      <c r="C217" s="9">
        <v>18685.580000000002</v>
      </c>
      <c r="D217" s="4" t="s">
        <v>154</v>
      </c>
      <c r="E217" s="4" t="s">
        <v>24</v>
      </c>
      <c r="F217" s="4" t="s">
        <v>124</v>
      </c>
      <c r="H217" s="4" t="s">
        <v>178</v>
      </c>
      <c r="I217" s="4" t="s">
        <v>163</v>
      </c>
      <c r="J217" s="11">
        <f t="shared" si="9"/>
        <v>0</v>
      </c>
      <c r="K217" s="11">
        <f t="shared" si="10"/>
        <v>2</v>
      </c>
      <c r="L217" s="11">
        <f t="shared" si="11"/>
        <v>0</v>
      </c>
      <c r="M217" s="11" t="str">
        <f ca="1">IF(I217&lt;&gt;"план","",IF((ABS(SUMIFS($C:$C,$J:$J,J217,$E:$E,E217,$I:$I,"факт"))+ABS(C217))&gt;ABS(SUMIFS(INDIRECT("'Реестр план'!"&amp;'План-факт'!$E$3),'Реестр план'!$F:$F,E217,'Реестр план'!$I:$I,J217)),"перерасход","ок"))</f>
        <v/>
      </c>
    </row>
    <row r="218" spans="2:13" x14ac:dyDescent="0.3">
      <c r="B218" s="7">
        <v>41333</v>
      </c>
      <c r="C218" s="9">
        <v>19995.78</v>
      </c>
      <c r="D218" s="4" t="s">
        <v>154</v>
      </c>
      <c r="E218" s="4" t="s">
        <v>24</v>
      </c>
      <c r="F218" s="4" t="s">
        <v>113</v>
      </c>
      <c r="H218" s="4" t="s">
        <v>178</v>
      </c>
      <c r="I218" s="4" t="s">
        <v>163</v>
      </c>
      <c r="J218" s="11">
        <f t="shared" si="9"/>
        <v>0</v>
      </c>
      <c r="K218" s="11">
        <f t="shared" si="10"/>
        <v>2</v>
      </c>
      <c r="L218" s="11">
        <f t="shared" si="11"/>
        <v>0</v>
      </c>
      <c r="M218" s="11" t="str">
        <f ca="1">IF(I218&lt;&gt;"план","",IF((ABS(SUMIFS($C:$C,$J:$J,J218,$E:$E,E218,$I:$I,"факт"))+ABS(C218))&gt;ABS(SUMIFS(INDIRECT("'Реестр план'!"&amp;'План-факт'!$E$3),'Реестр план'!$F:$F,E218,'Реестр план'!$I:$I,J218)),"перерасход","ок"))</f>
        <v/>
      </c>
    </row>
    <row r="219" spans="2:13" x14ac:dyDescent="0.3">
      <c r="B219" s="7">
        <v>41333</v>
      </c>
      <c r="C219" s="9">
        <v>20002.18</v>
      </c>
      <c r="D219" s="4" t="s">
        <v>154</v>
      </c>
      <c r="E219" s="4" t="s">
        <v>24</v>
      </c>
      <c r="F219" s="4" t="s">
        <v>117</v>
      </c>
      <c r="H219" s="4" t="s">
        <v>178</v>
      </c>
      <c r="I219" s="4" t="s">
        <v>163</v>
      </c>
      <c r="J219" s="11">
        <f t="shared" si="9"/>
        <v>0</v>
      </c>
      <c r="K219" s="11">
        <f t="shared" si="10"/>
        <v>2</v>
      </c>
      <c r="L219" s="11">
        <f t="shared" si="11"/>
        <v>0</v>
      </c>
      <c r="M219" s="11" t="str">
        <f ca="1">IF(I219&lt;&gt;"план","",IF((ABS(SUMIFS($C:$C,$J:$J,J219,$E:$E,E219,$I:$I,"факт"))+ABS(C219))&gt;ABS(SUMIFS(INDIRECT("'Реестр план'!"&amp;'План-факт'!$E$3),'Реестр план'!$F:$F,E219,'Реестр план'!$I:$I,J219)),"перерасход","ок"))</f>
        <v/>
      </c>
    </row>
    <row r="220" spans="2:13" x14ac:dyDescent="0.3">
      <c r="B220" s="7">
        <v>41333</v>
      </c>
      <c r="C220" s="9">
        <v>20253.189999999999</v>
      </c>
      <c r="D220" s="4" t="s">
        <v>154</v>
      </c>
      <c r="E220" s="4" t="s">
        <v>24</v>
      </c>
      <c r="F220" s="4" t="s">
        <v>121</v>
      </c>
      <c r="H220" s="4" t="s">
        <v>178</v>
      </c>
      <c r="I220" s="4" t="s">
        <v>163</v>
      </c>
      <c r="J220" s="11">
        <f t="shared" si="9"/>
        <v>0</v>
      </c>
      <c r="K220" s="11">
        <f t="shared" si="10"/>
        <v>2</v>
      </c>
      <c r="L220" s="11">
        <f t="shared" si="11"/>
        <v>0</v>
      </c>
      <c r="M220" s="11" t="str">
        <f ca="1">IF(I220&lt;&gt;"план","",IF((ABS(SUMIFS($C:$C,$J:$J,J220,$E:$E,E220,$I:$I,"факт"))+ABS(C220))&gt;ABS(SUMIFS(INDIRECT("'Реестр план'!"&amp;'План-факт'!$E$3),'Реестр план'!$F:$F,E220,'Реестр план'!$I:$I,J220)),"перерасход","ок"))</f>
        <v/>
      </c>
    </row>
    <row r="221" spans="2:13" x14ac:dyDescent="0.3">
      <c r="B221" s="7">
        <v>41333</v>
      </c>
      <c r="C221" s="9">
        <v>21056.81</v>
      </c>
      <c r="D221" s="4" t="s">
        <v>154</v>
      </c>
      <c r="E221" s="4" t="s">
        <v>24</v>
      </c>
      <c r="F221" s="4" t="s">
        <v>124</v>
      </c>
      <c r="H221" s="4" t="s">
        <v>178</v>
      </c>
      <c r="I221" s="4" t="s">
        <v>163</v>
      </c>
      <c r="J221" s="11">
        <f t="shared" si="9"/>
        <v>0</v>
      </c>
      <c r="K221" s="11">
        <f t="shared" si="10"/>
        <v>2</v>
      </c>
      <c r="L221" s="11">
        <f t="shared" si="11"/>
        <v>0</v>
      </c>
      <c r="M221" s="11" t="str">
        <f ca="1">IF(I221&lt;&gt;"план","",IF((ABS(SUMIFS($C:$C,$J:$J,J221,$E:$E,E221,$I:$I,"факт"))+ABS(C221))&gt;ABS(SUMIFS(INDIRECT("'Реестр план'!"&amp;'План-факт'!$E$3),'Реестр план'!$F:$F,E221,'Реестр план'!$I:$I,J221)),"перерасход","ок"))</f>
        <v/>
      </c>
    </row>
    <row r="222" spans="2:13" x14ac:dyDescent="0.3">
      <c r="B222" s="7">
        <v>41333</v>
      </c>
      <c r="C222" s="9">
        <v>21155.040000000001</v>
      </c>
      <c r="D222" s="4" t="s">
        <v>154</v>
      </c>
      <c r="E222" s="4" t="s">
        <v>24</v>
      </c>
      <c r="F222" s="4" t="s">
        <v>124</v>
      </c>
      <c r="H222" s="4" t="s">
        <v>178</v>
      </c>
      <c r="I222" s="4" t="s">
        <v>163</v>
      </c>
      <c r="J222" s="11">
        <f t="shared" si="9"/>
        <v>0</v>
      </c>
      <c r="K222" s="11">
        <f t="shared" si="10"/>
        <v>2</v>
      </c>
      <c r="L222" s="11">
        <f t="shared" si="11"/>
        <v>0</v>
      </c>
      <c r="M222" s="11" t="str">
        <f ca="1">IF(I222&lt;&gt;"план","",IF((ABS(SUMIFS($C:$C,$J:$J,J222,$E:$E,E222,$I:$I,"факт"))+ABS(C222))&gt;ABS(SUMIFS(INDIRECT("'Реестр план'!"&amp;'План-факт'!$E$3),'Реестр план'!$F:$F,E222,'Реестр план'!$I:$I,J222)),"перерасход","ок"))</f>
        <v/>
      </c>
    </row>
    <row r="223" spans="2:13" x14ac:dyDescent="0.3">
      <c r="B223" s="7">
        <v>41333</v>
      </c>
      <c r="C223" s="9">
        <v>21352.1</v>
      </c>
      <c r="D223" s="4" t="s">
        <v>154</v>
      </c>
      <c r="E223" s="4" t="s">
        <v>24</v>
      </c>
      <c r="F223" s="4" t="s">
        <v>123</v>
      </c>
      <c r="H223" s="4" t="s">
        <v>178</v>
      </c>
      <c r="I223" s="4" t="s">
        <v>163</v>
      </c>
      <c r="J223" s="11">
        <f t="shared" si="9"/>
        <v>0</v>
      </c>
      <c r="K223" s="11">
        <f t="shared" si="10"/>
        <v>2</v>
      </c>
      <c r="L223" s="11">
        <f t="shared" si="11"/>
        <v>0</v>
      </c>
      <c r="M223" s="11" t="str">
        <f ca="1">IF(I223&lt;&gt;"план","",IF((ABS(SUMIFS($C:$C,$J:$J,J223,$E:$E,E223,$I:$I,"факт"))+ABS(C223))&gt;ABS(SUMIFS(INDIRECT("'Реестр план'!"&amp;'План-факт'!$E$3),'Реестр план'!$F:$F,E223,'Реестр план'!$I:$I,J223)),"перерасход","ок"))</f>
        <v/>
      </c>
    </row>
    <row r="224" spans="2:13" x14ac:dyDescent="0.3">
      <c r="B224" s="7">
        <v>41333</v>
      </c>
      <c r="C224" s="9">
        <v>23057.77</v>
      </c>
      <c r="D224" s="4" t="s">
        <v>154</v>
      </c>
      <c r="E224" s="4" t="s">
        <v>24</v>
      </c>
      <c r="F224" s="4" t="s">
        <v>111</v>
      </c>
      <c r="H224" s="4" t="s">
        <v>178</v>
      </c>
      <c r="I224" s="4" t="s">
        <v>163</v>
      </c>
      <c r="J224" s="11">
        <f t="shared" si="9"/>
        <v>0</v>
      </c>
      <c r="K224" s="11">
        <f t="shared" si="10"/>
        <v>2</v>
      </c>
      <c r="L224" s="11">
        <f t="shared" si="11"/>
        <v>0</v>
      </c>
      <c r="M224" s="11" t="str">
        <f ca="1">IF(I224&lt;&gt;"план","",IF((ABS(SUMIFS($C:$C,$J:$J,J224,$E:$E,E224,$I:$I,"факт"))+ABS(C224))&gt;ABS(SUMIFS(INDIRECT("'Реестр план'!"&amp;'План-факт'!$E$3),'Реестр план'!$F:$F,E224,'Реестр план'!$I:$I,J224)),"перерасход","ок"))</f>
        <v/>
      </c>
    </row>
    <row r="225" spans="2:13" x14ac:dyDescent="0.3">
      <c r="B225" s="7">
        <v>41333</v>
      </c>
      <c r="C225" s="9">
        <v>23895</v>
      </c>
      <c r="D225" s="4" t="s">
        <v>154</v>
      </c>
      <c r="E225" s="4" t="s">
        <v>24</v>
      </c>
      <c r="F225" s="4" t="s">
        <v>108</v>
      </c>
      <c r="H225" s="4" t="s">
        <v>178</v>
      </c>
      <c r="I225" s="4" t="s">
        <v>163</v>
      </c>
      <c r="J225" s="11">
        <f t="shared" si="9"/>
        <v>0</v>
      </c>
      <c r="K225" s="11">
        <f t="shared" si="10"/>
        <v>2</v>
      </c>
      <c r="L225" s="11">
        <f t="shared" si="11"/>
        <v>0</v>
      </c>
      <c r="M225" s="11" t="str">
        <f ca="1">IF(I225&lt;&gt;"план","",IF((ABS(SUMIFS($C:$C,$J:$J,J225,$E:$E,E225,$I:$I,"факт"))+ABS(C225))&gt;ABS(SUMIFS(INDIRECT("'Реестр план'!"&amp;'План-факт'!$E$3),'Реестр план'!$F:$F,E225,'Реестр план'!$I:$I,J225)),"перерасход","ок"))</f>
        <v/>
      </c>
    </row>
    <row r="226" spans="2:13" x14ac:dyDescent="0.3">
      <c r="B226" s="7">
        <v>41333</v>
      </c>
      <c r="C226" s="9">
        <v>25794.3</v>
      </c>
      <c r="D226" s="4" t="s">
        <v>154</v>
      </c>
      <c r="E226" s="4" t="s">
        <v>24</v>
      </c>
      <c r="F226" s="4" t="s">
        <v>122</v>
      </c>
      <c r="H226" s="4" t="s">
        <v>178</v>
      </c>
      <c r="I226" s="4" t="s">
        <v>163</v>
      </c>
      <c r="J226" s="11">
        <f t="shared" si="9"/>
        <v>0</v>
      </c>
      <c r="K226" s="11">
        <f t="shared" si="10"/>
        <v>2</v>
      </c>
      <c r="L226" s="11">
        <f t="shared" si="11"/>
        <v>0</v>
      </c>
      <c r="M226" s="11" t="str">
        <f ca="1">IF(I226&lt;&gt;"план","",IF((ABS(SUMIFS($C:$C,$J:$J,J226,$E:$E,E226,$I:$I,"факт"))+ABS(C226))&gt;ABS(SUMIFS(INDIRECT("'Реестр план'!"&amp;'План-факт'!$E$3),'Реестр план'!$F:$F,E226,'Реестр план'!$I:$I,J226)),"перерасход","ок"))</f>
        <v/>
      </c>
    </row>
    <row r="227" spans="2:13" x14ac:dyDescent="0.3">
      <c r="B227" s="7">
        <v>41333</v>
      </c>
      <c r="C227" s="9">
        <v>25960</v>
      </c>
      <c r="D227" s="4" t="s">
        <v>154</v>
      </c>
      <c r="E227" s="4" t="s">
        <v>24</v>
      </c>
      <c r="F227" s="4" t="s">
        <v>106</v>
      </c>
      <c r="H227" s="4" t="s">
        <v>178</v>
      </c>
      <c r="I227" s="4" t="s">
        <v>163</v>
      </c>
      <c r="J227" s="11">
        <f t="shared" si="9"/>
        <v>0</v>
      </c>
      <c r="K227" s="11">
        <f t="shared" si="10"/>
        <v>2</v>
      </c>
      <c r="L227" s="11">
        <f t="shared" si="11"/>
        <v>0</v>
      </c>
      <c r="M227" s="11" t="str">
        <f ca="1">IF(I227&lt;&gt;"план","",IF((ABS(SUMIFS($C:$C,$J:$J,J227,$E:$E,E227,$I:$I,"факт"))+ABS(C227))&gt;ABS(SUMIFS(INDIRECT("'Реестр план'!"&amp;'План-факт'!$E$3),'Реестр план'!$F:$F,E227,'Реестр план'!$I:$I,J227)),"перерасход","ок"))</f>
        <v/>
      </c>
    </row>
    <row r="228" spans="2:13" x14ac:dyDescent="0.3">
      <c r="B228" s="7">
        <v>41333</v>
      </c>
      <c r="C228" s="9">
        <v>28503.17</v>
      </c>
      <c r="D228" s="4" t="s">
        <v>154</v>
      </c>
      <c r="E228" s="4" t="s">
        <v>24</v>
      </c>
      <c r="F228" s="4" t="s">
        <v>124</v>
      </c>
      <c r="H228" s="4" t="s">
        <v>178</v>
      </c>
      <c r="I228" s="4" t="s">
        <v>163</v>
      </c>
      <c r="J228" s="11">
        <f t="shared" si="9"/>
        <v>0</v>
      </c>
      <c r="K228" s="11">
        <f t="shared" si="10"/>
        <v>2</v>
      </c>
      <c r="L228" s="11">
        <f t="shared" si="11"/>
        <v>0</v>
      </c>
      <c r="M228" s="11" t="str">
        <f ca="1">IF(I228&lt;&gt;"план","",IF((ABS(SUMIFS($C:$C,$J:$J,J228,$E:$E,E228,$I:$I,"факт"))+ABS(C228))&gt;ABS(SUMIFS(INDIRECT("'Реестр план'!"&amp;'План-факт'!$E$3),'Реестр план'!$F:$F,E228,'Реестр план'!$I:$I,J228)),"перерасход","ок"))</f>
        <v/>
      </c>
    </row>
    <row r="229" spans="2:13" x14ac:dyDescent="0.3">
      <c r="B229" s="7">
        <v>41333</v>
      </c>
      <c r="C229" s="9">
        <v>28688.79</v>
      </c>
      <c r="D229" s="4" t="s">
        <v>154</v>
      </c>
      <c r="E229" s="4" t="s">
        <v>24</v>
      </c>
      <c r="F229" s="4" t="s">
        <v>116</v>
      </c>
      <c r="H229" s="4" t="s">
        <v>178</v>
      </c>
      <c r="I229" s="4" t="s">
        <v>163</v>
      </c>
      <c r="J229" s="11">
        <f t="shared" si="9"/>
        <v>0</v>
      </c>
      <c r="K229" s="11">
        <f t="shared" si="10"/>
        <v>2</v>
      </c>
      <c r="L229" s="11">
        <f t="shared" si="11"/>
        <v>0</v>
      </c>
      <c r="M229" s="11" t="str">
        <f ca="1">IF(I229&lt;&gt;"план","",IF((ABS(SUMIFS($C:$C,$J:$J,J229,$E:$E,E229,$I:$I,"факт"))+ABS(C229))&gt;ABS(SUMIFS(INDIRECT("'Реестр план'!"&amp;'План-факт'!$E$3),'Реестр план'!$F:$F,E229,'Реестр план'!$I:$I,J229)),"перерасход","ок"))</f>
        <v/>
      </c>
    </row>
    <row r="230" spans="2:13" x14ac:dyDescent="0.3">
      <c r="B230" s="7">
        <v>41333</v>
      </c>
      <c r="C230" s="9">
        <v>29215.62</v>
      </c>
      <c r="D230" s="4" t="s">
        <v>154</v>
      </c>
      <c r="E230" s="4" t="s">
        <v>24</v>
      </c>
      <c r="F230" s="4" t="s">
        <v>123</v>
      </c>
      <c r="H230" s="4" t="s">
        <v>178</v>
      </c>
      <c r="I230" s="4" t="s">
        <v>163</v>
      </c>
      <c r="J230" s="11">
        <f t="shared" si="9"/>
        <v>0</v>
      </c>
      <c r="K230" s="11">
        <f t="shared" si="10"/>
        <v>2</v>
      </c>
      <c r="L230" s="11">
        <f t="shared" si="11"/>
        <v>0</v>
      </c>
      <c r="M230" s="11" t="str">
        <f ca="1">IF(I230&lt;&gt;"план","",IF((ABS(SUMIFS($C:$C,$J:$J,J230,$E:$E,E230,$I:$I,"факт"))+ABS(C230))&gt;ABS(SUMIFS(INDIRECT("'Реестр план'!"&amp;'План-факт'!$E$3),'Реестр план'!$F:$F,E230,'Реестр план'!$I:$I,J230)),"перерасход","ок"))</f>
        <v/>
      </c>
    </row>
    <row r="231" spans="2:13" x14ac:dyDescent="0.3">
      <c r="B231" s="7">
        <v>41333</v>
      </c>
      <c r="C231" s="9">
        <v>29265.07</v>
      </c>
      <c r="D231" s="4" t="s">
        <v>154</v>
      </c>
      <c r="E231" s="4" t="s">
        <v>24</v>
      </c>
      <c r="F231" s="4" t="s">
        <v>122</v>
      </c>
      <c r="H231" s="4" t="s">
        <v>178</v>
      </c>
      <c r="I231" s="4" t="s">
        <v>163</v>
      </c>
      <c r="J231" s="11">
        <f t="shared" si="9"/>
        <v>0</v>
      </c>
      <c r="K231" s="11">
        <f t="shared" si="10"/>
        <v>2</v>
      </c>
      <c r="L231" s="11">
        <f t="shared" si="11"/>
        <v>0</v>
      </c>
      <c r="M231" s="11" t="str">
        <f ca="1">IF(I231&lt;&gt;"план","",IF((ABS(SUMIFS($C:$C,$J:$J,J231,$E:$E,E231,$I:$I,"факт"))+ABS(C231))&gt;ABS(SUMIFS(INDIRECT("'Реестр план'!"&amp;'План-факт'!$E$3),'Реестр план'!$F:$F,E231,'Реестр план'!$I:$I,J231)),"перерасход","ок"))</f>
        <v/>
      </c>
    </row>
    <row r="232" spans="2:13" x14ac:dyDescent="0.3">
      <c r="B232" s="7">
        <v>41333</v>
      </c>
      <c r="C232" s="9">
        <v>29472.45</v>
      </c>
      <c r="D232" s="4" t="s">
        <v>154</v>
      </c>
      <c r="E232" s="4" t="s">
        <v>24</v>
      </c>
      <c r="F232" s="4" t="s">
        <v>117</v>
      </c>
      <c r="H232" s="4" t="s">
        <v>178</v>
      </c>
      <c r="I232" s="4" t="s">
        <v>163</v>
      </c>
      <c r="J232" s="11">
        <f t="shared" si="9"/>
        <v>0</v>
      </c>
      <c r="K232" s="11">
        <f t="shared" si="10"/>
        <v>2</v>
      </c>
      <c r="L232" s="11">
        <f t="shared" si="11"/>
        <v>0</v>
      </c>
      <c r="M232" s="11" t="str">
        <f ca="1">IF(I232&lt;&gt;"план","",IF((ABS(SUMIFS($C:$C,$J:$J,J232,$E:$E,E232,$I:$I,"факт"))+ABS(C232))&gt;ABS(SUMIFS(INDIRECT("'Реестр план'!"&amp;'План-факт'!$E$3),'Реестр план'!$F:$F,E232,'Реестр план'!$I:$I,J232)),"перерасход","ок"))</f>
        <v/>
      </c>
    </row>
    <row r="233" spans="2:13" x14ac:dyDescent="0.3">
      <c r="B233" s="7">
        <v>41333</v>
      </c>
      <c r="C233" s="9">
        <v>29820</v>
      </c>
      <c r="D233" s="4" t="s">
        <v>154</v>
      </c>
      <c r="E233" s="4" t="s">
        <v>24</v>
      </c>
      <c r="F233" s="4" t="s">
        <v>124</v>
      </c>
      <c r="H233" s="4" t="s">
        <v>178</v>
      </c>
      <c r="I233" s="4" t="s">
        <v>163</v>
      </c>
      <c r="J233" s="11">
        <f t="shared" si="9"/>
        <v>0</v>
      </c>
      <c r="K233" s="11">
        <f t="shared" si="10"/>
        <v>2</v>
      </c>
      <c r="L233" s="11">
        <f t="shared" si="11"/>
        <v>0</v>
      </c>
      <c r="M233" s="11" t="str">
        <f ca="1">IF(I233&lt;&gt;"план","",IF((ABS(SUMIFS($C:$C,$J:$J,J233,$E:$E,E233,$I:$I,"факт"))+ABS(C233))&gt;ABS(SUMIFS(INDIRECT("'Реестр план'!"&amp;'План-факт'!$E$3),'Реестр план'!$F:$F,E233,'Реестр план'!$I:$I,J233)),"перерасход","ок"))</f>
        <v/>
      </c>
    </row>
    <row r="234" spans="2:13" x14ac:dyDescent="0.3">
      <c r="B234" s="7">
        <v>41333</v>
      </c>
      <c r="C234" s="9">
        <v>30105.05</v>
      </c>
      <c r="D234" s="4" t="s">
        <v>154</v>
      </c>
      <c r="E234" s="4" t="s">
        <v>24</v>
      </c>
      <c r="F234" s="4" t="s">
        <v>125</v>
      </c>
      <c r="H234" s="4" t="s">
        <v>178</v>
      </c>
      <c r="I234" s="4" t="s">
        <v>163</v>
      </c>
      <c r="J234" s="11">
        <f t="shared" si="9"/>
        <v>0</v>
      </c>
      <c r="K234" s="11">
        <f t="shared" si="10"/>
        <v>2</v>
      </c>
      <c r="L234" s="11">
        <f t="shared" si="11"/>
        <v>0</v>
      </c>
      <c r="M234" s="11" t="str">
        <f ca="1">IF(I234&lt;&gt;"план","",IF((ABS(SUMIFS($C:$C,$J:$J,J234,$E:$E,E234,$I:$I,"факт"))+ABS(C234))&gt;ABS(SUMIFS(INDIRECT("'Реестр план'!"&amp;'План-факт'!$E$3),'Реестр план'!$F:$F,E234,'Реестр план'!$I:$I,J234)),"перерасход","ок"))</f>
        <v/>
      </c>
    </row>
    <row r="235" spans="2:13" x14ac:dyDescent="0.3">
      <c r="B235" s="7">
        <v>41333</v>
      </c>
      <c r="C235" s="9">
        <v>32572.05</v>
      </c>
      <c r="D235" s="4" t="s">
        <v>154</v>
      </c>
      <c r="E235" s="4" t="s">
        <v>24</v>
      </c>
      <c r="F235" s="4" t="s">
        <v>111</v>
      </c>
      <c r="H235" s="4" t="s">
        <v>178</v>
      </c>
      <c r="I235" s="4" t="s">
        <v>163</v>
      </c>
      <c r="J235" s="11">
        <f t="shared" si="9"/>
        <v>0</v>
      </c>
      <c r="K235" s="11">
        <f t="shared" si="10"/>
        <v>2</v>
      </c>
      <c r="L235" s="11">
        <f t="shared" si="11"/>
        <v>0</v>
      </c>
      <c r="M235" s="11" t="str">
        <f ca="1">IF(I235&lt;&gt;"план","",IF((ABS(SUMIFS($C:$C,$J:$J,J235,$E:$E,E235,$I:$I,"факт"))+ABS(C235))&gt;ABS(SUMIFS(INDIRECT("'Реестр план'!"&amp;'План-факт'!$E$3),'Реестр план'!$F:$F,E235,'Реестр план'!$I:$I,J235)),"перерасход","ок"))</f>
        <v/>
      </c>
    </row>
    <row r="236" spans="2:13" x14ac:dyDescent="0.3">
      <c r="B236" s="7">
        <v>41333</v>
      </c>
      <c r="C236" s="9">
        <v>33476.14</v>
      </c>
      <c r="D236" s="4" t="s">
        <v>154</v>
      </c>
      <c r="E236" s="4" t="s">
        <v>24</v>
      </c>
      <c r="F236" s="4" t="s">
        <v>108</v>
      </c>
      <c r="H236" s="4" t="s">
        <v>178</v>
      </c>
      <c r="I236" s="4" t="s">
        <v>163</v>
      </c>
      <c r="J236" s="11">
        <f t="shared" si="9"/>
        <v>0</v>
      </c>
      <c r="K236" s="11">
        <f t="shared" si="10"/>
        <v>2</v>
      </c>
      <c r="L236" s="11">
        <f t="shared" si="11"/>
        <v>0</v>
      </c>
      <c r="M236" s="11" t="str">
        <f ca="1">IF(I236&lt;&gt;"план","",IF((ABS(SUMIFS($C:$C,$J:$J,J236,$E:$E,E236,$I:$I,"факт"))+ABS(C236))&gt;ABS(SUMIFS(INDIRECT("'Реестр план'!"&amp;'План-факт'!$E$3),'Реестр план'!$F:$F,E236,'Реестр план'!$I:$I,J236)),"перерасход","ок"))</f>
        <v/>
      </c>
    </row>
    <row r="237" spans="2:13" x14ac:dyDescent="0.3">
      <c r="B237" s="7">
        <v>41333</v>
      </c>
      <c r="C237" s="9">
        <v>34241.449999999997</v>
      </c>
      <c r="D237" s="4" t="s">
        <v>154</v>
      </c>
      <c r="E237" s="4" t="s">
        <v>24</v>
      </c>
      <c r="F237" s="4" t="s">
        <v>125</v>
      </c>
      <c r="H237" s="4" t="s">
        <v>178</v>
      </c>
      <c r="I237" s="4" t="s">
        <v>163</v>
      </c>
      <c r="J237" s="11">
        <f t="shared" si="9"/>
        <v>0</v>
      </c>
      <c r="K237" s="11">
        <f t="shared" si="10"/>
        <v>2</v>
      </c>
      <c r="L237" s="11">
        <f t="shared" si="11"/>
        <v>0</v>
      </c>
      <c r="M237" s="11" t="str">
        <f ca="1">IF(I237&lt;&gt;"план","",IF((ABS(SUMIFS($C:$C,$J:$J,J237,$E:$E,E237,$I:$I,"факт"))+ABS(C237))&gt;ABS(SUMIFS(INDIRECT("'Реестр план'!"&amp;'План-факт'!$E$3),'Реестр план'!$F:$F,E237,'Реестр план'!$I:$I,J237)),"перерасход","ок"))</f>
        <v/>
      </c>
    </row>
    <row r="238" spans="2:13" x14ac:dyDescent="0.3">
      <c r="B238" s="7">
        <v>41333</v>
      </c>
      <c r="C238" s="9">
        <v>35656.120000000003</v>
      </c>
      <c r="D238" s="4" t="s">
        <v>154</v>
      </c>
      <c r="E238" s="4" t="s">
        <v>24</v>
      </c>
      <c r="F238" s="4" t="s">
        <v>110</v>
      </c>
      <c r="H238" s="4" t="s">
        <v>178</v>
      </c>
      <c r="I238" s="4" t="s">
        <v>163</v>
      </c>
      <c r="J238" s="11">
        <f t="shared" si="9"/>
        <v>0</v>
      </c>
      <c r="K238" s="11">
        <f t="shared" si="10"/>
        <v>2</v>
      </c>
      <c r="L238" s="11">
        <f t="shared" si="11"/>
        <v>0</v>
      </c>
      <c r="M238" s="11" t="str">
        <f ca="1">IF(I238&lt;&gt;"план","",IF((ABS(SUMIFS($C:$C,$J:$J,J238,$E:$E,E238,$I:$I,"факт"))+ABS(C238))&gt;ABS(SUMIFS(INDIRECT("'Реестр план'!"&amp;'План-факт'!$E$3),'Реестр план'!$F:$F,E238,'Реестр план'!$I:$I,J238)),"перерасход","ок"))</f>
        <v/>
      </c>
    </row>
    <row r="239" spans="2:13" x14ac:dyDescent="0.3">
      <c r="B239" s="7">
        <v>41333</v>
      </c>
      <c r="C239" s="9">
        <v>36231.71</v>
      </c>
      <c r="D239" s="4" t="s">
        <v>154</v>
      </c>
      <c r="E239" s="4" t="s">
        <v>24</v>
      </c>
      <c r="F239" s="4" t="s">
        <v>120</v>
      </c>
      <c r="H239" s="4" t="s">
        <v>178</v>
      </c>
      <c r="I239" s="4" t="s">
        <v>163</v>
      </c>
      <c r="J239" s="11">
        <f t="shared" si="9"/>
        <v>0</v>
      </c>
      <c r="K239" s="11">
        <f t="shared" si="10"/>
        <v>2</v>
      </c>
      <c r="L239" s="11">
        <f t="shared" si="11"/>
        <v>0</v>
      </c>
      <c r="M239" s="11" t="str">
        <f ca="1">IF(I239&lt;&gt;"план","",IF((ABS(SUMIFS($C:$C,$J:$J,J239,$E:$E,E239,$I:$I,"факт"))+ABS(C239))&gt;ABS(SUMIFS(INDIRECT("'Реестр план'!"&amp;'План-факт'!$E$3),'Реестр план'!$F:$F,E239,'Реестр план'!$I:$I,J239)),"перерасход","ок"))</f>
        <v/>
      </c>
    </row>
    <row r="240" spans="2:13" x14ac:dyDescent="0.3">
      <c r="B240" s="7">
        <v>41333</v>
      </c>
      <c r="C240" s="9">
        <v>36420.78</v>
      </c>
      <c r="D240" s="4" t="s">
        <v>154</v>
      </c>
      <c r="E240" s="4" t="s">
        <v>24</v>
      </c>
      <c r="F240" s="4" t="s">
        <v>121</v>
      </c>
      <c r="H240" s="4" t="s">
        <v>178</v>
      </c>
      <c r="I240" s="4" t="s">
        <v>163</v>
      </c>
      <c r="J240" s="11">
        <f t="shared" si="9"/>
        <v>0</v>
      </c>
      <c r="K240" s="11">
        <f t="shared" si="10"/>
        <v>2</v>
      </c>
      <c r="L240" s="11">
        <f t="shared" si="11"/>
        <v>0</v>
      </c>
      <c r="M240" s="11" t="str">
        <f ca="1">IF(I240&lt;&gt;"план","",IF((ABS(SUMIFS($C:$C,$J:$J,J240,$E:$E,E240,$I:$I,"факт"))+ABS(C240))&gt;ABS(SUMIFS(INDIRECT("'Реестр план'!"&amp;'План-факт'!$E$3),'Реестр план'!$F:$F,E240,'Реестр план'!$I:$I,J240)),"перерасход","ок"))</f>
        <v/>
      </c>
    </row>
    <row r="241" spans="2:13" x14ac:dyDescent="0.3">
      <c r="B241" s="7">
        <v>41333</v>
      </c>
      <c r="C241" s="9">
        <v>36770.65</v>
      </c>
      <c r="D241" s="4" t="s">
        <v>154</v>
      </c>
      <c r="E241" s="4" t="s">
        <v>24</v>
      </c>
      <c r="F241" s="4" t="s">
        <v>113</v>
      </c>
      <c r="H241" s="4" t="s">
        <v>178</v>
      </c>
      <c r="I241" s="4" t="s">
        <v>163</v>
      </c>
      <c r="J241" s="11">
        <f t="shared" si="9"/>
        <v>0</v>
      </c>
      <c r="K241" s="11">
        <f t="shared" si="10"/>
        <v>2</v>
      </c>
      <c r="L241" s="11">
        <f t="shared" si="11"/>
        <v>0</v>
      </c>
      <c r="M241" s="11" t="str">
        <f ca="1">IF(I241&lt;&gt;"план","",IF((ABS(SUMIFS($C:$C,$J:$J,J241,$E:$E,E241,$I:$I,"факт"))+ABS(C241))&gt;ABS(SUMIFS(INDIRECT("'Реестр план'!"&amp;'План-факт'!$E$3),'Реестр план'!$F:$F,E241,'Реестр план'!$I:$I,J241)),"перерасход","ок"))</f>
        <v/>
      </c>
    </row>
    <row r="242" spans="2:13" x14ac:dyDescent="0.3">
      <c r="B242" s="7">
        <v>41333</v>
      </c>
      <c r="C242" s="9">
        <v>37195.089999999997</v>
      </c>
      <c r="D242" s="4" t="s">
        <v>154</v>
      </c>
      <c r="E242" s="4" t="s">
        <v>24</v>
      </c>
      <c r="F242" s="4" t="s">
        <v>109</v>
      </c>
      <c r="H242" s="4" t="s">
        <v>178</v>
      </c>
      <c r="I242" s="4" t="s">
        <v>163</v>
      </c>
      <c r="J242" s="11">
        <f t="shared" si="9"/>
        <v>0</v>
      </c>
      <c r="K242" s="11">
        <f t="shared" si="10"/>
        <v>2</v>
      </c>
      <c r="L242" s="11">
        <f t="shared" si="11"/>
        <v>0</v>
      </c>
      <c r="M242" s="11" t="str">
        <f ca="1">IF(I242&lt;&gt;"план","",IF((ABS(SUMIFS($C:$C,$J:$J,J242,$E:$E,E242,$I:$I,"факт"))+ABS(C242))&gt;ABS(SUMIFS(INDIRECT("'Реестр план'!"&amp;'План-факт'!$E$3),'Реестр план'!$F:$F,E242,'Реестр план'!$I:$I,J242)),"перерасход","ок"))</f>
        <v/>
      </c>
    </row>
    <row r="243" spans="2:13" x14ac:dyDescent="0.3">
      <c r="B243" s="7">
        <v>41333</v>
      </c>
      <c r="C243" s="9">
        <v>37383.51</v>
      </c>
      <c r="D243" s="4" t="s">
        <v>154</v>
      </c>
      <c r="E243" s="4" t="s">
        <v>24</v>
      </c>
      <c r="F243" s="4" t="s">
        <v>122</v>
      </c>
      <c r="H243" s="4" t="s">
        <v>178</v>
      </c>
      <c r="I243" s="4" t="s">
        <v>163</v>
      </c>
      <c r="J243" s="11">
        <f t="shared" si="9"/>
        <v>0</v>
      </c>
      <c r="K243" s="11">
        <f t="shared" si="10"/>
        <v>2</v>
      </c>
      <c r="L243" s="11">
        <f t="shared" si="11"/>
        <v>0</v>
      </c>
      <c r="M243" s="11" t="str">
        <f ca="1">IF(I243&lt;&gt;"план","",IF((ABS(SUMIFS($C:$C,$J:$J,J243,$E:$E,E243,$I:$I,"факт"))+ABS(C243))&gt;ABS(SUMIFS(INDIRECT("'Реестр план'!"&amp;'План-факт'!$E$3),'Реестр план'!$F:$F,E243,'Реестр план'!$I:$I,J243)),"перерасход","ок"))</f>
        <v/>
      </c>
    </row>
    <row r="244" spans="2:13" x14ac:dyDescent="0.3">
      <c r="B244" s="7">
        <v>41333</v>
      </c>
      <c r="C244" s="9">
        <v>38210.43</v>
      </c>
      <c r="D244" s="4" t="s">
        <v>154</v>
      </c>
      <c r="E244" s="4" t="s">
        <v>24</v>
      </c>
      <c r="F244" s="4" t="s">
        <v>108</v>
      </c>
      <c r="H244" s="4" t="s">
        <v>178</v>
      </c>
      <c r="I244" s="4" t="s">
        <v>163</v>
      </c>
      <c r="J244" s="11">
        <f t="shared" si="9"/>
        <v>0</v>
      </c>
      <c r="K244" s="11">
        <f t="shared" si="10"/>
        <v>2</v>
      </c>
      <c r="L244" s="11">
        <f t="shared" si="11"/>
        <v>0</v>
      </c>
      <c r="M244" s="11" t="str">
        <f ca="1">IF(I244&lt;&gt;"план","",IF((ABS(SUMIFS($C:$C,$J:$J,J244,$E:$E,E244,$I:$I,"факт"))+ABS(C244))&gt;ABS(SUMIFS(INDIRECT("'Реестр план'!"&amp;'План-факт'!$E$3),'Реестр план'!$F:$F,E244,'Реестр план'!$I:$I,J244)),"перерасход","ок"))</f>
        <v/>
      </c>
    </row>
    <row r="245" spans="2:13" x14ac:dyDescent="0.3">
      <c r="B245" s="7">
        <v>41333</v>
      </c>
      <c r="C245" s="9">
        <v>38710.230000000003</v>
      </c>
      <c r="D245" s="4" t="s">
        <v>154</v>
      </c>
      <c r="E245" s="4" t="s">
        <v>24</v>
      </c>
      <c r="F245" s="4" t="s">
        <v>106</v>
      </c>
      <c r="H245" s="4" t="s">
        <v>178</v>
      </c>
      <c r="I245" s="4" t="s">
        <v>163</v>
      </c>
      <c r="J245" s="11">
        <f t="shared" si="9"/>
        <v>0</v>
      </c>
      <c r="K245" s="11">
        <f t="shared" si="10"/>
        <v>2</v>
      </c>
      <c r="L245" s="11">
        <f t="shared" si="11"/>
        <v>0</v>
      </c>
      <c r="M245" s="11" t="str">
        <f ca="1">IF(I245&lt;&gt;"план","",IF((ABS(SUMIFS($C:$C,$J:$J,J245,$E:$E,E245,$I:$I,"факт"))+ABS(C245))&gt;ABS(SUMIFS(INDIRECT("'Реестр план'!"&amp;'План-факт'!$E$3),'Реестр план'!$F:$F,E245,'Реестр план'!$I:$I,J245)),"перерасход","ок"))</f>
        <v/>
      </c>
    </row>
    <row r="246" spans="2:13" x14ac:dyDescent="0.3">
      <c r="B246" s="7">
        <v>41333</v>
      </c>
      <c r="C246" s="9">
        <v>39019.54</v>
      </c>
      <c r="D246" s="4" t="s">
        <v>154</v>
      </c>
      <c r="E246" s="4" t="s">
        <v>24</v>
      </c>
      <c r="F246" s="4" t="s">
        <v>124</v>
      </c>
      <c r="H246" s="4" t="s">
        <v>178</v>
      </c>
      <c r="I246" s="4" t="s">
        <v>163</v>
      </c>
      <c r="J246" s="11">
        <f t="shared" si="9"/>
        <v>0</v>
      </c>
      <c r="K246" s="11">
        <f t="shared" si="10"/>
        <v>2</v>
      </c>
      <c r="L246" s="11">
        <f t="shared" si="11"/>
        <v>0</v>
      </c>
      <c r="M246" s="11" t="str">
        <f ca="1">IF(I246&lt;&gt;"план","",IF((ABS(SUMIFS($C:$C,$J:$J,J246,$E:$E,E246,$I:$I,"факт"))+ABS(C246))&gt;ABS(SUMIFS(INDIRECT("'Реестр план'!"&amp;'План-факт'!$E$3),'Реестр план'!$F:$F,E246,'Реестр план'!$I:$I,J246)),"перерасход","ок"))</f>
        <v/>
      </c>
    </row>
    <row r="247" spans="2:13" x14ac:dyDescent="0.3">
      <c r="B247" s="7">
        <v>41333</v>
      </c>
      <c r="C247" s="9">
        <v>41300</v>
      </c>
      <c r="D247" s="4" t="s">
        <v>154</v>
      </c>
      <c r="E247" s="4" t="s">
        <v>24</v>
      </c>
      <c r="F247" s="4" t="s">
        <v>111</v>
      </c>
      <c r="H247" s="4" t="s">
        <v>178</v>
      </c>
      <c r="I247" s="4" t="s">
        <v>163</v>
      </c>
      <c r="J247" s="11">
        <f t="shared" si="9"/>
        <v>0</v>
      </c>
      <c r="K247" s="11">
        <f t="shared" si="10"/>
        <v>2</v>
      </c>
      <c r="L247" s="11">
        <f t="shared" si="11"/>
        <v>0</v>
      </c>
      <c r="M247" s="11" t="str">
        <f ca="1">IF(I247&lt;&gt;"план","",IF((ABS(SUMIFS($C:$C,$J:$J,J247,$E:$E,E247,$I:$I,"факт"))+ABS(C247))&gt;ABS(SUMIFS(INDIRECT("'Реестр план'!"&amp;'План-факт'!$E$3),'Реестр план'!$F:$F,E247,'Реестр план'!$I:$I,J247)),"перерасход","ок"))</f>
        <v/>
      </c>
    </row>
    <row r="248" spans="2:13" x14ac:dyDescent="0.3">
      <c r="B248" s="7">
        <v>41333</v>
      </c>
      <c r="C248" s="9">
        <v>42113.61</v>
      </c>
      <c r="D248" s="4" t="s">
        <v>154</v>
      </c>
      <c r="E248" s="4" t="s">
        <v>24</v>
      </c>
      <c r="F248" s="4" t="s">
        <v>116</v>
      </c>
      <c r="H248" s="4" t="s">
        <v>178</v>
      </c>
      <c r="I248" s="4" t="s">
        <v>163</v>
      </c>
      <c r="J248" s="11">
        <f t="shared" si="9"/>
        <v>0</v>
      </c>
      <c r="K248" s="11">
        <f t="shared" si="10"/>
        <v>2</v>
      </c>
      <c r="L248" s="11">
        <f t="shared" si="11"/>
        <v>0</v>
      </c>
      <c r="M248" s="11" t="str">
        <f ca="1">IF(I248&lt;&gt;"план","",IF((ABS(SUMIFS($C:$C,$J:$J,J248,$E:$E,E248,$I:$I,"факт"))+ABS(C248))&gt;ABS(SUMIFS(INDIRECT("'Реестр план'!"&amp;'План-факт'!$E$3),'Реестр план'!$F:$F,E248,'Реестр план'!$I:$I,J248)),"перерасход","ок"))</f>
        <v/>
      </c>
    </row>
    <row r="249" spans="2:13" x14ac:dyDescent="0.3">
      <c r="B249" s="7">
        <v>41333</v>
      </c>
      <c r="C249" s="9">
        <v>42904.47</v>
      </c>
      <c r="D249" s="4" t="s">
        <v>154</v>
      </c>
      <c r="E249" s="4" t="s">
        <v>24</v>
      </c>
      <c r="F249" s="4" t="s">
        <v>118</v>
      </c>
      <c r="H249" s="4" t="s">
        <v>178</v>
      </c>
      <c r="I249" s="4" t="s">
        <v>163</v>
      </c>
      <c r="J249" s="11">
        <f t="shared" si="9"/>
        <v>0</v>
      </c>
      <c r="K249" s="11">
        <f t="shared" si="10"/>
        <v>2</v>
      </c>
      <c r="L249" s="11">
        <f t="shared" si="11"/>
        <v>0</v>
      </c>
      <c r="M249" s="11" t="str">
        <f ca="1">IF(I249&lt;&gt;"план","",IF((ABS(SUMIFS($C:$C,$J:$J,J249,$E:$E,E249,$I:$I,"факт"))+ABS(C249))&gt;ABS(SUMIFS(INDIRECT("'Реестр план'!"&amp;'План-факт'!$E$3),'Реестр план'!$F:$F,E249,'Реестр план'!$I:$I,J249)),"перерасход","ок"))</f>
        <v/>
      </c>
    </row>
    <row r="250" spans="2:13" x14ac:dyDescent="0.3">
      <c r="B250" s="7">
        <v>41333</v>
      </c>
      <c r="C250" s="9">
        <v>44875.09</v>
      </c>
      <c r="D250" s="4" t="s">
        <v>154</v>
      </c>
      <c r="E250" s="4" t="s">
        <v>24</v>
      </c>
      <c r="F250" s="4" t="s">
        <v>124</v>
      </c>
      <c r="H250" s="4" t="s">
        <v>178</v>
      </c>
      <c r="I250" s="4" t="s">
        <v>163</v>
      </c>
      <c r="J250" s="11">
        <f t="shared" si="9"/>
        <v>0</v>
      </c>
      <c r="K250" s="11">
        <f t="shared" si="10"/>
        <v>2</v>
      </c>
      <c r="L250" s="11">
        <f t="shared" si="11"/>
        <v>0</v>
      </c>
      <c r="M250" s="11" t="str">
        <f ca="1">IF(I250&lt;&gt;"план","",IF((ABS(SUMIFS($C:$C,$J:$J,J250,$E:$E,E250,$I:$I,"факт"))+ABS(C250))&gt;ABS(SUMIFS(INDIRECT("'Реестр план'!"&amp;'План-факт'!$E$3),'Реестр план'!$F:$F,E250,'Реестр план'!$I:$I,J250)),"перерасход","ок"))</f>
        <v/>
      </c>
    </row>
    <row r="251" spans="2:13" x14ac:dyDescent="0.3">
      <c r="B251" s="7">
        <v>41333</v>
      </c>
      <c r="C251" s="9">
        <v>45400.5</v>
      </c>
      <c r="D251" s="4" t="s">
        <v>154</v>
      </c>
      <c r="E251" s="4" t="s">
        <v>24</v>
      </c>
      <c r="F251" s="4" t="s">
        <v>110</v>
      </c>
      <c r="H251" s="4" t="s">
        <v>178</v>
      </c>
      <c r="I251" s="4" t="s">
        <v>163</v>
      </c>
      <c r="J251" s="11">
        <f t="shared" si="9"/>
        <v>0</v>
      </c>
      <c r="K251" s="11">
        <f t="shared" si="10"/>
        <v>2</v>
      </c>
      <c r="L251" s="11">
        <f t="shared" si="11"/>
        <v>0</v>
      </c>
      <c r="M251" s="11" t="str">
        <f ca="1">IF(I251&lt;&gt;"план","",IF((ABS(SUMIFS($C:$C,$J:$J,J251,$E:$E,E251,$I:$I,"факт"))+ABS(C251))&gt;ABS(SUMIFS(INDIRECT("'Реестр план'!"&amp;'План-факт'!$E$3),'Реестр план'!$F:$F,E251,'Реестр план'!$I:$I,J251)),"перерасход","ок"))</f>
        <v/>
      </c>
    </row>
    <row r="252" spans="2:13" x14ac:dyDescent="0.3">
      <c r="B252" s="7">
        <v>41333</v>
      </c>
      <c r="C252" s="9">
        <v>45496.08</v>
      </c>
      <c r="D252" s="4" t="s">
        <v>154</v>
      </c>
      <c r="E252" s="4" t="s">
        <v>24</v>
      </c>
      <c r="F252" s="4" t="s">
        <v>114</v>
      </c>
      <c r="H252" s="4" t="s">
        <v>178</v>
      </c>
      <c r="I252" s="4" t="s">
        <v>163</v>
      </c>
      <c r="J252" s="11">
        <f t="shared" si="9"/>
        <v>0</v>
      </c>
      <c r="K252" s="11">
        <f t="shared" si="10"/>
        <v>2</v>
      </c>
      <c r="L252" s="11">
        <f t="shared" si="11"/>
        <v>0</v>
      </c>
      <c r="M252" s="11" t="str">
        <f ca="1">IF(I252&lt;&gt;"план","",IF((ABS(SUMIFS($C:$C,$J:$J,J252,$E:$E,E252,$I:$I,"факт"))+ABS(C252))&gt;ABS(SUMIFS(INDIRECT("'Реестр план'!"&amp;'План-факт'!$E$3),'Реестр план'!$F:$F,E252,'Реестр план'!$I:$I,J252)),"перерасход","ок"))</f>
        <v/>
      </c>
    </row>
    <row r="253" spans="2:13" x14ac:dyDescent="0.3">
      <c r="B253" s="7">
        <v>41333</v>
      </c>
      <c r="C253" s="9">
        <v>46630.38</v>
      </c>
      <c r="D253" s="4" t="s">
        <v>154</v>
      </c>
      <c r="E253" s="4" t="s">
        <v>24</v>
      </c>
      <c r="F253" s="4" t="s">
        <v>105</v>
      </c>
      <c r="H253" s="4" t="s">
        <v>178</v>
      </c>
      <c r="I253" s="4" t="s">
        <v>163</v>
      </c>
      <c r="J253" s="11">
        <f t="shared" si="9"/>
        <v>0</v>
      </c>
      <c r="K253" s="11">
        <f t="shared" si="10"/>
        <v>2</v>
      </c>
      <c r="L253" s="11">
        <f t="shared" si="11"/>
        <v>0</v>
      </c>
      <c r="M253" s="11" t="str">
        <f ca="1">IF(I253&lt;&gt;"план","",IF((ABS(SUMIFS($C:$C,$J:$J,J253,$E:$E,E253,$I:$I,"факт"))+ABS(C253))&gt;ABS(SUMIFS(INDIRECT("'Реестр план'!"&amp;'План-факт'!$E$3),'Реестр план'!$F:$F,E253,'Реестр план'!$I:$I,J253)),"перерасход","ок"))</f>
        <v/>
      </c>
    </row>
    <row r="254" spans="2:13" x14ac:dyDescent="0.3">
      <c r="B254" s="7">
        <v>41333</v>
      </c>
      <c r="C254" s="9">
        <v>47218.879999999997</v>
      </c>
      <c r="D254" s="4" t="s">
        <v>154</v>
      </c>
      <c r="E254" s="4" t="s">
        <v>24</v>
      </c>
      <c r="F254" s="4" t="s">
        <v>114</v>
      </c>
      <c r="H254" s="4" t="s">
        <v>178</v>
      </c>
      <c r="I254" s="4" t="s">
        <v>163</v>
      </c>
      <c r="J254" s="11">
        <f t="shared" si="9"/>
        <v>0</v>
      </c>
      <c r="K254" s="11">
        <f t="shared" si="10"/>
        <v>2</v>
      </c>
      <c r="L254" s="11">
        <f t="shared" si="11"/>
        <v>0</v>
      </c>
      <c r="M254" s="11" t="str">
        <f ca="1">IF(I254&lt;&gt;"план","",IF((ABS(SUMIFS($C:$C,$J:$J,J254,$E:$E,E254,$I:$I,"факт"))+ABS(C254))&gt;ABS(SUMIFS(INDIRECT("'Реестр план'!"&amp;'План-факт'!$E$3),'Реестр план'!$F:$F,E254,'Реестр план'!$I:$I,J254)),"перерасход","ок"))</f>
        <v/>
      </c>
    </row>
    <row r="255" spans="2:13" x14ac:dyDescent="0.3">
      <c r="B255" s="7">
        <v>41333</v>
      </c>
      <c r="C255" s="9">
        <v>47798.89</v>
      </c>
      <c r="D255" s="4" t="s">
        <v>154</v>
      </c>
      <c r="E255" s="4" t="s">
        <v>24</v>
      </c>
      <c r="F255" s="4" t="s">
        <v>117</v>
      </c>
      <c r="H255" s="4" t="s">
        <v>178</v>
      </c>
      <c r="I255" s="4" t="s">
        <v>163</v>
      </c>
      <c r="J255" s="11">
        <f t="shared" si="9"/>
        <v>0</v>
      </c>
      <c r="K255" s="11">
        <f t="shared" si="10"/>
        <v>2</v>
      </c>
      <c r="L255" s="11">
        <f t="shared" si="11"/>
        <v>0</v>
      </c>
      <c r="M255" s="11" t="str">
        <f ca="1">IF(I255&lt;&gt;"план","",IF((ABS(SUMIFS($C:$C,$J:$J,J255,$E:$E,E255,$I:$I,"факт"))+ABS(C255))&gt;ABS(SUMIFS(INDIRECT("'Реестр план'!"&amp;'План-факт'!$E$3),'Реестр план'!$F:$F,E255,'Реестр план'!$I:$I,J255)),"перерасход","ок"))</f>
        <v/>
      </c>
    </row>
    <row r="256" spans="2:13" x14ac:dyDescent="0.3">
      <c r="B256" s="7">
        <v>41333</v>
      </c>
      <c r="C256" s="9">
        <v>49696.29</v>
      </c>
      <c r="D256" s="4" t="s">
        <v>154</v>
      </c>
      <c r="E256" s="4" t="s">
        <v>24</v>
      </c>
      <c r="F256" s="4" t="s">
        <v>108</v>
      </c>
      <c r="H256" s="4" t="s">
        <v>178</v>
      </c>
      <c r="I256" s="4" t="s">
        <v>163</v>
      </c>
      <c r="J256" s="11">
        <f t="shared" si="9"/>
        <v>0</v>
      </c>
      <c r="K256" s="11">
        <f t="shared" si="10"/>
        <v>2</v>
      </c>
      <c r="L256" s="11">
        <f t="shared" si="11"/>
        <v>0</v>
      </c>
      <c r="M256" s="11" t="str">
        <f ca="1">IF(I256&lt;&gt;"план","",IF((ABS(SUMIFS($C:$C,$J:$J,J256,$E:$E,E256,$I:$I,"факт"))+ABS(C256))&gt;ABS(SUMIFS(INDIRECT("'Реестр план'!"&amp;'План-факт'!$E$3),'Реестр план'!$F:$F,E256,'Реестр план'!$I:$I,J256)),"перерасход","ок"))</f>
        <v/>
      </c>
    </row>
    <row r="257" spans="2:13" x14ac:dyDescent="0.3">
      <c r="B257" s="7">
        <v>41333</v>
      </c>
      <c r="C257" s="9">
        <v>52009.51</v>
      </c>
      <c r="D257" s="4" t="s">
        <v>154</v>
      </c>
      <c r="E257" s="4" t="s">
        <v>24</v>
      </c>
      <c r="F257" s="4" t="s">
        <v>110</v>
      </c>
      <c r="H257" s="4" t="s">
        <v>178</v>
      </c>
      <c r="I257" s="4" t="s">
        <v>163</v>
      </c>
      <c r="J257" s="11">
        <f t="shared" si="9"/>
        <v>0</v>
      </c>
      <c r="K257" s="11">
        <f t="shared" si="10"/>
        <v>2</v>
      </c>
      <c r="L257" s="11">
        <f t="shared" si="11"/>
        <v>0</v>
      </c>
      <c r="M257" s="11" t="str">
        <f ca="1">IF(I257&lt;&gt;"план","",IF((ABS(SUMIFS($C:$C,$J:$J,J257,$E:$E,E257,$I:$I,"факт"))+ABS(C257))&gt;ABS(SUMIFS(INDIRECT("'Реестр план'!"&amp;'План-факт'!$E$3),'Реестр план'!$F:$F,E257,'Реестр план'!$I:$I,J257)),"перерасход","ок"))</f>
        <v/>
      </c>
    </row>
    <row r="258" spans="2:13" x14ac:dyDescent="0.3">
      <c r="B258" s="7">
        <v>41333</v>
      </c>
      <c r="C258" s="9">
        <v>52032.09</v>
      </c>
      <c r="D258" s="4" t="s">
        <v>154</v>
      </c>
      <c r="E258" s="4" t="s">
        <v>24</v>
      </c>
      <c r="F258" s="4" t="s">
        <v>117</v>
      </c>
      <c r="H258" s="4" t="s">
        <v>178</v>
      </c>
      <c r="I258" s="4" t="s">
        <v>163</v>
      </c>
      <c r="J258" s="11">
        <f t="shared" si="9"/>
        <v>0</v>
      </c>
      <c r="K258" s="11">
        <f t="shared" si="10"/>
        <v>2</v>
      </c>
      <c r="L258" s="11">
        <f t="shared" si="11"/>
        <v>0</v>
      </c>
      <c r="M258" s="11" t="str">
        <f ca="1">IF(I258&lt;&gt;"план","",IF((ABS(SUMIFS($C:$C,$J:$J,J258,$E:$E,E258,$I:$I,"факт"))+ABS(C258))&gt;ABS(SUMIFS(INDIRECT("'Реестр план'!"&amp;'План-факт'!$E$3),'Реестр план'!$F:$F,E258,'Реестр план'!$I:$I,J258)),"перерасход","ок"))</f>
        <v/>
      </c>
    </row>
    <row r="259" spans="2:13" x14ac:dyDescent="0.3">
      <c r="B259" s="7">
        <v>41333</v>
      </c>
      <c r="C259" s="9">
        <v>52208.98</v>
      </c>
      <c r="D259" s="4" t="s">
        <v>154</v>
      </c>
      <c r="E259" s="4" t="s">
        <v>24</v>
      </c>
      <c r="F259" s="4" t="s">
        <v>108</v>
      </c>
      <c r="H259" s="4" t="s">
        <v>178</v>
      </c>
      <c r="I259" s="4" t="s">
        <v>163</v>
      </c>
      <c r="J259" s="11">
        <f t="shared" si="9"/>
        <v>0</v>
      </c>
      <c r="K259" s="11">
        <f t="shared" si="10"/>
        <v>2</v>
      </c>
      <c r="L259" s="11">
        <f t="shared" si="11"/>
        <v>0</v>
      </c>
      <c r="M259" s="11" t="str">
        <f ca="1">IF(I259&lt;&gt;"план","",IF((ABS(SUMIFS($C:$C,$J:$J,J259,$E:$E,E259,$I:$I,"факт"))+ABS(C259))&gt;ABS(SUMIFS(INDIRECT("'Реестр план'!"&amp;'План-факт'!$E$3),'Реестр план'!$F:$F,E259,'Реестр план'!$I:$I,J259)),"перерасход","ок"))</f>
        <v/>
      </c>
    </row>
    <row r="260" spans="2:13" x14ac:dyDescent="0.3">
      <c r="B260" s="7">
        <v>41333</v>
      </c>
      <c r="C260" s="9">
        <v>53190.73</v>
      </c>
      <c r="D260" s="4" t="s">
        <v>154</v>
      </c>
      <c r="E260" s="4" t="s">
        <v>24</v>
      </c>
      <c r="F260" s="4" t="s">
        <v>110</v>
      </c>
      <c r="H260" s="4" t="s">
        <v>178</v>
      </c>
      <c r="I260" s="4" t="s">
        <v>163</v>
      </c>
      <c r="J260" s="11">
        <f t="shared" ref="J260:J323" si="12">IF(ISBLANK(A260),0,MONTH(A260))</f>
        <v>0</v>
      </c>
      <c r="K260" s="11">
        <f t="shared" ref="K260:K323" si="13">IF(ISBLANK(B260),0,MONTH(B260))</f>
        <v>2</v>
      </c>
      <c r="L260" s="11">
        <f t="shared" ref="L260:L323" si="14">WEEKNUM(A260)</f>
        <v>0</v>
      </c>
      <c r="M260" s="11" t="str">
        <f ca="1">IF(I260&lt;&gt;"план","",IF((ABS(SUMIFS($C:$C,$J:$J,J260,$E:$E,E260,$I:$I,"факт"))+ABS(C260))&gt;ABS(SUMIFS(INDIRECT("'Реестр план'!"&amp;'План-факт'!$E$3),'Реестр план'!$F:$F,E260,'Реестр план'!$I:$I,J260)),"перерасход","ок"))</f>
        <v/>
      </c>
    </row>
    <row r="261" spans="2:13" x14ac:dyDescent="0.3">
      <c r="B261" s="7">
        <v>41333</v>
      </c>
      <c r="C261" s="9">
        <v>53638.080000000002</v>
      </c>
      <c r="D261" s="4" t="s">
        <v>154</v>
      </c>
      <c r="E261" s="4" t="s">
        <v>24</v>
      </c>
      <c r="F261" s="4" t="s">
        <v>109</v>
      </c>
      <c r="H261" s="4" t="s">
        <v>178</v>
      </c>
      <c r="I261" s="4" t="s">
        <v>163</v>
      </c>
      <c r="J261" s="11">
        <f t="shared" si="12"/>
        <v>0</v>
      </c>
      <c r="K261" s="11">
        <f t="shared" si="13"/>
        <v>2</v>
      </c>
      <c r="L261" s="11">
        <f t="shared" si="14"/>
        <v>0</v>
      </c>
      <c r="M261" s="11" t="str">
        <f ca="1">IF(I261&lt;&gt;"план","",IF((ABS(SUMIFS($C:$C,$J:$J,J261,$E:$E,E261,$I:$I,"факт"))+ABS(C261))&gt;ABS(SUMIFS(INDIRECT("'Реестр план'!"&amp;'План-факт'!$E$3),'Реестр план'!$F:$F,E261,'Реестр план'!$I:$I,J261)),"перерасход","ок"))</f>
        <v/>
      </c>
    </row>
    <row r="262" spans="2:13" x14ac:dyDescent="0.3">
      <c r="B262" s="7">
        <v>41333</v>
      </c>
      <c r="C262" s="9">
        <v>56576</v>
      </c>
      <c r="D262" s="4" t="s">
        <v>154</v>
      </c>
      <c r="E262" s="4" t="s">
        <v>24</v>
      </c>
      <c r="F262" s="4" t="s">
        <v>123</v>
      </c>
      <c r="H262" s="4" t="s">
        <v>178</v>
      </c>
      <c r="I262" s="4" t="s">
        <v>163</v>
      </c>
      <c r="J262" s="11">
        <f t="shared" si="12"/>
        <v>0</v>
      </c>
      <c r="K262" s="11">
        <f t="shared" si="13"/>
        <v>2</v>
      </c>
      <c r="L262" s="11">
        <f t="shared" si="14"/>
        <v>0</v>
      </c>
      <c r="M262" s="11" t="str">
        <f ca="1">IF(I262&lt;&gt;"план","",IF((ABS(SUMIFS($C:$C,$J:$J,J262,$E:$E,E262,$I:$I,"факт"))+ABS(C262))&gt;ABS(SUMIFS(INDIRECT("'Реестр план'!"&amp;'План-факт'!$E$3),'Реестр план'!$F:$F,E262,'Реестр план'!$I:$I,J262)),"перерасход","ок"))</f>
        <v/>
      </c>
    </row>
    <row r="263" spans="2:13" x14ac:dyDescent="0.3">
      <c r="B263" s="7">
        <v>41333</v>
      </c>
      <c r="C263" s="9">
        <v>57339.15</v>
      </c>
      <c r="D263" s="4" t="s">
        <v>154</v>
      </c>
      <c r="E263" s="4" t="s">
        <v>24</v>
      </c>
      <c r="F263" s="4" t="s">
        <v>117</v>
      </c>
      <c r="H263" s="4" t="s">
        <v>178</v>
      </c>
      <c r="I263" s="4" t="s">
        <v>163</v>
      </c>
      <c r="J263" s="11">
        <f t="shared" si="12"/>
        <v>0</v>
      </c>
      <c r="K263" s="11">
        <f t="shared" si="13"/>
        <v>2</v>
      </c>
      <c r="L263" s="11">
        <f t="shared" si="14"/>
        <v>0</v>
      </c>
      <c r="M263" s="11" t="str">
        <f ca="1">IF(I263&lt;&gt;"план","",IF((ABS(SUMIFS($C:$C,$J:$J,J263,$E:$E,E263,$I:$I,"факт"))+ABS(C263))&gt;ABS(SUMIFS(INDIRECT("'Реестр план'!"&amp;'План-факт'!$E$3),'Реестр план'!$F:$F,E263,'Реестр план'!$I:$I,J263)),"перерасход","ок"))</f>
        <v/>
      </c>
    </row>
    <row r="264" spans="2:13" x14ac:dyDescent="0.3">
      <c r="B264" s="7">
        <v>41333</v>
      </c>
      <c r="C264" s="9">
        <v>57662.43</v>
      </c>
      <c r="D264" s="4" t="s">
        <v>154</v>
      </c>
      <c r="E264" s="4" t="s">
        <v>24</v>
      </c>
      <c r="F264" s="4" t="s">
        <v>111</v>
      </c>
      <c r="H264" s="4" t="s">
        <v>178</v>
      </c>
      <c r="I264" s="4" t="s">
        <v>163</v>
      </c>
      <c r="J264" s="11">
        <f t="shared" si="12"/>
        <v>0</v>
      </c>
      <c r="K264" s="11">
        <f t="shared" si="13"/>
        <v>2</v>
      </c>
      <c r="L264" s="11">
        <f t="shared" si="14"/>
        <v>0</v>
      </c>
      <c r="M264" s="11" t="str">
        <f ca="1">IF(I264&lt;&gt;"план","",IF((ABS(SUMIFS($C:$C,$J:$J,J264,$E:$E,E264,$I:$I,"факт"))+ABS(C264))&gt;ABS(SUMIFS(INDIRECT("'Реестр план'!"&amp;'План-факт'!$E$3),'Реестр план'!$F:$F,E264,'Реестр план'!$I:$I,J264)),"перерасход","ок"))</f>
        <v/>
      </c>
    </row>
    <row r="265" spans="2:13" x14ac:dyDescent="0.3">
      <c r="B265" s="7">
        <v>41333</v>
      </c>
      <c r="C265" s="9">
        <v>58777.63</v>
      </c>
      <c r="D265" s="4" t="s">
        <v>154</v>
      </c>
      <c r="E265" s="4" t="s">
        <v>24</v>
      </c>
      <c r="F265" s="4" t="s">
        <v>106</v>
      </c>
      <c r="H265" s="4" t="s">
        <v>178</v>
      </c>
      <c r="I265" s="4" t="s">
        <v>163</v>
      </c>
      <c r="J265" s="11">
        <f t="shared" si="12"/>
        <v>0</v>
      </c>
      <c r="K265" s="11">
        <f t="shared" si="13"/>
        <v>2</v>
      </c>
      <c r="L265" s="11">
        <f t="shared" si="14"/>
        <v>0</v>
      </c>
      <c r="M265" s="11" t="str">
        <f ca="1">IF(I265&lt;&gt;"план","",IF((ABS(SUMIFS($C:$C,$J:$J,J265,$E:$E,E265,$I:$I,"факт"))+ABS(C265))&gt;ABS(SUMIFS(INDIRECT("'Реестр план'!"&amp;'План-факт'!$E$3),'Реестр план'!$F:$F,E265,'Реестр план'!$I:$I,J265)),"перерасход","ок"))</f>
        <v/>
      </c>
    </row>
    <row r="266" spans="2:13" x14ac:dyDescent="0.3">
      <c r="B266" s="7">
        <v>41333</v>
      </c>
      <c r="C266" s="9">
        <v>59189.84</v>
      </c>
      <c r="D266" s="4" t="s">
        <v>154</v>
      </c>
      <c r="E266" s="4" t="s">
        <v>24</v>
      </c>
      <c r="F266" s="4" t="s">
        <v>116</v>
      </c>
      <c r="H266" s="4" t="s">
        <v>178</v>
      </c>
      <c r="I266" s="4" t="s">
        <v>163</v>
      </c>
      <c r="J266" s="11">
        <f t="shared" si="12"/>
        <v>0</v>
      </c>
      <c r="K266" s="11">
        <f t="shared" si="13"/>
        <v>2</v>
      </c>
      <c r="L266" s="11">
        <f t="shared" si="14"/>
        <v>0</v>
      </c>
      <c r="M266" s="11" t="str">
        <f ca="1">IF(I266&lt;&gt;"план","",IF((ABS(SUMIFS($C:$C,$J:$J,J266,$E:$E,E266,$I:$I,"факт"))+ABS(C266))&gt;ABS(SUMIFS(INDIRECT("'Реестр план'!"&amp;'План-факт'!$E$3),'Реестр план'!$F:$F,E266,'Реестр план'!$I:$I,J266)),"перерасход","ок"))</f>
        <v/>
      </c>
    </row>
    <row r="267" spans="2:13" x14ac:dyDescent="0.3">
      <c r="B267" s="7">
        <v>41333</v>
      </c>
      <c r="C267" s="9">
        <v>64935.99</v>
      </c>
      <c r="D267" s="4" t="s">
        <v>154</v>
      </c>
      <c r="E267" s="4" t="s">
        <v>24</v>
      </c>
      <c r="F267" s="4" t="s">
        <v>114</v>
      </c>
      <c r="H267" s="4" t="s">
        <v>178</v>
      </c>
      <c r="I267" s="4" t="s">
        <v>163</v>
      </c>
      <c r="J267" s="11">
        <f t="shared" si="12"/>
        <v>0</v>
      </c>
      <c r="K267" s="11">
        <f t="shared" si="13"/>
        <v>2</v>
      </c>
      <c r="L267" s="11">
        <f t="shared" si="14"/>
        <v>0</v>
      </c>
      <c r="M267" s="11" t="str">
        <f ca="1">IF(I267&lt;&gt;"план","",IF((ABS(SUMIFS($C:$C,$J:$J,J267,$E:$E,E267,$I:$I,"факт"))+ABS(C267))&gt;ABS(SUMIFS(INDIRECT("'Реестр план'!"&amp;'План-факт'!$E$3),'Реестр план'!$F:$F,E267,'Реестр план'!$I:$I,J267)),"перерасход","ок"))</f>
        <v/>
      </c>
    </row>
    <row r="268" spans="2:13" x14ac:dyDescent="0.3">
      <c r="B268" s="7">
        <v>41333</v>
      </c>
      <c r="C268" s="9">
        <v>65642.22</v>
      </c>
      <c r="D268" s="4" t="s">
        <v>154</v>
      </c>
      <c r="E268" s="4" t="s">
        <v>24</v>
      </c>
      <c r="F268" s="4" t="s">
        <v>118</v>
      </c>
      <c r="H268" s="4" t="s">
        <v>178</v>
      </c>
      <c r="I268" s="4" t="s">
        <v>163</v>
      </c>
      <c r="J268" s="11">
        <f t="shared" si="12"/>
        <v>0</v>
      </c>
      <c r="K268" s="11">
        <f t="shared" si="13"/>
        <v>2</v>
      </c>
      <c r="L268" s="11">
        <f t="shared" si="14"/>
        <v>0</v>
      </c>
      <c r="M268" s="11" t="str">
        <f ca="1">IF(I268&lt;&gt;"план","",IF((ABS(SUMIFS($C:$C,$J:$J,J268,$E:$E,E268,$I:$I,"факт"))+ABS(C268))&gt;ABS(SUMIFS(INDIRECT("'Реестр план'!"&amp;'План-факт'!$E$3),'Реестр план'!$F:$F,E268,'Реестр план'!$I:$I,J268)),"перерасход","ок"))</f>
        <v/>
      </c>
    </row>
    <row r="269" spans="2:13" x14ac:dyDescent="0.3">
      <c r="B269" s="7">
        <v>41333</v>
      </c>
      <c r="C269" s="9">
        <v>68093.009999999995</v>
      </c>
      <c r="D269" s="4" t="s">
        <v>154</v>
      </c>
      <c r="E269" s="4" t="s">
        <v>24</v>
      </c>
      <c r="F269" s="4" t="s">
        <v>112</v>
      </c>
      <c r="H269" s="4" t="s">
        <v>178</v>
      </c>
      <c r="I269" s="4" t="s">
        <v>163</v>
      </c>
      <c r="J269" s="11">
        <f t="shared" si="12"/>
        <v>0</v>
      </c>
      <c r="K269" s="11">
        <f t="shared" si="13"/>
        <v>2</v>
      </c>
      <c r="L269" s="11">
        <f t="shared" si="14"/>
        <v>0</v>
      </c>
      <c r="M269" s="11" t="str">
        <f ca="1">IF(I269&lt;&gt;"план","",IF((ABS(SUMIFS($C:$C,$J:$J,J269,$E:$E,E269,$I:$I,"факт"))+ABS(C269))&gt;ABS(SUMIFS(INDIRECT("'Реестр план'!"&amp;'План-факт'!$E$3),'Реестр план'!$F:$F,E269,'Реестр план'!$I:$I,J269)),"перерасход","ок"))</f>
        <v/>
      </c>
    </row>
    <row r="270" spans="2:13" x14ac:dyDescent="0.3">
      <c r="B270" s="7">
        <v>41333</v>
      </c>
      <c r="C270" s="9">
        <v>71030.05</v>
      </c>
      <c r="D270" s="4" t="s">
        <v>154</v>
      </c>
      <c r="E270" s="4" t="s">
        <v>24</v>
      </c>
      <c r="F270" s="4" t="s">
        <v>122</v>
      </c>
      <c r="H270" s="4" t="s">
        <v>178</v>
      </c>
      <c r="I270" s="4" t="s">
        <v>163</v>
      </c>
      <c r="J270" s="11">
        <f t="shared" si="12"/>
        <v>0</v>
      </c>
      <c r="K270" s="11">
        <f t="shared" si="13"/>
        <v>2</v>
      </c>
      <c r="L270" s="11">
        <f t="shared" si="14"/>
        <v>0</v>
      </c>
      <c r="M270" s="11" t="str">
        <f ca="1">IF(I270&lt;&gt;"план","",IF((ABS(SUMIFS($C:$C,$J:$J,J270,$E:$E,E270,$I:$I,"факт"))+ABS(C270))&gt;ABS(SUMIFS(INDIRECT("'Реестр план'!"&amp;'План-факт'!$E$3),'Реестр план'!$F:$F,E270,'Реестр план'!$I:$I,J270)),"перерасход","ок"))</f>
        <v/>
      </c>
    </row>
    <row r="271" spans="2:13" x14ac:dyDescent="0.3">
      <c r="B271" s="7">
        <v>41333</v>
      </c>
      <c r="C271" s="9">
        <v>78917.22</v>
      </c>
      <c r="D271" s="4" t="s">
        <v>154</v>
      </c>
      <c r="E271" s="4" t="s">
        <v>24</v>
      </c>
      <c r="F271" s="4" t="s">
        <v>113</v>
      </c>
      <c r="H271" s="4" t="s">
        <v>178</v>
      </c>
      <c r="I271" s="4" t="s">
        <v>163</v>
      </c>
      <c r="J271" s="11">
        <f t="shared" si="12"/>
        <v>0</v>
      </c>
      <c r="K271" s="11">
        <f t="shared" si="13"/>
        <v>2</v>
      </c>
      <c r="L271" s="11">
        <f t="shared" si="14"/>
        <v>0</v>
      </c>
      <c r="M271" s="11" t="str">
        <f ca="1">IF(I271&lt;&gt;"план","",IF((ABS(SUMIFS($C:$C,$J:$J,J271,$E:$E,E271,$I:$I,"факт"))+ABS(C271))&gt;ABS(SUMIFS(INDIRECT("'Реестр план'!"&amp;'План-факт'!$E$3),'Реестр план'!$F:$F,E271,'Реестр план'!$I:$I,J271)),"перерасход","ок"))</f>
        <v/>
      </c>
    </row>
    <row r="272" spans="2:13" x14ac:dyDescent="0.3">
      <c r="B272" s="7">
        <v>41333</v>
      </c>
      <c r="C272" s="9">
        <v>79124.37</v>
      </c>
      <c r="D272" s="4" t="s">
        <v>154</v>
      </c>
      <c r="E272" s="4" t="s">
        <v>24</v>
      </c>
      <c r="F272" s="4" t="s">
        <v>123</v>
      </c>
      <c r="H272" s="4" t="s">
        <v>178</v>
      </c>
      <c r="I272" s="4" t="s">
        <v>163</v>
      </c>
      <c r="J272" s="11">
        <f t="shared" si="12"/>
        <v>0</v>
      </c>
      <c r="K272" s="11">
        <f t="shared" si="13"/>
        <v>2</v>
      </c>
      <c r="L272" s="11">
        <f t="shared" si="14"/>
        <v>0</v>
      </c>
      <c r="M272" s="11" t="str">
        <f ca="1">IF(I272&lt;&gt;"план","",IF((ABS(SUMIFS($C:$C,$J:$J,J272,$E:$E,E272,$I:$I,"факт"))+ABS(C272))&gt;ABS(SUMIFS(INDIRECT("'Реестр план'!"&amp;'План-факт'!$E$3),'Реестр план'!$F:$F,E272,'Реестр план'!$I:$I,J272)),"перерасход","ок"))</f>
        <v/>
      </c>
    </row>
    <row r="273" spans="2:13" x14ac:dyDescent="0.3">
      <c r="B273" s="7">
        <v>41333</v>
      </c>
      <c r="C273" s="9">
        <v>81884.39</v>
      </c>
      <c r="D273" s="4" t="s">
        <v>154</v>
      </c>
      <c r="E273" s="4" t="s">
        <v>24</v>
      </c>
      <c r="F273" s="4" t="s">
        <v>122</v>
      </c>
      <c r="H273" s="4" t="s">
        <v>178</v>
      </c>
      <c r="I273" s="4" t="s">
        <v>163</v>
      </c>
      <c r="J273" s="11">
        <f t="shared" si="12"/>
        <v>0</v>
      </c>
      <c r="K273" s="11">
        <f t="shared" si="13"/>
        <v>2</v>
      </c>
      <c r="L273" s="11">
        <f t="shared" si="14"/>
        <v>0</v>
      </c>
      <c r="M273" s="11" t="str">
        <f ca="1">IF(I273&lt;&gt;"план","",IF((ABS(SUMIFS($C:$C,$J:$J,J273,$E:$E,E273,$I:$I,"факт"))+ABS(C273))&gt;ABS(SUMIFS(INDIRECT("'Реестр план'!"&amp;'План-факт'!$E$3),'Реестр план'!$F:$F,E273,'Реестр план'!$I:$I,J273)),"перерасход","ок"))</f>
        <v/>
      </c>
    </row>
    <row r="274" spans="2:13" x14ac:dyDescent="0.3">
      <c r="B274" s="7">
        <v>41333</v>
      </c>
      <c r="C274" s="9">
        <v>83703.3</v>
      </c>
      <c r="D274" s="4" t="s">
        <v>154</v>
      </c>
      <c r="E274" s="4" t="s">
        <v>24</v>
      </c>
      <c r="F274" s="4" t="s">
        <v>109</v>
      </c>
      <c r="H274" s="4" t="s">
        <v>178</v>
      </c>
      <c r="I274" s="4" t="s">
        <v>163</v>
      </c>
      <c r="J274" s="11">
        <f t="shared" si="12"/>
        <v>0</v>
      </c>
      <c r="K274" s="11">
        <f t="shared" si="13"/>
        <v>2</v>
      </c>
      <c r="L274" s="11">
        <f t="shared" si="14"/>
        <v>0</v>
      </c>
      <c r="M274" s="11" t="str">
        <f ca="1">IF(I274&lt;&gt;"план","",IF((ABS(SUMIFS($C:$C,$J:$J,J274,$E:$E,E274,$I:$I,"факт"))+ABS(C274))&gt;ABS(SUMIFS(INDIRECT("'Реестр план'!"&amp;'План-факт'!$E$3),'Реестр план'!$F:$F,E274,'Реестр план'!$I:$I,J274)),"перерасход","ок"))</f>
        <v/>
      </c>
    </row>
    <row r="275" spans="2:13" x14ac:dyDescent="0.3">
      <c r="B275" s="7">
        <v>41333</v>
      </c>
      <c r="C275" s="9">
        <v>84016.46</v>
      </c>
      <c r="D275" s="4" t="s">
        <v>154</v>
      </c>
      <c r="E275" s="4" t="s">
        <v>24</v>
      </c>
      <c r="F275" s="4" t="s">
        <v>120</v>
      </c>
      <c r="H275" s="4" t="s">
        <v>178</v>
      </c>
      <c r="I275" s="4" t="s">
        <v>163</v>
      </c>
      <c r="J275" s="11">
        <f t="shared" si="12"/>
        <v>0</v>
      </c>
      <c r="K275" s="11">
        <f t="shared" si="13"/>
        <v>2</v>
      </c>
      <c r="L275" s="11">
        <f t="shared" si="14"/>
        <v>0</v>
      </c>
      <c r="M275" s="11" t="str">
        <f ca="1">IF(I275&lt;&gt;"план","",IF((ABS(SUMIFS($C:$C,$J:$J,J275,$E:$E,E275,$I:$I,"факт"))+ABS(C275))&gt;ABS(SUMIFS(INDIRECT("'Реестр план'!"&amp;'План-факт'!$E$3),'Реестр план'!$F:$F,E275,'Реестр план'!$I:$I,J275)),"перерасход","ок"))</f>
        <v/>
      </c>
    </row>
    <row r="276" spans="2:13" x14ac:dyDescent="0.3">
      <c r="B276" s="7">
        <v>41333</v>
      </c>
      <c r="C276" s="9">
        <v>90600</v>
      </c>
      <c r="D276" s="4" t="s">
        <v>154</v>
      </c>
      <c r="E276" s="4" t="s">
        <v>24</v>
      </c>
      <c r="F276" s="4" t="s">
        <v>115</v>
      </c>
      <c r="H276" s="4" t="s">
        <v>178</v>
      </c>
      <c r="I276" s="4" t="s">
        <v>163</v>
      </c>
      <c r="J276" s="11">
        <f t="shared" si="12"/>
        <v>0</v>
      </c>
      <c r="K276" s="11">
        <f t="shared" si="13"/>
        <v>2</v>
      </c>
      <c r="L276" s="11">
        <f t="shared" si="14"/>
        <v>0</v>
      </c>
      <c r="M276" s="11" t="str">
        <f ca="1">IF(I276&lt;&gt;"план","",IF((ABS(SUMIFS($C:$C,$J:$J,J276,$E:$E,E276,$I:$I,"факт"))+ABS(C276))&gt;ABS(SUMIFS(INDIRECT("'Реестр план'!"&amp;'План-факт'!$E$3),'Реестр план'!$F:$F,E276,'Реестр план'!$I:$I,J276)),"перерасход","ок"))</f>
        <v/>
      </c>
    </row>
    <row r="277" spans="2:13" x14ac:dyDescent="0.3">
      <c r="B277" s="7">
        <v>41333</v>
      </c>
      <c r="C277" s="9">
        <v>91289.05</v>
      </c>
      <c r="D277" s="4" t="s">
        <v>154</v>
      </c>
      <c r="E277" s="4" t="s">
        <v>24</v>
      </c>
      <c r="F277" s="4" t="s">
        <v>119</v>
      </c>
      <c r="H277" s="4" t="s">
        <v>178</v>
      </c>
      <c r="I277" s="4" t="s">
        <v>163</v>
      </c>
      <c r="J277" s="11">
        <f t="shared" si="12"/>
        <v>0</v>
      </c>
      <c r="K277" s="11">
        <f t="shared" si="13"/>
        <v>2</v>
      </c>
      <c r="L277" s="11">
        <f t="shared" si="14"/>
        <v>0</v>
      </c>
      <c r="M277" s="11" t="str">
        <f ca="1">IF(I277&lt;&gt;"план","",IF((ABS(SUMIFS($C:$C,$J:$J,J277,$E:$E,E277,$I:$I,"факт"))+ABS(C277))&gt;ABS(SUMIFS(INDIRECT("'Реестр план'!"&amp;'План-факт'!$E$3),'Реестр план'!$F:$F,E277,'Реестр план'!$I:$I,J277)),"перерасход","ок"))</f>
        <v/>
      </c>
    </row>
    <row r="278" spans="2:13" x14ac:dyDescent="0.3">
      <c r="B278" s="7">
        <v>41333</v>
      </c>
      <c r="C278" s="9">
        <v>93031.2</v>
      </c>
      <c r="D278" s="4" t="s">
        <v>154</v>
      </c>
      <c r="E278" s="4" t="s">
        <v>24</v>
      </c>
      <c r="F278" s="4" t="s">
        <v>107</v>
      </c>
      <c r="H278" s="4" t="s">
        <v>178</v>
      </c>
      <c r="I278" s="4" t="s">
        <v>163</v>
      </c>
      <c r="J278" s="11">
        <f t="shared" si="12"/>
        <v>0</v>
      </c>
      <c r="K278" s="11">
        <f t="shared" si="13"/>
        <v>2</v>
      </c>
      <c r="L278" s="11">
        <f t="shared" si="14"/>
        <v>0</v>
      </c>
      <c r="M278" s="11" t="str">
        <f ca="1">IF(I278&lt;&gt;"план","",IF((ABS(SUMIFS($C:$C,$J:$J,J278,$E:$E,E278,$I:$I,"факт"))+ABS(C278))&gt;ABS(SUMIFS(INDIRECT("'Реестр план'!"&amp;'План-факт'!$E$3),'Реестр план'!$F:$F,E278,'Реестр план'!$I:$I,J278)),"перерасход","ок"))</f>
        <v/>
      </c>
    </row>
    <row r="279" spans="2:13" x14ac:dyDescent="0.3">
      <c r="B279" s="7">
        <v>41333</v>
      </c>
      <c r="C279" s="9">
        <v>94448.34</v>
      </c>
      <c r="D279" s="4" t="s">
        <v>154</v>
      </c>
      <c r="E279" s="4" t="s">
        <v>24</v>
      </c>
      <c r="F279" s="4" t="s">
        <v>121</v>
      </c>
      <c r="H279" s="4" t="s">
        <v>178</v>
      </c>
      <c r="I279" s="4" t="s">
        <v>163</v>
      </c>
      <c r="J279" s="11">
        <f t="shared" si="12"/>
        <v>0</v>
      </c>
      <c r="K279" s="11">
        <f t="shared" si="13"/>
        <v>2</v>
      </c>
      <c r="L279" s="11">
        <f t="shared" si="14"/>
        <v>0</v>
      </c>
      <c r="M279" s="11" t="str">
        <f ca="1">IF(I279&lt;&gt;"план","",IF((ABS(SUMIFS($C:$C,$J:$J,J279,$E:$E,E279,$I:$I,"факт"))+ABS(C279))&gt;ABS(SUMIFS(INDIRECT("'Реестр план'!"&amp;'План-факт'!$E$3),'Реестр план'!$F:$F,E279,'Реестр план'!$I:$I,J279)),"перерасход","ок"))</f>
        <v/>
      </c>
    </row>
    <row r="280" spans="2:13" x14ac:dyDescent="0.3">
      <c r="B280" s="7">
        <v>41333</v>
      </c>
      <c r="C280" s="9">
        <v>97581</v>
      </c>
      <c r="D280" s="4" t="s">
        <v>154</v>
      </c>
      <c r="E280" s="4" t="s">
        <v>24</v>
      </c>
      <c r="F280" s="4" t="s">
        <v>121</v>
      </c>
      <c r="H280" s="4" t="s">
        <v>178</v>
      </c>
      <c r="I280" s="4" t="s">
        <v>163</v>
      </c>
      <c r="J280" s="11">
        <f t="shared" si="12"/>
        <v>0</v>
      </c>
      <c r="K280" s="11">
        <f t="shared" si="13"/>
        <v>2</v>
      </c>
      <c r="L280" s="11">
        <f t="shared" si="14"/>
        <v>0</v>
      </c>
      <c r="M280" s="11" t="str">
        <f ca="1">IF(I280&lt;&gt;"план","",IF((ABS(SUMIFS($C:$C,$J:$J,J280,$E:$E,E280,$I:$I,"факт"))+ABS(C280))&gt;ABS(SUMIFS(INDIRECT("'Реестр план'!"&amp;'План-факт'!$E$3),'Реестр план'!$F:$F,E280,'Реестр план'!$I:$I,J280)),"перерасход","ок"))</f>
        <v/>
      </c>
    </row>
    <row r="281" spans="2:13" x14ac:dyDescent="0.3">
      <c r="B281" s="7">
        <v>41333</v>
      </c>
      <c r="C281" s="9">
        <v>101321.66</v>
      </c>
      <c r="D281" s="4" t="s">
        <v>154</v>
      </c>
      <c r="E281" s="4" t="s">
        <v>24</v>
      </c>
      <c r="F281" s="4" t="s">
        <v>115</v>
      </c>
      <c r="H281" s="4" t="s">
        <v>178</v>
      </c>
      <c r="I281" s="4" t="s">
        <v>163</v>
      </c>
      <c r="J281" s="11">
        <f t="shared" si="12"/>
        <v>0</v>
      </c>
      <c r="K281" s="11">
        <f t="shared" si="13"/>
        <v>2</v>
      </c>
      <c r="L281" s="11">
        <f t="shared" si="14"/>
        <v>0</v>
      </c>
      <c r="M281" s="11" t="str">
        <f ca="1">IF(I281&lt;&gt;"план","",IF((ABS(SUMIFS($C:$C,$J:$J,J281,$E:$E,E281,$I:$I,"факт"))+ABS(C281))&gt;ABS(SUMIFS(INDIRECT("'Реестр план'!"&amp;'План-факт'!$E$3),'Реестр план'!$F:$F,E281,'Реестр план'!$I:$I,J281)),"перерасход","ок"))</f>
        <v/>
      </c>
    </row>
    <row r="282" spans="2:13" x14ac:dyDescent="0.3">
      <c r="B282" s="7">
        <v>41333</v>
      </c>
      <c r="C282" s="9">
        <v>111871.08</v>
      </c>
      <c r="D282" s="4" t="s">
        <v>154</v>
      </c>
      <c r="E282" s="4" t="s">
        <v>24</v>
      </c>
      <c r="F282" s="4" t="s">
        <v>118</v>
      </c>
      <c r="H282" s="4" t="s">
        <v>178</v>
      </c>
      <c r="I282" s="4" t="s">
        <v>163</v>
      </c>
      <c r="J282" s="11">
        <f t="shared" si="12"/>
        <v>0</v>
      </c>
      <c r="K282" s="11">
        <f t="shared" si="13"/>
        <v>2</v>
      </c>
      <c r="L282" s="11">
        <f t="shared" si="14"/>
        <v>0</v>
      </c>
      <c r="M282" s="11" t="str">
        <f ca="1">IF(I282&lt;&gt;"план","",IF((ABS(SUMIFS($C:$C,$J:$J,J282,$E:$E,E282,$I:$I,"факт"))+ABS(C282))&gt;ABS(SUMIFS(INDIRECT("'Реестр план'!"&amp;'План-факт'!$E$3),'Реестр план'!$F:$F,E282,'Реестр план'!$I:$I,J282)),"перерасход","ок"))</f>
        <v/>
      </c>
    </row>
    <row r="283" spans="2:13" x14ac:dyDescent="0.3">
      <c r="B283" s="7">
        <v>41333</v>
      </c>
      <c r="C283" s="9">
        <v>113034.29</v>
      </c>
      <c r="D283" s="4" t="s">
        <v>154</v>
      </c>
      <c r="E283" s="4" t="s">
        <v>24</v>
      </c>
      <c r="F283" s="4" t="s">
        <v>105</v>
      </c>
      <c r="H283" s="4" t="s">
        <v>178</v>
      </c>
      <c r="I283" s="4" t="s">
        <v>163</v>
      </c>
      <c r="J283" s="11">
        <f t="shared" si="12"/>
        <v>0</v>
      </c>
      <c r="K283" s="11">
        <f t="shared" si="13"/>
        <v>2</v>
      </c>
      <c r="L283" s="11">
        <f t="shared" si="14"/>
        <v>0</v>
      </c>
      <c r="M283" s="11" t="str">
        <f ca="1">IF(I283&lt;&gt;"план","",IF((ABS(SUMIFS($C:$C,$J:$J,J283,$E:$E,E283,$I:$I,"факт"))+ABS(C283))&gt;ABS(SUMIFS(INDIRECT("'Реестр план'!"&amp;'План-факт'!$E$3),'Реестр план'!$F:$F,E283,'Реестр план'!$I:$I,J283)),"перерасход","ок"))</f>
        <v/>
      </c>
    </row>
    <row r="284" spans="2:13" x14ac:dyDescent="0.3">
      <c r="B284" s="7">
        <v>41333</v>
      </c>
      <c r="C284" s="9">
        <v>114533.47</v>
      </c>
      <c r="D284" s="4" t="s">
        <v>154</v>
      </c>
      <c r="E284" s="4" t="s">
        <v>24</v>
      </c>
      <c r="F284" s="4" t="s">
        <v>112</v>
      </c>
      <c r="H284" s="4" t="s">
        <v>178</v>
      </c>
      <c r="I284" s="4" t="s">
        <v>163</v>
      </c>
      <c r="J284" s="11">
        <f t="shared" si="12"/>
        <v>0</v>
      </c>
      <c r="K284" s="11">
        <f t="shared" si="13"/>
        <v>2</v>
      </c>
      <c r="L284" s="11">
        <f t="shared" si="14"/>
        <v>0</v>
      </c>
      <c r="M284" s="11" t="str">
        <f ca="1">IF(I284&lt;&gt;"план","",IF((ABS(SUMIFS($C:$C,$J:$J,J284,$E:$E,E284,$I:$I,"факт"))+ABS(C284))&gt;ABS(SUMIFS(INDIRECT("'Реестр план'!"&amp;'План-факт'!$E$3),'Реестр план'!$F:$F,E284,'Реестр план'!$I:$I,J284)),"перерасход","ок"))</f>
        <v/>
      </c>
    </row>
    <row r="285" spans="2:13" x14ac:dyDescent="0.3">
      <c r="B285" s="7">
        <v>41333</v>
      </c>
      <c r="C285" s="9">
        <v>120319.29</v>
      </c>
      <c r="D285" s="4" t="s">
        <v>154</v>
      </c>
      <c r="E285" s="4" t="s">
        <v>24</v>
      </c>
      <c r="F285" s="4" t="s">
        <v>111</v>
      </c>
      <c r="H285" s="4" t="s">
        <v>178</v>
      </c>
      <c r="I285" s="4" t="s">
        <v>163</v>
      </c>
      <c r="J285" s="11">
        <f t="shared" si="12"/>
        <v>0</v>
      </c>
      <c r="K285" s="11">
        <f t="shared" si="13"/>
        <v>2</v>
      </c>
      <c r="L285" s="11">
        <f t="shared" si="14"/>
        <v>0</v>
      </c>
      <c r="M285" s="11" t="str">
        <f ca="1">IF(I285&lt;&gt;"план","",IF((ABS(SUMIFS($C:$C,$J:$J,J285,$E:$E,E285,$I:$I,"факт"))+ABS(C285))&gt;ABS(SUMIFS(INDIRECT("'Реестр план'!"&amp;'План-факт'!$E$3),'Реестр план'!$F:$F,E285,'Реестр план'!$I:$I,J285)),"перерасход","ок"))</f>
        <v/>
      </c>
    </row>
    <row r="286" spans="2:13" x14ac:dyDescent="0.3">
      <c r="B286" s="7">
        <v>41333</v>
      </c>
      <c r="C286" s="9">
        <v>121937.78</v>
      </c>
      <c r="D286" s="4" t="s">
        <v>154</v>
      </c>
      <c r="E286" s="4" t="s">
        <v>24</v>
      </c>
      <c r="F286" s="4" t="s">
        <v>117</v>
      </c>
      <c r="H286" s="4" t="s">
        <v>178</v>
      </c>
      <c r="I286" s="4" t="s">
        <v>163</v>
      </c>
      <c r="J286" s="11">
        <f t="shared" si="12"/>
        <v>0</v>
      </c>
      <c r="K286" s="11">
        <f t="shared" si="13"/>
        <v>2</v>
      </c>
      <c r="L286" s="11">
        <f t="shared" si="14"/>
        <v>0</v>
      </c>
      <c r="M286" s="11" t="str">
        <f ca="1">IF(I286&lt;&gt;"план","",IF((ABS(SUMIFS($C:$C,$J:$J,J286,$E:$E,E286,$I:$I,"факт"))+ABS(C286))&gt;ABS(SUMIFS(INDIRECT("'Реестр план'!"&amp;'План-факт'!$E$3),'Реестр план'!$F:$F,E286,'Реестр план'!$I:$I,J286)),"перерасход","ок"))</f>
        <v/>
      </c>
    </row>
    <row r="287" spans="2:13" x14ac:dyDescent="0.3">
      <c r="B287" s="7">
        <v>41333</v>
      </c>
      <c r="C287" s="9">
        <v>132033.21</v>
      </c>
      <c r="D287" s="4" t="s">
        <v>154</v>
      </c>
      <c r="E287" s="4" t="s">
        <v>24</v>
      </c>
      <c r="F287" s="4" t="s">
        <v>123</v>
      </c>
      <c r="H287" s="4" t="s">
        <v>178</v>
      </c>
      <c r="I287" s="4" t="s">
        <v>163</v>
      </c>
      <c r="J287" s="11">
        <f t="shared" si="12"/>
        <v>0</v>
      </c>
      <c r="K287" s="11">
        <f t="shared" si="13"/>
        <v>2</v>
      </c>
      <c r="L287" s="11">
        <f t="shared" si="14"/>
        <v>0</v>
      </c>
      <c r="M287" s="11" t="str">
        <f ca="1">IF(I287&lt;&gt;"план","",IF((ABS(SUMIFS($C:$C,$J:$J,J287,$E:$E,E287,$I:$I,"факт"))+ABS(C287))&gt;ABS(SUMIFS(INDIRECT("'Реестр план'!"&amp;'План-факт'!$E$3),'Реестр план'!$F:$F,E287,'Реестр план'!$I:$I,J287)),"перерасход","ок"))</f>
        <v/>
      </c>
    </row>
    <row r="288" spans="2:13" x14ac:dyDescent="0.3">
      <c r="B288" s="7">
        <v>41333</v>
      </c>
      <c r="C288" s="9">
        <v>132750</v>
      </c>
      <c r="D288" s="4" t="s">
        <v>154</v>
      </c>
      <c r="E288" s="4" t="s">
        <v>24</v>
      </c>
      <c r="F288" s="4" t="s">
        <v>116</v>
      </c>
      <c r="H288" s="4" t="s">
        <v>178</v>
      </c>
      <c r="I288" s="4" t="s">
        <v>163</v>
      </c>
      <c r="J288" s="11">
        <f t="shared" si="12"/>
        <v>0</v>
      </c>
      <c r="K288" s="11">
        <f t="shared" si="13"/>
        <v>2</v>
      </c>
      <c r="L288" s="11">
        <f t="shared" si="14"/>
        <v>0</v>
      </c>
      <c r="M288" s="11" t="str">
        <f ca="1">IF(I288&lt;&gt;"план","",IF((ABS(SUMIFS($C:$C,$J:$J,J288,$E:$E,E288,$I:$I,"факт"))+ABS(C288))&gt;ABS(SUMIFS(INDIRECT("'Реестр план'!"&amp;'План-факт'!$E$3),'Реестр план'!$F:$F,E288,'Реестр план'!$I:$I,J288)),"перерасход","ок"))</f>
        <v/>
      </c>
    </row>
    <row r="289" spans="2:13" x14ac:dyDescent="0.3">
      <c r="B289" s="7">
        <v>41333</v>
      </c>
      <c r="C289" s="9">
        <v>138827.72</v>
      </c>
      <c r="D289" s="4" t="s">
        <v>154</v>
      </c>
      <c r="E289" s="4" t="s">
        <v>24</v>
      </c>
      <c r="F289" s="4" t="s">
        <v>105</v>
      </c>
      <c r="H289" s="4" t="s">
        <v>178</v>
      </c>
      <c r="I289" s="4" t="s">
        <v>163</v>
      </c>
      <c r="J289" s="11">
        <f t="shared" si="12"/>
        <v>0</v>
      </c>
      <c r="K289" s="11">
        <f t="shared" si="13"/>
        <v>2</v>
      </c>
      <c r="L289" s="11">
        <f t="shared" si="14"/>
        <v>0</v>
      </c>
      <c r="M289" s="11" t="str">
        <f ca="1">IF(I289&lt;&gt;"план","",IF((ABS(SUMIFS($C:$C,$J:$J,J289,$E:$E,E289,$I:$I,"факт"))+ABS(C289))&gt;ABS(SUMIFS(INDIRECT("'Реестр план'!"&amp;'План-факт'!$E$3),'Реестр план'!$F:$F,E289,'Реестр план'!$I:$I,J289)),"перерасход","ок"))</f>
        <v/>
      </c>
    </row>
    <row r="290" spans="2:13" x14ac:dyDescent="0.3">
      <c r="B290" s="7">
        <v>41333</v>
      </c>
      <c r="C290" s="9">
        <v>154355.79999999999</v>
      </c>
      <c r="D290" s="4" t="s">
        <v>154</v>
      </c>
      <c r="E290" s="4" t="s">
        <v>24</v>
      </c>
      <c r="F290" s="4" t="s">
        <v>115</v>
      </c>
      <c r="H290" s="4" t="s">
        <v>178</v>
      </c>
      <c r="I290" s="4" t="s">
        <v>163</v>
      </c>
      <c r="J290" s="11">
        <f t="shared" si="12"/>
        <v>0</v>
      </c>
      <c r="K290" s="11">
        <f t="shared" si="13"/>
        <v>2</v>
      </c>
      <c r="L290" s="11">
        <f t="shared" si="14"/>
        <v>0</v>
      </c>
      <c r="M290" s="11" t="str">
        <f ca="1">IF(I290&lt;&gt;"план","",IF((ABS(SUMIFS($C:$C,$J:$J,J290,$E:$E,E290,$I:$I,"факт"))+ABS(C290))&gt;ABS(SUMIFS(INDIRECT("'Реестр план'!"&amp;'План-факт'!$E$3),'Реестр план'!$F:$F,E290,'Реестр план'!$I:$I,J290)),"перерасход","ок"))</f>
        <v/>
      </c>
    </row>
    <row r="291" spans="2:13" x14ac:dyDescent="0.3">
      <c r="B291" s="7">
        <v>41333</v>
      </c>
      <c r="C291" s="9">
        <v>159937.20000000001</v>
      </c>
      <c r="D291" s="4" t="s">
        <v>154</v>
      </c>
      <c r="E291" s="4" t="s">
        <v>24</v>
      </c>
      <c r="F291" s="4" t="s">
        <v>115</v>
      </c>
      <c r="H291" s="4" t="s">
        <v>178</v>
      </c>
      <c r="I291" s="4" t="s">
        <v>163</v>
      </c>
      <c r="J291" s="11">
        <f t="shared" si="12"/>
        <v>0</v>
      </c>
      <c r="K291" s="11">
        <f t="shared" si="13"/>
        <v>2</v>
      </c>
      <c r="L291" s="11">
        <f t="shared" si="14"/>
        <v>0</v>
      </c>
      <c r="M291" s="11" t="str">
        <f ca="1">IF(I291&lt;&gt;"план","",IF((ABS(SUMIFS($C:$C,$J:$J,J291,$E:$E,E291,$I:$I,"факт"))+ABS(C291))&gt;ABS(SUMIFS(INDIRECT("'Реестр план'!"&amp;'План-факт'!$E$3),'Реестр план'!$F:$F,E291,'Реестр план'!$I:$I,J291)),"перерасход","ок"))</f>
        <v/>
      </c>
    </row>
    <row r="292" spans="2:13" x14ac:dyDescent="0.3">
      <c r="B292" s="7">
        <v>41333</v>
      </c>
      <c r="C292" s="9">
        <v>191160</v>
      </c>
      <c r="D292" s="4" t="s">
        <v>154</v>
      </c>
      <c r="E292" s="4" t="s">
        <v>24</v>
      </c>
      <c r="F292" s="4" t="s">
        <v>118</v>
      </c>
      <c r="H292" s="4" t="s">
        <v>178</v>
      </c>
      <c r="I292" s="4" t="s">
        <v>163</v>
      </c>
      <c r="J292" s="11">
        <f t="shared" si="12"/>
        <v>0</v>
      </c>
      <c r="K292" s="11">
        <f t="shared" si="13"/>
        <v>2</v>
      </c>
      <c r="L292" s="11">
        <f t="shared" si="14"/>
        <v>0</v>
      </c>
      <c r="M292" s="11" t="str">
        <f ca="1">IF(I292&lt;&gt;"план","",IF((ABS(SUMIFS($C:$C,$J:$J,J292,$E:$E,E292,$I:$I,"факт"))+ABS(C292))&gt;ABS(SUMIFS(INDIRECT("'Реестр план'!"&amp;'План-факт'!$E$3),'Реестр план'!$F:$F,E292,'Реестр план'!$I:$I,J292)),"перерасход","ок"))</f>
        <v/>
      </c>
    </row>
    <row r="293" spans="2:13" x14ac:dyDescent="0.3">
      <c r="B293" s="7">
        <v>41333</v>
      </c>
      <c r="C293" s="9">
        <v>202158</v>
      </c>
      <c r="D293" s="4" t="s">
        <v>154</v>
      </c>
      <c r="E293" s="4" t="s">
        <v>24</v>
      </c>
      <c r="F293" s="4" t="s">
        <v>105</v>
      </c>
      <c r="H293" s="4" t="s">
        <v>178</v>
      </c>
      <c r="I293" s="4" t="s">
        <v>163</v>
      </c>
      <c r="J293" s="11">
        <f t="shared" si="12"/>
        <v>0</v>
      </c>
      <c r="K293" s="11">
        <f t="shared" si="13"/>
        <v>2</v>
      </c>
      <c r="L293" s="11">
        <f t="shared" si="14"/>
        <v>0</v>
      </c>
      <c r="M293" s="11" t="str">
        <f ca="1">IF(I293&lt;&gt;"план","",IF((ABS(SUMIFS($C:$C,$J:$J,J293,$E:$E,E293,$I:$I,"факт"))+ABS(C293))&gt;ABS(SUMIFS(INDIRECT("'Реестр план'!"&amp;'План-факт'!$E$3),'Реестр план'!$F:$F,E293,'Реестр план'!$I:$I,J293)),"перерасход","ок"))</f>
        <v/>
      </c>
    </row>
    <row r="294" spans="2:13" x14ac:dyDescent="0.3">
      <c r="B294" s="7">
        <v>41333</v>
      </c>
      <c r="C294" s="9">
        <v>225182</v>
      </c>
      <c r="D294" s="4" t="s">
        <v>154</v>
      </c>
      <c r="E294" s="4" t="s">
        <v>24</v>
      </c>
      <c r="F294" s="4" t="s">
        <v>123</v>
      </c>
      <c r="H294" s="4" t="s">
        <v>178</v>
      </c>
      <c r="I294" s="4" t="s">
        <v>163</v>
      </c>
      <c r="J294" s="11">
        <f t="shared" si="12"/>
        <v>0</v>
      </c>
      <c r="K294" s="11">
        <f t="shared" si="13"/>
        <v>2</v>
      </c>
      <c r="L294" s="11">
        <f t="shared" si="14"/>
        <v>0</v>
      </c>
      <c r="M294" s="11" t="str">
        <f ca="1">IF(I294&lt;&gt;"план","",IF((ABS(SUMIFS($C:$C,$J:$J,J294,$E:$E,E294,$I:$I,"факт"))+ABS(C294))&gt;ABS(SUMIFS(INDIRECT("'Реестр план'!"&amp;'План-факт'!$E$3),'Реестр план'!$F:$F,E294,'Реестр план'!$I:$I,J294)),"перерасход","ок"))</f>
        <v/>
      </c>
    </row>
    <row r="295" spans="2:13" x14ac:dyDescent="0.3">
      <c r="B295" s="7">
        <v>41333</v>
      </c>
      <c r="C295" s="9">
        <v>243865.23</v>
      </c>
      <c r="D295" s="4" t="s">
        <v>154</v>
      </c>
      <c r="E295" s="4" t="s">
        <v>24</v>
      </c>
      <c r="F295" s="4" t="s">
        <v>113</v>
      </c>
      <c r="H295" s="4" t="s">
        <v>178</v>
      </c>
      <c r="I295" s="4" t="s">
        <v>163</v>
      </c>
      <c r="J295" s="11">
        <f t="shared" si="12"/>
        <v>0</v>
      </c>
      <c r="K295" s="11">
        <f t="shared" si="13"/>
        <v>2</v>
      </c>
      <c r="L295" s="11">
        <f t="shared" si="14"/>
        <v>0</v>
      </c>
      <c r="M295" s="11" t="str">
        <f ca="1">IF(I295&lt;&gt;"план","",IF((ABS(SUMIFS($C:$C,$J:$J,J295,$E:$E,E295,$I:$I,"факт"))+ABS(C295))&gt;ABS(SUMIFS(INDIRECT("'Реестр план'!"&amp;'План-факт'!$E$3),'Реестр план'!$F:$F,E295,'Реестр план'!$I:$I,J295)),"перерасход","ок"))</f>
        <v/>
      </c>
    </row>
    <row r="296" spans="2:13" x14ac:dyDescent="0.3">
      <c r="B296" s="7">
        <v>41333</v>
      </c>
      <c r="C296" s="9">
        <v>248813.87</v>
      </c>
      <c r="D296" s="4" t="s">
        <v>154</v>
      </c>
      <c r="E296" s="4" t="s">
        <v>24</v>
      </c>
      <c r="F296" s="4" t="s">
        <v>121</v>
      </c>
      <c r="H296" s="4" t="s">
        <v>178</v>
      </c>
      <c r="I296" s="4" t="s">
        <v>163</v>
      </c>
      <c r="J296" s="11">
        <f t="shared" si="12"/>
        <v>0</v>
      </c>
      <c r="K296" s="11">
        <f t="shared" si="13"/>
        <v>2</v>
      </c>
      <c r="L296" s="11">
        <f t="shared" si="14"/>
        <v>0</v>
      </c>
      <c r="M296" s="11" t="str">
        <f ca="1">IF(I296&lt;&gt;"план","",IF((ABS(SUMIFS($C:$C,$J:$J,J296,$E:$E,E296,$I:$I,"факт"))+ABS(C296))&gt;ABS(SUMIFS(INDIRECT("'Реестр план'!"&amp;'План-факт'!$E$3),'Реестр план'!$F:$F,E296,'Реестр план'!$I:$I,J296)),"перерасход","ок"))</f>
        <v/>
      </c>
    </row>
    <row r="297" spans="2:13" x14ac:dyDescent="0.3">
      <c r="B297" s="7">
        <v>41333</v>
      </c>
      <c r="C297" s="9">
        <v>265185.07</v>
      </c>
      <c r="D297" s="4" t="s">
        <v>154</v>
      </c>
      <c r="E297" s="4" t="s">
        <v>24</v>
      </c>
      <c r="F297" s="4" t="s">
        <v>105</v>
      </c>
      <c r="H297" s="4" t="s">
        <v>178</v>
      </c>
      <c r="I297" s="4" t="s">
        <v>163</v>
      </c>
      <c r="J297" s="11">
        <f t="shared" si="12"/>
        <v>0</v>
      </c>
      <c r="K297" s="11">
        <f t="shared" si="13"/>
        <v>2</v>
      </c>
      <c r="L297" s="11">
        <f t="shared" si="14"/>
        <v>0</v>
      </c>
      <c r="M297" s="11" t="str">
        <f ca="1">IF(I297&lt;&gt;"план","",IF((ABS(SUMIFS($C:$C,$J:$J,J297,$E:$E,E297,$I:$I,"факт"))+ABS(C297))&gt;ABS(SUMIFS(INDIRECT("'Реестр план'!"&amp;'План-факт'!$E$3),'Реестр план'!$F:$F,E297,'Реестр план'!$I:$I,J297)),"перерасход","ок"))</f>
        <v/>
      </c>
    </row>
    <row r="298" spans="2:13" x14ac:dyDescent="0.3">
      <c r="B298" s="7">
        <v>41333</v>
      </c>
      <c r="C298" s="9">
        <v>269731.15999999997</v>
      </c>
      <c r="D298" s="4" t="s">
        <v>154</v>
      </c>
      <c r="E298" s="4" t="s">
        <v>24</v>
      </c>
      <c r="F298" s="4" t="s">
        <v>115</v>
      </c>
      <c r="H298" s="4" t="s">
        <v>178</v>
      </c>
      <c r="I298" s="4" t="s">
        <v>163</v>
      </c>
      <c r="J298" s="11">
        <f t="shared" si="12"/>
        <v>0</v>
      </c>
      <c r="K298" s="11">
        <f t="shared" si="13"/>
        <v>2</v>
      </c>
      <c r="L298" s="11">
        <f t="shared" si="14"/>
        <v>0</v>
      </c>
      <c r="M298" s="11" t="str">
        <f ca="1">IF(I298&lt;&gt;"план","",IF((ABS(SUMIFS($C:$C,$J:$J,J298,$E:$E,E298,$I:$I,"факт"))+ABS(C298))&gt;ABS(SUMIFS(INDIRECT("'Реестр план'!"&amp;'План-факт'!$E$3),'Реестр план'!$F:$F,E298,'Реестр план'!$I:$I,J298)),"перерасход","ок"))</f>
        <v/>
      </c>
    </row>
    <row r="299" spans="2:13" x14ac:dyDescent="0.3">
      <c r="B299" s="7">
        <v>41333</v>
      </c>
      <c r="C299" s="9">
        <v>282364</v>
      </c>
      <c r="D299" s="4" t="s">
        <v>154</v>
      </c>
      <c r="E299" s="4" t="s">
        <v>24</v>
      </c>
      <c r="F299" s="4" t="s">
        <v>107</v>
      </c>
      <c r="H299" s="4" t="s">
        <v>178</v>
      </c>
      <c r="I299" s="4" t="s">
        <v>163</v>
      </c>
      <c r="J299" s="11">
        <f t="shared" si="12"/>
        <v>0</v>
      </c>
      <c r="K299" s="11">
        <f t="shared" si="13"/>
        <v>2</v>
      </c>
      <c r="L299" s="11">
        <f t="shared" si="14"/>
        <v>0</v>
      </c>
      <c r="M299" s="11" t="str">
        <f ca="1">IF(I299&lt;&gt;"план","",IF((ABS(SUMIFS($C:$C,$J:$J,J299,$E:$E,E299,$I:$I,"факт"))+ABS(C299))&gt;ABS(SUMIFS(INDIRECT("'Реестр план'!"&amp;'План-факт'!$E$3),'Реестр план'!$F:$F,E299,'Реестр план'!$I:$I,J299)),"перерасход","ок"))</f>
        <v/>
      </c>
    </row>
    <row r="300" spans="2:13" x14ac:dyDescent="0.3">
      <c r="B300" s="7">
        <v>41333</v>
      </c>
      <c r="C300" s="9">
        <v>305519.92</v>
      </c>
      <c r="D300" s="4" t="s">
        <v>154</v>
      </c>
      <c r="E300" s="4" t="s">
        <v>24</v>
      </c>
      <c r="F300" s="4" t="s">
        <v>114</v>
      </c>
      <c r="H300" s="4" t="s">
        <v>178</v>
      </c>
      <c r="I300" s="4" t="s">
        <v>163</v>
      </c>
      <c r="J300" s="11">
        <f t="shared" si="12"/>
        <v>0</v>
      </c>
      <c r="K300" s="11">
        <f t="shared" si="13"/>
        <v>2</v>
      </c>
      <c r="L300" s="11">
        <f t="shared" si="14"/>
        <v>0</v>
      </c>
      <c r="M300" s="11" t="str">
        <f ca="1">IF(I300&lt;&gt;"план","",IF((ABS(SUMIFS($C:$C,$J:$J,J300,$E:$E,E300,$I:$I,"факт"))+ABS(C300))&gt;ABS(SUMIFS(INDIRECT("'Реестр план'!"&amp;'План-факт'!$E$3),'Реестр план'!$F:$F,E300,'Реестр план'!$I:$I,J300)),"перерасход","ок"))</f>
        <v/>
      </c>
    </row>
    <row r="301" spans="2:13" x14ac:dyDescent="0.3">
      <c r="B301" s="7">
        <v>41333</v>
      </c>
      <c r="C301" s="9">
        <v>330760.86</v>
      </c>
      <c r="D301" s="4" t="s">
        <v>154</v>
      </c>
      <c r="E301" s="4" t="s">
        <v>24</v>
      </c>
      <c r="F301" s="4" t="s">
        <v>115</v>
      </c>
      <c r="H301" s="4" t="s">
        <v>178</v>
      </c>
      <c r="I301" s="4" t="s">
        <v>163</v>
      </c>
      <c r="J301" s="11">
        <f t="shared" si="12"/>
        <v>0</v>
      </c>
      <c r="K301" s="11">
        <f t="shared" si="13"/>
        <v>2</v>
      </c>
      <c r="L301" s="11">
        <f t="shared" si="14"/>
        <v>0</v>
      </c>
      <c r="M301" s="11" t="str">
        <f ca="1">IF(I301&lt;&gt;"план","",IF((ABS(SUMIFS($C:$C,$J:$J,J301,$E:$E,E301,$I:$I,"факт"))+ABS(C301))&gt;ABS(SUMIFS(INDIRECT("'Реестр план'!"&amp;'План-факт'!$E$3),'Реестр план'!$F:$F,E301,'Реестр план'!$I:$I,J301)),"перерасход","ок"))</f>
        <v/>
      </c>
    </row>
    <row r="302" spans="2:13" x14ac:dyDescent="0.3">
      <c r="B302" s="7">
        <v>41333</v>
      </c>
      <c r="C302" s="9">
        <v>354086.51</v>
      </c>
      <c r="D302" s="4" t="s">
        <v>154</v>
      </c>
      <c r="E302" s="4" t="s">
        <v>24</v>
      </c>
      <c r="F302" s="4" t="s">
        <v>121</v>
      </c>
      <c r="H302" s="4" t="s">
        <v>178</v>
      </c>
      <c r="I302" s="4" t="s">
        <v>163</v>
      </c>
      <c r="J302" s="11">
        <f t="shared" si="12"/>
        <v>0</v>
      </c>
      <c r="K302" s="11">
        <f t="shared" si="13"/>
        <v>2</v>
      </c>
      <c r="L302" s="11">
        <f t="shared" si="14"/>
        <v>0</v>
      </c>
      <c r="M302" s="11" t="str">
        <f ca="1">IF(I302&lt;&gt;"план","",IF((ABS(SUMIFS($C:$C,$J:$J,J302,$E:$E,E302,$I:$I,"факт"))+ABS(C302))&gt;ABS(SUMIFS(INDIRECT("'Реестр план'!"&amp;'План-факт'!$E$3),'Реестр план'!$F:$F,E302,'Реестр план'!$I:$I,J302)),"перерасход","ок"))</f>
        <v/>
      </c>
    </row>
    <row r="303" spans="2:13" x14ac:dyDescent="0.3">
      <c r="B303" s="7">
        <v>41333</v>
      </c>
      <c r="C303" s="9">
        <v>404279.06</v>
      </c>
      <c r="D303" s="4" t="s">
        <v>154</v>
      </c>
      <c r="E303" s="4" t="s">
        <v>24</v>
      </c>
      <c r="F303" s="4" t="s">
        <v>110</v>
      </c>
      <c r="H303" s="4" t="s">
        <v>178</v>
      </c>
      <c r="I303" s="4" t="s">
        <v>163</v>
      </c>
      <c r="J303" s="11">
        <f t="shared" si="12"/>
        <v>0</v>
      </c>
      <c r="K303" s="11">
        <f t="shared" si="13"/>
        <v>2</v>
      </c>
      <c r="L303" s="11">
        <f t="shared" si="14"/>
        <v>0</v>
      </c>
      <c r="M303" s="11" t="str">
        <f ca="1">IF(I303&lt;&gt;"план","",IF((ABS(SUMIFS($C:$C,$J:$J,J303,$E:$E,E303,$I:$I,"факт"))+ABS(C303))&gt;ABS(SUMIFS(INDIRECT("'Реестр план'!"&amp;'План-факт'!$E$3),'Реестр план'!$F:$F,E303,'Реестр план'!$I:$I,J303)),"перерасход","ок"))</f>
        <v/>
      </c>
    </row>
    <row r="304" spans="2:13" x14ac:dyDescent="0.3">
      <c r="B304" s="7">
        <v>41333</v>
      </c>
      <c r="C304" s="9">
        <v>587018.21</v>
      </c>
      <c r="D304" s="4" t="s">
        <v>154</v>
      </c>
      <c r="E304" s="4" t="s">
        <v>24</v>
      </c>
      <c r="F304" s="4" t="s">
        <v>115</v>
      </c>
      <c r="H304" s="4" t="s">
        <v>178</v>
      </c>
      <c r="I304" s="4" t="s">
        <v>163</v>
      </c>
      <c r="J304" s="11">
        <f t="shared" si="12"/>
        <v>0</v>
      </c>
      <c r="K304" s="11">
        <f t="shared" si="13"/>
        <v>2</v>
      </c>
      <c r="L304" s="11">
        <f t="shared" si="14"/>
        <v>0</v>
      </c>
      <c r="M304" s="11" t="str">
        <f ca="1">IF(I304&lt;&gt;"план","",IF((ABS(SUMIFS($C:$C,$J:$J,J304,$E:$E,E304,$I:$I,"факт"))+ABS(C304))&gt;ABS(SUMIFS(INDIRECT("'Реестр план'!"&amp;'План-факт'!$E$3),'Реестр план'!$F:$F,E304,'Реестр план'!$I:$I,J304)),"перерасход","ок"))</f>
        <v/>
      </c>
    </row>
    <row r="305" spans="2:13" x14ac:dyDescent="0.3">
      <c r="B305" s="7">
        <v>41358</v>
      </c>
      <c r="C305" s="9">
        <v>-119646</v>
      </c>
      <c r="D305" s="4" t="s">
        <v>154</v>
      </c>
      <c r="E305" s="4" t="s">
        <v>51</v>
      </c>
      <c r="H305" s="4" t="s">
        <v>177</v>
      </c>
      <c r="I305" s="4" t="s">
        <v>163</v>
      </c>
      <c r="J305" s="11">
        <f t="shared" si="12"/>
        <v>0</v>
      </c>
      <c r="K305" s="11">
        <f t="shared" si="13"/>
        <v>3</v>
      </c>
      <c r="L305" s="11">
        <f t="shared" si="14"/>
        <v>0</v>
      </c>
      <c r="M305" s="11" t="str">
        <f ca="1">IF(I305&lt;&gt;"план","",IF((ABS(SUMIFS($C:$C,$J:$J,J305,$E:$E,E305,$I:$I,"факт"))+ABS(C305))&gt;ABS(SUMIFS(INDIRECT("'Реестр план'!"&amp;'План-факт'!$E$3),'Реестр план'!$F:$F,E305,'Реестр план'!$I:$I,J305)),"перерасход","ок"))</f>
        <v/>
      </c>
    </row>
    <row r="306" spans="2:13" x14ac:dyDescent="0.3">
      <c r="B306" s="7">
        <v>41364</v>
      </c>
      <c r="C306" s="9">
        <v>-2307794.17</v>
      </c>
      <c r="D306" s="4" t="s">
        <v>154</v>
      </c>
      <c r="E306" s="4" t="s">
        <v>29</v>
      </c>
      <c r="F306" s="4" t="s">
        <v>141</v>
      </c>
      <c r="H306" s="4" t="s">
        <v>185</v>
      </c>
      <c r="I306" s="4" t="s">
        <v>163</v>
      </c>
      <c r="J306" s="11">
        <f t="shared" si="12"/>
        <v>0</v>
      </c>
      <c r="K306" s="11">
        <f t="shared" si="13"/>
        <v>3</v>
      </c>
      <c r="L306" s="11">
        <f t="shared" si="14"/>
        <v>0</v>
      </c>
      <c r="M306" s="11" t="str">
        <f ca="1">IF(I306&lt;&gt;"план","",IF((ABS(SUMIFS($C:$C,$J:$J,J306,$E:$E,E306,$I:$I,"факт"))+ABS(C306))&gt;ABS(SUMIFS(INDIRECT("'Реестр план'!"&amp;'План-факт'!$E$3),'Реестр план'!$F:$F,E306,'Реестр план'!$I:$I,J306)),"перерасход","ок"))</f>
        <v/>
      </c>
    </row>
    <row r="307" spans="2:13" x14ac:dyDescent="0.3">
      <c r="B307" s="7">
        <v>41364</v>
      </c>
      <c r="C307" s="9">
        <v>-1651184.66</v>
      </c>
      <c r="D307" s="4" t="s">
        <v>154</v>
      </c>
      <c r="E307" s="4" t="s">
        <v>29</v>
      </c>
      <c r="F307" s="4" t="s">
        <v>133</v>
      </c>
      <c r="H307" s="4" t="s">
        <v>185</v>
      </c>
      <c r="I307" s="4" t="s">
        <v>163</v>
      </c>
      <c r="J307" s="11">
        <f t="shared" si="12"/>
        <v>0</v>
      </c>
      <c r="K307" s="11">
        <f t="shared" si="13"/>
        <v>3</v>
      </c>
      <c r="L307" s="11">
        <f t="shared" si="14"/>
        <v>0</v>
      </c>
      <c r="M307" s="11" t="str">
        <f ca="1">IF(I307&lt;&gt;"план","",IF((ABS(SUMIFS($C:$C,$J:$J,J307,$E:$E,E307,$I:$I,"факт"))+ABS(C307))&gt;ABS(SUMIFS(INDIRECT("'Реестр план'!"&amp;'План-факт'!$E$3),'Реестр план'!$F:$F,E307,'Реестр план'!$I:$I,J307)),"перерасход","ок"))</f>
        <v/>
      </c>
    </row>
    <row r="308" spans="2:13" x14ac:dyDescent="0.3">
      <c r="B308" s="7">
        <v>41364</v>
      </c>
      <c r="C308" s="9">
        <v>-675200.5</v>
      </c>
      <c r="D308" s="4" t="s">
        <v>154</v>
      </c>
      <c r="E308" s="4" t="s">
        <v>29</v>
      </c>
      <c r="F308" s="4" t="s">
        <v>134</v>
      </c>
      <c r="H308" s="4" t="s">
        <v>185</v>
      </c>
      <c r="I308" s="4" t="s">
        <v>163</v>
      </c>
      <c r="J308" s="11">
        <f t="shared" si="12"/>
        <v>0</v>
      </c>
      <c r="K308" s="11">
        <f t="shared" si="13"/>
        <v>3</v>
      </c>
      <c r="L308" s="11">
        <f t="shared" si="14"/>
        <v>0</v>
      </c>
      <c r="M308" s="11" t="str">
        <f ca="1">IF(I308&lt;&gt;"план","",IF((ABS(SUMIFS($C:$C,$J:$J,J308,$E:$E,E308,$I:$I,"факт"))+ABS(C308))&gt;ABS(SUMIFS(INDIRECT("'Реестр план'!"&amp;'План-факт'!$E$3),'Реестр план'!$F:$F,E308,'Реестр план'!$I:$I,J308)),"перерасход","ок"))</f>
        <v/>
      </c>
    </row>
    <row r="309" spans="2:13" x14ac:dyDescent="0.3">
      <c r="B309" s="7">
        <v>41364</v>
      </c>
      <c r="C309" s="9">
        <v>-550630</v>
      </c>
      <c r="D309" s="4" t="s">
        <v>154</v>
      </c>
      <c r="E309" s="4" t="s">
        <v>37</v>
      </c>
      <c r="H309" s="4" t="s">
        <v>186</v>
      </c>
      <c r="I309" s="4" t="s">
        <v>163</v>
      </c>
      <c r="J309" s="11">
        <f t="shared" si="12"/>
        <v>0</v>
      </c>
      <c r="K309" s="11">
        <f t="shared" si="13"/>
        <v>3</v>
      </c>
      <c r="L309" s="11">
        <f t="shared" si="14"/>
        <v>0</v>
      </c>
      <c r="M309" s="11" t="str">
        <f ca="1">IF(I309&lt;&gt;"план","",IF((ABS(SUMIFS($C:$C,$J:$J,J309,$E:$E,E309,$I:$I,"факт"))+ABS(C309))&gt;ABS(SUMIFS(INDIRECT("'Реестр план'!"&amp;'План-факт'!$E$3),'Реестр план'!$F:$F,E309,'Реестр план'!$I:$I,J309)),"перерасход","ок"))</f>
        <v/>
      </c>
    </row>
    <row r="310" spans="2:13" x14ac:dyDescent="0.3">
      <c r="B310" s="7">
        <v>41364</v>
      </c>
      <c r="C310" s="9">
        <v>-327992.17</v>
      </c>
      <c r="D310" s="4" t="s">
        <v>154</v>
      </c>
      <c r="E310" s="4" t="s">
        <v>29</v>
      </c>
      <c r="F310" s="4" t="s">
        <v>134</v>
      </c>
      <c r="H310" s="4" t="s">
        <v>185</v>
      </c>
      <c r="I310" s="4" t="s">
        <v>163</v>
      </c>
      <c r="J310" s="11">
        <f t="shared" si="12"/>
        <v>0</v>
      </c>
      <c r="K310" s="11">
        <f t="shared" si="13"/>
        <v>3</v>
      </c>
      <c r="L310" s="11">
        <f t="shared" si="14"/>
        <v>0</v>
      </c>
      <c r="M310" s="11" t="str">
        <f ca="1">IF(I310&lt;&gt;"план","",IF((ABS(SUMIFS($C:$C,$J:$J,J310,$E:$E,E310,$I:$I,"факт"))+ABS(C310))&gt;ABS(SUMIFS(INDIRECT("'Реестр план'!"&amp;'План-факт'!$E$3),'Реестр план'!$F:$F,E310,'Реестр план'!$I:$I,J310)),"перерасход","ок"))</f>
        <v/>
      </c>
    </row>
    <row r="311" spans="2:13" x14ac:dyDescent="0.3">
      <c r="B311" s="7">
        <v>41364</v>
      </c>
      <c r="C311" s="9">
        <v>-299550</v>
      </c>
      <c r="D311" s="4" t="s">
        <v>154</v>
      </c>
      <c r="E311" s="4" t="s">
        <v>32</v>
      </c>
      <c r="F311" s="4" t="s">
        <v>152</v>
      </c>
      <c r="H311" s="4" t="s">
        <v>179</v>
      </c>
      <c r="I311" s="4" t="s">
        <v>163</v>
      </c>
      <c r="J311" s="11">
        <f t="shared" si="12"/>
        <v>0</v>
      </c>
      <c r="K311" s="11">
        <f t="shared" si="13"/>
        <v>3</v>
      </c>
      <c r="L311" s="11">
        <f t="shared" si="14"/>
        <v>0</v>
      </c>
      <c r="M311" s="11" t="str">
        <f ca="1">IF(I311&lt;&gt;"план","",IF((ABS(SUMIFS($C:$C,$J:$J,J311,$E:$E,E311,$I:$I,"факт"))+ABS(C311))&gt;ABS(SUMIFS(INDIRECT("'Реестр план'!"&amp;'План-факт'!$E$3),'Реестр план'!$F:$F,E311,'Реестр план'!$I:$I,J311)),"перерасход","ок"))</f>
        <v/>
      </c>
    </row>
    <row r="312" spans="2:13" x14ac:dyDescent="0.3">
      <c r="B312" s="7">
        <v>41364</v>
      </c>
      <c r="C312" s="9">
        <v>-160000</v>
      </c>
      <c r="D312" s="4" t="s">
        <v>154</v>
      </c>
      <c r="E312" s="4" t="s">
        <v>103</v>
      </c>
      <c r="H312" s="4" t="s">
        <v>186</v>
      </c>
      <c r="I312" s="4" t="s">
        <v>163</v>
      </c>
      <c r="J312" s="11">
        <f t="shared" si="12"/>
        <v>0</v>
      </c>
      <c r="K312" s="11">
        <f t="shared" si="13"/>
        <v>3</v>
      </c>
      <c r="L312" s="11">
        <f t="shared" si="14"/>
        <v>0</v>
      </c>
      <c r="M312" s="11" t="str">
        <f ca="1">IF(I312&lt;&gt;"план","",IF((ABS(SUMIFS($C:$C,$J:$J,J312,$E:$E,E312,$I:$I,"факт"))+ABS(C312))&gt;ABS(SUMIFS(INDIRECT("'Реестр план'!"&amp;'План-факт'!$E$3),'Реестр план'!$F:$F,E312,'Реестр план'!$I:$I,J312)),"перерасход","ок"))</f>
        <v/>
      </c>
    </row>
    <row r="313" spans="2:13" x14ac:dyDescent="0.3">
      <c r="B313" s="7">
        <v>41364</v>
      </c>
      <c r="C313" s="9">
        <v>-150000</v>
      </c>
      <c r="D313" s="4" t="s">
        <v>154</v>
      </c>
      <c r="E313" s="4" t="s">
        <v>32</v>
      </c>
      <c r="F313" s="4" t="s">
        <v>147</v>
      </c>
      <c r="H313" s="4" t="s">
        <v>179</v>
      </c>
      <c r="I313" s="4" t="s">
        <v>163</v>
      </c>
      <c r="J313" s="11">
        <f t="shared" si="12"/>
        <v>0</v>
      </c>
      <c r="K313" s="11">
        <f t="shared" si="13"/>
        <v>3</v>
      </c>
      <c r="L313" s="11">
        <f t="shared" si="14"/>
        <v>0</v>
      </c>
      <c r="M313" s="11" t="str">
        <f ca="1">IF(I313&lt;&gt;"план","",IF((ABS(SUMIFS($C:$C,$J:$J,J313,$E:$E,E313,$I:$I,"факт"))+ABS(C313))&gt;ABS(SUMIFS(INDIRECT("'Реестр план'!"&amp;'План-факт'!$E$3),'Реестр план'!$F:$F,E313,'Реестр план'!$I:$I,J313)),"перерасход","ок"))</f>
        <v/>
      </c>
    </row>
    <row r="314" spans="2:13" x14ac:dyDescent="0.3">
      <c r="B314" s="7">
        <v>41364</v>
      </c>
      <c r="C314" s="9">
        <v>-133110</v>
      </c>
      <c r="D314" s="4" t="s">
        <v>154</v>
      </c>
      <c r="E314" s="4" t="s">
        <v>36</v>
      </c>
      <c r="H314" s="4" t="s">
        <v>186</v>
      </c>
      <c r="I314" s="4" t="s">
        <v>163</v>
      </c>
      <c r="J314" s="11">
        <f t="shared" si="12"/>
        <v>0</v>
      </c>
      <c r="K314" s="11">
        <f t="shared" si="13"/>
        <v>3</v>
      </c>
      <c r="L314" s="11">
        <f t="shared" si="14"/>
        <v>0</v>
      </c>
      <c r="M314" s="11" t="str">
        <f ca="1">IF(I314&lt;&gt;"план","",IF((ABS(SUMIFS($C:$C,$J:$J,J314,$E:$E,E314,$I:$I,"факт"))+ABS(C314))&gt;ABS(SUMIFS(INDIRECT("'Реестр план'!"&amp;'План-факт'!$E$3),'Реестр план'!$F:$F,E314,'Реестр план'!$I:$I,J314)),"перерасход","ок"))</f>
        <v/>
      </c>
    </row>
    <row r="315" spans="2:13" x14ac:dyDescent="0.3">
      <c r="B315" s="7">
        <v>41364</v>
      </c>
      <c r="C315" s="9">
        <v>-120000</v>
      </c>
      <c r="D315" s="4" t="s">
        <v>154</v>
      </c>
      <c r="E315" s="4" t="s">
        <v>32</v>
      </c>
      <c r="F315" s="4" t="s">
        <v>148</v>
      </c>
      <c r="H315" s="4" t="s">
        <v>179</v>
      </c>
      <c r="I315" s="4" t="s">
        <v>163</v>
      </c>
      <c r="J315" s="11">
        <f t="shared" si="12"/>
        <v>0</v>
      </c>
      <c r="K315" s="11">
        <f t="shared" si="13"/>
        <v>3</v>
      </c>
      <c r="L315" s="11">
        <f t="shared" si="14"/>
        <v>0</v>
      </c>
      <c r="M315" s="11" t="str">
        <f ca="1">IF(I315&lt;&gt;"план","",IF((ABS(SUMIFS($C:$C,$J:$J,J315,$E:$E,E315,$I:$I,"факт"))+ABS(C315))&gt;ABS(SUMIFS(INDIRECT("'Реестр план'!"&amp;'План-факт'!$E$3),'Реестр план'!$F:$F,E315,'Реестр план'!$I:$I,J315)),"перерасход","ок"))</f>
        <v/>
      </c>
    </row>
    <row r="316" spans="2:13" x14ac:dyDescent="0.3">
      <c r="B316" s="7">
        <v>41364</v>
      </c>
      <c r="C316" s="9">
        <v>-95000</v>
      </c>
      <c r="D316" s="4" t="s">
        <v>154</v>
      </c>
      <c r="E316" s="4" t="s">
        <v>32</v>
      </c>
      <c r="F316" s="4" t="s">
        <v>149</v>
      </c>
      <c r="H316" s="4" t="s">
        <v>179</v>
      </c>
      <c r="I316" s="4" t="s">
        <v>163</v>
      </c>
      <c r="J316" s="11">
        <f t="shared" si="12"/>
        <v>0</v>
      </c>
      <c r="K316" s="11">
        <f t="shared" si="13"/>
        <v>3</v>
      </c>
      <c r="L316" s="11">
        <f t="shared" si="14"/>
        <v>0</v>
      </c>
      <c r="M316" s="11" t="str">
        <f ca="1">IF(I316&lt;&gt;"план","",IF((ABS(SUMIFS($C:$C,$J:$J,J316,$E:$E,E316,$I:$I,"факт"))+ABS(C316))&gt;ABS(SUMIFS(INDIRECT("'Реестр план'!"&amp;'План-факт'!$E$3),'Реестр план'!$F:$F,E316,'Реестр план'!$I:$I,J316)),"перерасход","ок"))</f>
        <v/>
      </c>
    </row>
    <row r="317" spans="2:13" x14ac:dyDescent="0.3">
      <c r="B317" s="7">
        <v>41364</v>
      </c>
      <c r="C317" s="9">
        <v>-80000</v>
      </c>
      <c r="D317" s="4" t="s">
        <v>154</v>
      </c>
      <c r="E317" s="4" t="s">
        <v>32</v>
      </c>
      <c r="F317" s="4" t="s">
        <v>151</v>
      </c>
      <c r="H317" s="4" t="s">
        <v>179</v>
      </c>
      <c r="I317" s="4" t="s">
        <v>163</v>
      </c>
      <c r="J317" s="11">
        <f t="shared" si="12"/>
        <v>0</v>
      </c>
      <c r="K317" s="11">
        <f t="shared" si="13"/>
        <v>3</v>
      </c>
      <c r="L317" s="11">
        <f t="shared" si="14"/>
        <v>0</v>
      </c>
      <c r="M317" s="11" t="str">
        <f ca="1">IF(I317&lt;&gt;"план","",IF((ABS(SUMIFS($C:$C,$J:$J,J317,$E:$E,E317,$I:$I,"факт"))+ABS(C317))&gt;ABS(SUMIFS(INDIRECT("'Реестр план'!"&amp;'План-факт'!$E$3),'Реестр план'!$F:$F,E317,'Реестр план'!$I:$I,J317)),"перерасход","ок"))</f>
        <v/>
      </c>
    </row>
    <row r="318" spans="2:13" x14ac:dyDescent="0.3">
      <c r="B318" s="7">
        <v>41364</v>
      </c>
      <c r="C318" s="9">
        <v>-74887.5</v>
      </c>
      <c r="D318" s="4" t="s">
        <v>154</v>
      </c>
      <c r="E318" s="4" t="s">
        <v>33</v>
      </c>
      <c r="F318" s="4" t="s">
        <v>152</v>
      </c>
      <c r="H318" s="4" t="s">
        <v>179</v>
      </c>
      <c r="I318" s="4" t="s">
        <v>163</v>
      </c>
      <c r="J318" s="11">
        <f t="shared" si="12"/>
        <v>0</v>
      </c>
      <c r="K318" s="11">
        <f t="shared" si="13"/>
        <v>3</v>
      </c>
      <c r="L318" s="11">
        <f t="shared" si="14"/>
        <v>0</v>
      </c>
      <c r="M318" s="11" t="str">
        <f ca="1">IF(I318&lt;&gt;"план","",IF((ABS(SUMIFS($C:$C,$J:$J,J318,$E:$E,E318,$I:$I,"факт"))+ABS(C318))&gt;ABS(SUMIFS(INDIRECT("'Реестр план'!"&amp;'План-факт'!$E$3),'Реестр план'!$F:$F,E318,'Реестр план'!$I:$I,J318)),"перерасход","ок"))</f>
        <v/>
      </c>
    </row>
    <row r="319" spans="2:13" x14ac:dyDescent="0.3">
      <c r="B319" s="7">
        <v>41364</v>
      </c>
      <c r="C319" s="9">
        <v>-66294.97</v>
      </c>
      <c r="D319" s="4" t="s">
        <v>154</v>
      </c>
      <c r="E319" s="4" t="s">
        <v>29</v>
      </c>
      <c r="F319" s="4" t="s">
        <v>132</v>
      </c>
      <c r="H319" s="4" t="s">
        <v>185</v>
      </c>
      <c r="I319" s="4" t="s">
        <v>163</v>
      </c>
      <c r="J319" s="11">
        <f t="shared" si="12"/>
        <v>0</v>
      </c>
      <c r="K319" s="11">
        <f t="shared" si="13"/>
        <v>3</v>
      </c>
      <c r="L319" s="11">
        <f t="shared" si="14"/>
        <v>0</v>
      </c>
      <c r="M319" s="11" t="str">
        <f ca="1">IF(I319&lt;&gt;"план","",IF((ABS(SUMIFS($C:$C,$J:$J,J319,$E:$E,E319,$I:$I,"факт"))+ABS(C319))&gt;ABS(SUMIFS(INDIRECT("'Реестр план'!"&amp;'План-факт'!$E$3),'Реестр план'!$F:$F,E319,'Реестр план'!$I:$I,J319)),"перерасход","ок"))</f>
        <v/>
      </c>
    </row>
    <row r="320" spans="2:13" x14ac:dyDescent="0.3">
      <c r="B320" s="7">
        <v>41364</v>
      </c>
      <c r="C320" s="9">
        <v>-65250</v>
      </c>
      <c r="D320" s="4" t="s">
        <v>154</v>
      </c>
      <c r="E320" s="4" t="s">
        <v>32</v>
      </c>
      <c r="F320" s="4" t="s">
        <v>150</v>
      </c>
      <c r="H320" s="4" t="s">
        <v>179</v>
      </c>
      <c r="I320" s="4" t="s">
        <v>163</v>
      </c>
      <c r="J320" s="11">
        <f t="shared" si="12"/>
        <v>0</v>
      </c>
      <c r="K320" s="11">
        <f t="shared" si="13"/>
        <v>3</v>
      </c>
      <c r="L320" s="11">
        <f t="shared" si="14"/>
        <v>0</v>
      </c>
      <c r="M320" s="11" t="str">
        <f ca="1">IF(I320&lt;&gt;"план","",IF((ABS(SUMIFS($C:$C,$J:$J,J320,$E:$E,E320,$I:$I,"факт"))+ABS(C320))&gt;ABS(SUMIFS(INDIRECT("'Реестр план'!"&amp;'План-факт'!$E$3),'Реестр план'!$F:$F,E320,'Реестр план'!$I:$I,J320)),"перерасход","ок"))</f>
        <v/>
      </c>
    </row>
    <row r="321" spans="2:13" x14ac:dyDescent="0.3">
      <c r="B321" s="7">
        <v>41364</v>
      </c>
      <c r="C321" s="9">
        <v>-61412.405881999999</v>
      </c>
      <c r="D321" s="4" t="s">
        <v>154</v>
      </c>
      <c r="E321" s="4" t="s">
        <v>29</v>
      </c>
      <c r="F321" s="4" t="s">
        <v>131</v>
      </c>
      <c r="H321" s="4" t="s">
        <v>185</v>
      </c>
      <c r="I321" s="4" t="s">
        <v>163</v>
      </c>
      <c r="J321" s="11">
        <f t="shared" si="12"/>
        <v>0</v>
      </c>
      <c r="K321" s="11">
        <f t="shared" si="13"/>
        <v>3</v>
      </c>
      <c r="L321" s="11">
        <f t="shared" si="14"/>
        <v>0</v>
      </c>
      <c r="M321" s="11" t="str">
        <f ca="1">IF(I321&lt;&gt;"план","",IF((ABS(SUMIFS($C:$C,$J:$J,J321,$E:$E,E321,$I:$I,"факт"))+ABS(C321))&gt;ABS(SUMIFS(INDIRECT("'Реестр план'!"&amp;'План-факт'!$E$3),'Реестр план'!$F:$F,E321,'Реестр план'!$I:$I,J321)),"перерасход","ок"))</f>
        <v/>
      </c>
    </row>
    <row r="322" spans="2:13" x14ac:dyDescent="0.3">
      <c r="B322" s="7">
        <v>41364</v>
      </c>
      <c r="C322" s="9">
        <v>-37500</v>
      </c>
      <c r="D322" s="4" t="s">
        <v>154</v>
      </c>
      <c r="E322" s="4" t="s">
        <v>33</v>
      </c>
      <c r="F322" s="4" t="s">
        <v>147</v>
      </c>
      <c r="H322" s="4" t="s">
        <v>179</v>
      </c>
      <c r="I322" s="4" t="s">
        <v>163</v>
      </c>
      <c r="J322" s="11">
        <f t="shared" si="12"/>
        <v>0</v>
      </c>
      <c r="K322" s="11">
        <f t="shared" si="13"/>
        <v>3</v>
      </c>
      <c r="L322" s="11">
        <f t="shared" si="14"/>
        <v>0</v>
      </c>
      <c r="M322" s="11" t="str">
        <f ca="1">IF(I322&lt;&gt;"план","",IF((ABS(SUMIFS($C:$C,$J:$J,J322,$E:$E,E322,$I:$I,"факт"))+ABS(C322))&gt;ABS(SUMIFS(INDIRECT("'Реестр план'!"&amp;'План-факт'!$E$3),'Реестр план'!$F:$F,E322,'Реестр план'!$I:$I,J322)),"перерасход","ок"))</f>
        <v/>
      </c>
    </row>
    <row r="323" spans="2:13" x14ac:dyDescent="0.3">
      <c r="B323" s="7">
        <v>41364</v>
      </c>
      <c r="C323" s="9">
        <v>-30000</v>
      </c>
      <c r="D323" s="4" t="s">
        <v>154</v>
      </c>
      <c r="E323" s="4" t="s">
        <v>33</v>
      </c>
      <c r="F323" s="4" t="s">
        <v>148</v>
      </c>
      <c r="H323" s="4" t="s">
        <v>179</v>
      </c>
      <c r="I323" s="4" t="s">
        <v>163</v>
      </c>
      <c r="J323" s="11">
        <f t="shared" si="12"/>
        <v>0</v>
      </c>
      <c r="K323" s="11">
        <f t="shared" si="13"/>
        <v>3</v>
      </c>
      <c r="L323" s="11">
        <f t="shared" si="14"/>
        <v>0</v>
      </c>
      <c r="M323" s="11" t="str">
        <f ca="1">IF(I323&lt;&gt;"план","",IF((ABS(SUMIFS($C:$C,$J:$J,J323,$E:$E,E323,$I:$I,"факт"))+ABS(C323))&gt;ABS(SUMIFS(INDIRECT("'Реестр план'!"&amp;'План-факт'!$E$3),'Реестр план'!$F:$F,E323,'Реестр план'!$I:$I,J323)),"перерасход","ок"))</f>
        <v/>
      </c>
    </row>
    <row r="324" spans="2:13" x14ac:dyDescent="0.3">
      <c r="B324" s="7">
        <v>41364</v>
      </c>
      <c r="C324" s="9">
        <v>-23750</v>
      </c>
      <c r="D324" s="4" t="s">
        <v>154</v>
      </c>
      <c r="E324" s="4" t="s">
        <v>33</v>
      </c>
      <c r="F324" s="4" t="s">
        <v>149</v>
      </c>
      <c r="H324" s="4" t="s">
        <v>179</v>
      </c>
      <c r="I324" s="4" t="s">
        <v>163</v>
      </c>
      <c r="J324" s="11">
        <f t="shared" ref="J324:J387" si="15">IF(ISBLANK(A324),0,MONTH(A324))</f>
        <v>0</v>
      </c>
      <c r="K324" s="11">
        <f t="shared" ref="K324:K387" si="16">IF(ISBLANK(B324),0,MONTH(B324))</f>
        <v>3</v>
      </c>
      <c r="L324" s="11">
        <f t="shared" ref="L324:L387" si="17">WEEKNUM(A324)</f>
        <v>0</v>
      </c>
      <c r="M324" s="11" t="str">
        <f ca="1">IF(I324&lt;&gt;"план","",IF((ABS(SUMIFS($C:$C,$J:$J,J324,$E:$E,E324,$I:$I,"факт"))+ABS(C324))&gt;ABS(SUMIFS(INDIRECT("'Реестр план'!"&amp;'План-факт'!$E$3),'Реестр план'!$F:$F,E324,'Реестр план'!$I:$I,J324)),"перерасход","ок"))</f>
        <v/>
      </c>
    </row>
    <row r="325" spans="2:13" x14ac:dyDescent="0.3">
      <c r="B325" s="7">
        <v>41364</v>
      </c>
      <c r="C325" s="9">
        <v>-20000</v>
      </c>
      <c r="D325" s="4" t="s">
        <v>154</v>
      </c>
      <c r="E325" s="4" t="s">
        <v>33</v>
      </c>
      <c r="F325" s="4" t="s">
        <v>151</v>
      </c>
      <c r="H325" s="4" t="s">
        <v>179</v>
      </c>
      <c r="I325" s="4" t="s">
        <v>163</v>
      </c>
      <c r="J325" s="11">
        <f t="shared" si="15"/>
        <v>0</v>
      </c>
      <c r="K325" s="11">
        <f t="shared" si="16"/>
        <v>3</v>
      </c>
      <c r="L325" s="11">
        <f t="shared" si="17"/>
        <v>0</v>
      </c>
      <c r="M325" s="11" t="str">
        <f ca="1">IF(I325&lt;&gt;"план","",IF((ABS(SUMIFS($C:$C,$J:$J,J325,$E:$E,E325,$I:$I,"факт"))+ABS(C325))&gt;ABS(SUMIFS(INDIRECT("'Реестр план'!"&amp;'План-факт'!$E$3),'Реестр план'!$F:$F,E325,'Реестр план'!$I:$I,J325)),"перерасход","ок"))</f>
        <v/>
      </c>
    </row>
    <row r="326" spans="2:13" x14ac:dyDescent="0.3">
      <c r="B326" s="7">
        <v>41364</v>
      </c>
      <c r="C326" s="9">
        <v>-16312.5</v>
      </c>
      <c r="D326" s="4" t="s">
        <v>154</v>
      </c>
      <c r="E326" s="4" t="s">
        <v>33</v>
      </c>
      <c r="F326" s="4" t="s">
        <v>150</v>
      </c>
      <c r="H326" s="4" t="s">
        <v>179</v>
      </c>
      <c r="I326" s="4" t="s">
        <v>163</v>
      </c>
      <c r="J326" s="11">
        <f t="shared" si="15"/>
        <v>0</v>
      </c>
      <c r="K326" s="11">
        <f t="shared" si="16"/>
        <v>3</v>
      </c>
      <c r="L326" s="11">
        <f t="shared" si="17"/>
        <v>0</v>
      </c>
      <c r="M326" s="11" t="str">
        <f ca="1">IF(I326&lt;&gt;"план","",IF((ABS(SUMIFS($C:$C,$J:$J,J326,$E:$E,E326,$I:$I,"факт"))+ABS(C326))&gt;ABS(SUMIFS(INDIRECT("'Реестр план'!"&amp;'План-факт'!$E$3),'Реестр план'!$F:$F,E326,'Реестр план'!$I:$I,J326)),"перерасход","ок"))</f>
        <v/>
      </c>
    </row>
    <row r="327" spans="2:13" x14ac:dyDescent="0.3">
      <c r="B327" s="7">
        <v>41364</v>
      </c>
      <c r="C327" s="9">
        <v>-7066.35</v>
      </c>
      <c r="D327" s="4" t="s">
        <v>154</v>
      </c>
      <c r="E327" s="4" t="s">
        <v>29</v>
      </c>
      <c r="F327" s="4" t="s">
        <v>127</v>
      </c>
      <c r="H327" s="4" t="s">
        <v>185</v>
      </c>
      <c r="I327" s="4" t="s">
        <v>163</v>
      </c>
      <c r="J327" s="11">
        <f t="shared" si="15"/>
        <v>0</v>
      </c>
      <c r="K327" s="11">
        <f t="shared" si="16"/>
        <v>3</v>
      </c>
      <c r="L327" s="11">
        <f t="shared" si="17"/>
        <v>0</v>
      </c>
      <c r="M327" s="11" t="str">
        <f ca="1">IF(I327&lt;&gt;"план","",IF((ABS(SUMIFS($C:$C,$J:$J,J327,$E:$E,E327,$I:$I,"факт"))+ABS(C327))&gt;ABS(SUMIFS(INDIRECT("'Реестр план'!"&amp;'План-факт'!$E$3),'Реестр план'!$F:$F,E327,'Реестр план'!$I:$I,J327)),"перерасход","ок"))</f>
        <v/>
      </c>
    </row>
    <row r="328" spans="2:13" x14ac:dyDescent="0.3">
      <c r="B328" s="7">
        <v>41364</v>
      </c>
      <c r="C328" s="9">
        <v>42.79</v>
      </c>
      <c r="D328" s="4" t="s">
        <v>154</v>
      </c>
      <c r="E328" s="4" t="s">
        <v>24</v>
      </c>
      <c r="F328" s="4" t="s">
        <v>115</v>
      </c>
      <c r="H328" s="4" t="s">
        <v>178</v>
      </c>
      <c r="I328" s="4" t="s">
        <v>163</v>
      </c>
      <c r="J328" s="11">
        <f t="shared" si="15"/>
        <v>0</v>
      </c>
      <c r="K328" s="11">
        <f t="shared" si="16"/>
        <v>3</v>
      </c>
      <c r="L328" s="11">
        <f t="shared" si="17"/>
        <v>0</v>
      </c>
      <c r="M328" s="11" t="str">
        <f ca="1">IF(I328&lt;&gt;"план","",IF((ABS(SUMIFS($C:$C,$J:$J,J328,$E:$E,E328,$I:$I,"факт"))+ABS(C328))&gt;ABS(SUMIFS(INDIRECT("'Реестр план'!"&amp;'План-факт'!$E$3),'Реестр план'!$F:$F,E328,'Реестр план'!$I:$I,J328)),"перерасход","ок"))</f>
        <v/>
      </c>
    </row>
    <row r="329" spans="2:13" x14ac:dyDescent="0.3">
      <c r="B329" s="7">
        <v>41364</v>
      </c>
      <c r="C329" s="9">
        <v>212.06</v>
      </c>
      <c r="D329" s="4" t="s">
        <v>154</v>
      </c>
      <c r="E329" s="4" t="s">
        <v>24</v>
      </c>
      <c r="F329" s="4" t="s">
        <v>120</v>
      </c>
      <c r="H329" s="4" t="s">
        <v>178</v>
      </c>
      <c r="I329" s="4" t="s">
        <v>163</v>
      </c>
      <c r="J329" s="11">
        <f t="shared" si="15"/>
        <v>0</v>
      </c>
      <c r="K329" s="11">
        <f t="shared" si="16"/>
        <v>3</v>
      </c>
      <c r="L329" s="11">
        <f t="shared" si="17"/>
        <v>0</v>
      </c>
      <c r="M329" s="11" t="str">
        <f ca="1">IF(I329&lt;&gt;"план","",IF((ABS(SUMIFS($C:$C,$J:$J,J329,$E:$E,E329,$I:$I,"факт"))+ABS(C329))&gt;ABS(SUMIFS(INDIRECT("'Реестр план'!"&amp;'План-факт'!$E$3),'Реестр план'!$F:$F,E329,'Реестр план'!$I:$I,J329)),"перерасход","ок"))</f>
        <v/>
      </c>
    </row>
    <row r="330" spans="2:13" x14ac:dyDescent="0.3">
      <c r="B330" s="7">
        <v>41364</v>
      </c>
      <c r="C330" s="9">
        <v>354</v>
      </c>
      <c r="D330" s="4" t="s">
        <v>154</v>
      </c>
      <c r="E330" s="4" t="s">
        <v>24</v>
      </c>
      <c r="F330" s="4" t="s">
        <v>125</v>
      </c>
      <c r="H330" s="4" t="s">
        <v>178</v>
      </c>
      <c r="I330" s="4" t="s">
        <v>163</v>
      </c>
      <c r="J330" s="11">
        <f t="shared" si="15"/>
        <v>0</v>
      </c>
      <c r="K330" s="11">
        <f t="shared" si="16"/>
        <v>3</v>
      </c>
      <c r="L330" s="11">
        <f t="shared" si="17"/>
        <v>0</v>
      </c>
      <c r="M330" s="11" t="str">
        <f ca="1">IF(I330&lt;&gt;"план","",IF((ABS(SUMIFS($C:$C,$J:$J,J330,$E:$E,E330,$I:$I,"факт"))+ABS(C330))&gt;ABS(SUMIFS(INDIRECT("'Реестр план'!"&amp;'План-факт'!$E$3),'Реестр план'!$F:$F,E330,'Реестр план'!$I:$I,J330)),"перерасход","ок"))</f>
        <v/>
      </c>
    </row>
    <row r="331" spans="2:13" x14ac:dyDescent="0.3">
      <c r="B331" s="7">
        <v>41364</v>
      </c>
      <c r="C331" s="9">
        <v>400.59</v>
      </c>
      <c r="D331" s="4" t="s">
        <v>154</v>
      </c>
      <c r="E331" s="4" t="s">
        <v>24</v>
      </c>
      <c r="F331" s="4" t="s">
        <v>118</v>
      </c>
      <c r="H331" s="4" t="s">
        <v>178</v>
      </c>
      <c r="I331" s="4" t="s">
        <v>163</v>
      </c>
      <c r="J331" s="11">
        <f t="shared" si="15"/>
        <v>0</v>
      </c>
      <c r="K331" s="11">
        <f t="shared" si="16"/>
        <v>3</v>
      </c>
      <c r="L331" s="11">
        <f t="shared" si="17"/>
        <v>0</v>
      </c>
      <c r="M331" s="11" t="str">
        <f ca="1">IF(I331&lt;&gt;"план","",IF((ABS(SUMIFS($C:$C,$J:$J,J331,$E:$E,E331,$I:$I,"факт"))+ABS(C331))&gt;ABS(SUMIFS(INDIRECT("'Реестр план'!"&amp;'План-факт'!$E$3),'Реестр план'!$F:$F,E331,'Реестр план'!$I:$I,J331)),"перерасход","ок"))</f>
        <v/>
      </c>
    </row>
    <row r="332" spans="2:13" x14ac:dyDescent="0.3">
      <c r="B332" s="7">
        <v>41364</v>
      </c>
      <c r="C332" s="9">
        <v>418.62</v>
      </c>
      <c r="D332" s="4" t="s">
        <v>154</v>
      </c>
      <c r="E332" s="4" t="s">
        <v>24</v>
      </c>
      <c r="F332" s="4" t="s">
        <v>108</v>
      </c>
      <c r="H332" s="4" t="s">
        <v>178</v>
      </c>
      <c r="I332" s="4" t="s">
        <v>163</v>
      </c>
      <c r="J332" s="11">
        <f t="shared" si="15"/>
        <v>0</v>
      </c>
      <c r="K332" s="11">
        <f t="shared" si="16"/>
        <v>3</v>
      </c>
      <c r="L332" s="11">
        <f t="shared" si="17"/>
        <v>0</v>
      </c>
      <c r="M332" s="11" t="str">
        <f ca="1">IF(I332&lt;&gt;"план","",IF((ABS(SUMIFS($C:$C,$J:$J,J332,$E:$E,E332,$I:$I,"факт"))+ABS(C332))&gt;ABS(SUMIFS(INDIRECT("'Реестр план'!"&amp;'План-факт'!$E$3),'Реестр план'!$F:$F,E332,'Реестр план'!$I:$I,J332)),"перерасход","ок"))</f>
        <v/>
      </c>
    </row>
    <row r="333" spans="2:13" x14ac:dyDescent="0.3">
      <c r="B333" s="7">
        <v>41364</v>
      </c>
      <c r="C333" s="9">
        <v>513.38</v>
      </c>
      <c r="D333" s="4" t="s">
        <v>154</v>
      </c>
      <c r="E333" s="4" t="s">
        <v>24</v>
      </c>
      <c r="F333" s="4" t="s">
        <v>119</v>
      </c>
      <c r="H333" s="4" t="s">
        <v>178</v>
      </c>
      <c r="I333" s="4" t="s">
        <v>163</v>
      </c>
      <c r="J333" s="11">
        <f t="shared" si="15"/>
        <v>0</v>
      </c>
      <c r="K333" s="11">
        <f t="shared" si="16"/>
        <v>3</v>
      </c>
      <c r="L333" s="11">
        <f t="shared" si="17"/>
        <v>0</v>
      </c>
      <c r="M333" s="11" t="str">
        <f ca="1">IF(I333&lt;&gt;"план","",IF((ABS(SUMIFS($C:$C,$J:$J,J333,$E:$E,E333,$I:$I,"факт"))+ABS(C333))&gt;ABS(SUMIFS(INDIRECT("'Реестр план'!"&amp;'План-факт'!$E$3),'Реестр план'!$F:$F,E333,'Реестр план'!$I:$I,J333)),"перерасход","ок"))</f>
        <v/>
      </c>
    </row>
    <row r="334" spans="2:13" x14ac:dyDescent="0.3">
      <c r="B334" s="7">
        <v>41364</v>
      </c>
      <c r="C334" s="9">
        <v>754.14</v>
      </c>
      <c r="D334" s="4" t="s">
        <v>154</v>
      </c>
      <c r="E334" s="4" t="s">
        <v>24</v>
      </c>
      <c r="F334" s="4" t="s">
        <v>119</v>
      </c>
      <c r="H334" s="4" t="s">
        <v>178</v>
      </c>
      <c r="I334" s="4" t="s">
        <v>163</v>
      </c>
      <c r="J334" s="11">
        <f t="shared" si="15"/>
        <v>0</v>
      </c>
      <c r="K334" s="11">
        <f t="shared" si="16"/>
        <v>3</v>
      </c>
      <c r="L334" s="11">
        <f t="shared" si="17"/>
        <v>0</v>
      </c>
      <c r="M334" s="11" t="str">
        <f ca="1">IF(I334&lt;&gt;"план","",IF((ABS(SUMIFS($C:$C,$J:$J,J334,$E:$E,E334,$I:$I,"факт"))+ABS(C334))&gt;ABS(SUMIFS(INDIRECT("'Реестр план'!"&amp;'План-факт'!$E$3),'Реестр план'!$F:$F,E334,'Реестр план'!$I:$I,J334)),"перерасход","ок"))</f>
        <v/>
      </c>
    </row>
    <row r="335" spans="2:13" x14ac:dyDescent="0.3">
      <c r="B335" s="7">
        <v>41364</v>
      </c>
      <c r="C335" s="9">
        <v>852.75</v>
      </c>
      <c r="D335" s="4" t="s">
        <v>154</v>
      </c>
      <c r="E335" s="4" t="s">
        <v>24</v>
      </c>
      <c r="F335" s="4" t="s">
        <v>109</v>
      </c>
      <c r="H335" s="4" t="s">
        <v>178</v>
      </c>
      <c r="I335" s="4" t="s">
        <v>163</v>
      </c>
      <c r="J335" s="11">
        <f t="shared" si="15"/>
        <v>0</v>
      </c>
      <c r="K335" s="11">
        <f t="shared" si="16"/>
        <v>3</v>
      </c>
      <c r="L335" s="11">
        <f t="shared" si="17"/>
        <v>0</v>
      </c>
      <c r="M335" s="11" t="str">
        <f ca="1">IF(I335&lt;&gt;"план","",IF((ABS(SUMIFS($C:$C,$J:$J,J335,$E:$E,E335,$I:$I,"факт"))+ABS(C335))&gt;ABS(SUMIFS(INDIRECT("'Реестр план'!"&amp;'План-факт'!$E$3),'Реестр план'!$F:$F,E335,'Реестр план'!$I:$I,J335)),"перерасход","ок"))</f>
        <v/>
      </c>
    </row>
    <row r="336" spans="2:13" x14ac:dyDescent="0.3">
      <c r="B336" s="7">
        <v>41364</v>
      </c>
      <c r="C336" s="9">
        <v>939.72</v>
      </c>
      <c r="D336" s="4" t="s">
        <v>154</v>
      </c>
      <c r="E336" s="4" t="s">
        <v>24</v>
      </c>
      <c r="F336" s="4" t="s">
        <v>106</v>
      </c>
      <c r="H336" s="4" t="s">
        <v>178</v>
      </c>
      <c r="I336" s="4" t="s">
        <v>163</v>
      </c>
      <c r="J336" s="11">
        <f t="shared" si="15"/>
        <v>0</v>
      </c>
      <c r="K336" s="11">
        <f t="shared" si="16"/>
        <v>3</v>
      </c>
      <c r="L336" s="11">
        <f t="shared" si="17"/>
        <v>0</v>
      </c>
      <c r="M336" s="11" t="str">
        <f ca="1">IF(I336&lt;&gt;"план","",IF((ABS(SUMIFS($C:$C,$J:$J,J336,$E:$E,E336,$I:$I,"факт"))+ABS(C336))&gt;ABS(SUMIFS(INDIRECT("'Реестр план'!"&amp;'План-факт'!$E$3),'Реестр план'!$F:$F,E336,'Реестр план'!$I:$I,J336)),"перерасход","ок"))</f>
        <v/>
      </c>
    </row>
    <row r="337" spans="2:13" x14ac:dyDescent="0.3">
      <c r="B337" s="7">
        <v>41364</v>
      </c>
      <c r="C337" s="9">
        <v>996.95</v>
      </c>
      <c r="D337" s="4" t="s">
        <v>154</v>
      </c>
      <c r="E337" s="4" t="s">
        <v>24</v>
      </c>
      <c r="F337" s="4" t="s">
        <v>123</v>
      </c>
      <c r="H337" s="4" t="s">
        <v>178</v>
      </c>
      <c r="I337" s="4" t="s">
        <v>163</v>
      </c>
      <c r="J337" s="11">
        <f t="shared" si="15"/>
        <v>0</v>
      </c>
      <c r="K337" s="11">
        <f t="shared" si="16"/>
        <v>3</v>
      </c>
      <c r="L337" s="11">
        <f t="shared" si="17"/>
        <v>0</v>
      </c>
      <c r="M337" s="11" t="str">
        <f ca="1">IF(I337&lt;&gt;"план","",IF((ABS(SUMIFS($C:$C,$J:$J,J337,$E:$E,E337,$I:$I,"факт"))+ABS(C337))&gt;ABS(SUMIFS(INDIRECT("'Реестр план'!"&amp;'План-факт'!$E$3),'Реестр план'!$F:$F,E337,'Реестр план'!$I:$I,J337)),"перерасход","ок"))</f>
        <v/>
      </c>
    </row>
    <row r="338" spans="2:13" x14ac:dyDescent="0.3">
      <c r="B338" s="7">
        <v>41364</v>
      </c>
      <c r="C338" s="9">
        <v>1097.73</v>
      </c>
      <c r="D338" s="4" t="s">
        <v>154</v>
      </c>
      <c r="E338" s="4" t="s">
        <v>24</v>
      </c>
      <c r="F338" s="4" t="s">
        <v>123</v>
      </c>
      <c r="H338" s="4" t="s">
        <v>178</v>
      </c>
      <c r="I338" s="4" t="s">
        <v>163</v>
      </c>
      <c r="J338" s="11">
        <f t="shared" si="15"/>
        <v>0</v>
      </c>
      <c r="K338" s="11">
        <f t="shared" si="16"/>
        <v>3</v>
      </c>
      <c r="L338" s="11">
        <f t="shared" si="17"/>
        <v>0</v>
      </c>
      <c r="M338" s="11" t="str">
        <f ca="1">IF(I338&lt;&gt;"план","",IF((ABS(SUMIFS($C:$C,$J:$J,J338,$E:$E,E338,$I:$I,"факт"))+ABS(C338))&gt;ABS(SUMIFS(INDIRECT("'Реестр план'!"&amp;'План-факт'!$E$3),'Реестр план'!$F:$F,E338,'Реестр план'!$I:$I,J338)),"перерасход","ок"))</f>
        <v/>
      </c>
    </row>
    <row r="339" spans="2:13" x14ac:dyDescent="0.3">
      <c r="B339" s="7">
        <v>41364</v>
      </c>
      <c r="C339" s="9">
        <v>1309.8</v>
      </c>
      <c r="D339" s="4" t="s">
        <v>154</v>
      </c>
      <c r="E339" s="4" t="s">
        <v>24</v>
      </c>
      <c r="F339" s="4" t="s">
        <v>125</v>
      </c>
      <c r="H339" s="4" t="s">
        <v>178</v>
      </c>
      <c r="I339" s="4" t="s">
        <v>163</v>
      </c>
      <c r="J339" s="11">
        <f t="shared" si="15"/>
        <v>0</v>
      </c>
      <c r="K339" s="11">
        <f t="shared" si="16"/>
        <v>3</v>
      </c>
      <c r="L339" s="11">
        <f t="shared" si="17"/>
        <v>0</v>
      </c>
      <c r="M339" s="11" t="str">
        <f ca="1">IF(I339&lt;&gt;"план","",IF((ABS(SUMIFS($C:$C,$J:$J,J339,$E:$E,E339,$I:$I,"факт"))+ABS(C339))&gt;ABS(SUMIFS(INDIRECT("'Реестр план'!"&amp;'План-факт'!$E$3),'Реестр план'!$F:$F,E339,'Реестр план'!$I:$I,J339)),"перерасход","ок"))</f>
        <v/>
      </c>
    </row>
    <row r="340" spans="2:13" x14ac:dyDescent="0.3">
      <c r="B340" s="7">
        <v>41364</v>
      </c>
      <c r="C340" s="9">
        <v>1401.96</v>
      </c>
      <c r="D340" s="4" t="s">
        <v>154</v>
      </c>
      <c r="E340" s="4" t="s">
        <v>24</v>
      </c>
      <c r="F340" s="4" t="s">
        <v>115</v>
      </c>
      <c r="H340" s="4" t="s">
        <v>178</v>
      </c>
      <c r="I340" s="4" t="s">
        <v>163</v>
      </c>
      <c r="J340" s="11">
        <f t="shared" si="15"/>
        <v>0</v>
      </c>
      <c r="K340" s="11">
        <f t="shared" si="16"/>
        <v>3</v>
      </c>
      <c r="L340" s="11">
        <f t="shared" si="17"/>
        <v>0</v>
      </c>
      <c r="M340" s="11" t="str">
        <f ca="1">IF(I340&lt;&gt;"план","",IF((ABS(SUMIFS($C:$C,$J:$J,J340,$E:$E,E340,$I:$I,"факт"))+ABS(C340))&gt;ABS(SUMIFS(INDIRECT("'Реестр план'!"&amp;'План-факт'!$E$3),'Реестр план'!$F:$F,E340,'Реестр план'!$I:$I,J340)),"перерасход","ок"))</f>
        <v/>
      </c>
    </row>
    <row r="341" spans="2:13" x14ac:dyDescent="0.3">
      <c r="B341" s="7">
        <v>41364</v>
      </c>
      <c r="C341" s="9">
        <v>1569.81</v>
      </c>
      <c r="D341" s="4" t="s">
        <v>154</v>
      </c>
      <c r="E341" s="4" t="s">
        <v>24</v>
      </c>
      <c r="F341" s="4" t="s">
        <v>121</v>
      </c>
      <c r="H341" s="4" t="s">
        <v>178</v>
      </c>
      <c r="I341" s="4" t="s">
        <v>163</v>
      </c>
      <c r="J341" s="11">
        <f t="shared" si="15"/>
        <v>0</v>
      </c>
      <c r="K341" s="11">
        <f t="shared" si="16"/>
        <v>3</v>
      </c>
      <c r="L341" s="11">
        <f t="shared" si="17"/>
        <v>0</v>
      </c>
      <c r="M341" s="11" t="str">
        <f ca="1">IF(I341&lt;&gt;"план","",IF((ABS(SUMIFS($C:$C,$J:$J,J341,$E:$E,E341,$I:$I,"факт"))+ABS(C341))&gt;ABS(SUMIFS(INDIRECT("'Реестр план'!"&amp;'План-факт'!$E$3),'Реестр план'!$F:$F,E341,'Реестр план'!$I:$I,J341)),"перерасход","ок"))</f>
        <v/>
      </c>
    </row>
    <row r="342" spans="2:13" x14ac:dyDescent="0.3">
      <c r="B342" s="7">
        <v>41364</v>
      </c>
      <c r="C342" s="9">
        <v>2166.48</v>
      </c>
      <c r="D342" s="4" t="s">
        <v>154</v>
      </c>
      <c r="E342" s="4" t="s">
        <v>24</v>
      </c>
      <c r="F342" s="4" t="s">
        <v>111</v>
      </c>
      <c r="H342" s="4" t="s">
        <v>178</v>
      </c>
      <c r="I342" s="4" t="s">
        <v>163</v>
      </c>
      <c r="J342" s="11">
        <f t="shared" si="15"/>
        <v>0</v>
      </c>
      <c r="K342" s="11">
        <f t="shared" si="16"/>
        <v>3</v>
      </c>
      <c r="L342" s="11">
        <f t="shared" si="17"/>
        <v>0</v>
      </c>
      <c r="M342" s="11" t="str">
        <f ca="1">IF(I342&lt;&gt;"план","",IF((ABS(SUMIFS($C:$C,$J:$J,J342,$E:$E,E342,$I:$I,"факт"))+ABS(C342))&gt;ABS(SUMIFS(INDIRECT("'Реестр план'!"&amp;'План-факт'!$E$3),'Реестр план'!$F:$F,E342,'Реестр план'!$I:$I,J342)),"перерасход","ок"))</f>
        <v/>
      </c>
    </row>
    <row r="343" spans="2:13" x14ac:dyDescent="0.3">
      <c r="B343" s="7">
        <v>41364</v>
      </c>
      <c r="C343" s="9">
        <v>2375.25</v>
      </c>
      <c r="D343" s="4" t="s">
        <v>154</v>
      </c>
      <c r="E343" s="4" t="s">
        <v>24</v>
      </c>
      <c r="F343" s="4" t="s">
        <v>110</v>
      </c>
      <c r="H343" s="4" t="s">
        <v>178</v>
      </c>
      <c r="I343" s="4" t="s">
        <v>163</v>
      </c>
      <c r="J343" s="11">
        <f t="shared" si="15"/>
        <v>0</v>
      </c>
      <c r="K343" s="11">
        <f t="shared" si="16"/>
        <v>3</v>
      </c>
      <c r="L343" s="11">
        <f t="shared" si="17"/>
        <v>0</v>
      </c>
      <c r="M343" s="11" t="str">
        <f ca="1">IF(I343&lt;&gt;"план","",IF((ABS(SUMIFS($C:$C,$J:$J,J343,$E:$E,E343,$I:$I,"факт"))+ABS(C343))&gt;ABS(SUMIFS(INDIRECT("'Реестр план'!"&amp;'План-факт'!$E$3),'Реестр план'!$F:$F,E343,'Реестр план'!$I:$I,J343)),"перерасход","ок"))</f>
        <v/>
      </c>
    </row>
    <row r="344" spans="2:13" x14ac:dyDescent="0.3">
      <c r="B344" s="7">
        <v>41364</v>
      </c>
      <c r="C344" s="9">
        <v>2430.8200000000002</v>
      </c>
      <c r="D344" s="4" t="s">
        <v>154</v>
      </c>
      <c r="E344" s="4" t="s">
        <v>24</v>
      </c>
      <c r="F344" s="4" t="s">
        <v>124</v>
      </c>
      <c r="H344" s="4" t="s">
        <v>178</v>
      </c>
      <c r="I344" s="4" t="s">
        <v>163</v>
      </c>
      <c r="J344" s="11">
        <f t="shared" si="15"/>
        <v>0</v>
      </c>
      <c r="K344" s="11">
        <f t="shared" si="16"/>
        <v>3</v>
      </c>
      <c r="L344" s="11">
        <f t="shared" si="17"/>
        <v>0</v>
      </c>
      <c r="M344" s="11" t="str">
        <f ca="1">IF(I344&lt;&gt;"план","",IF((ABS(SUMIFS($C:$C,$J:$J,J344,$E:$E,E344,$I:$I,"факт"))+ABS(C344))&gt;ABS(SUMIFS(INDIRECT("'Реестр план'!"&amp;'План-факт'!$E$3),'Реестр план'!$F:$F,E344,'Реестр план'!$I:$I,J344)),"перерасход","ок"))</f>
        <v/>
      </c>
    </row>
    <row r="345" spans="2:13" x14ac:dyDescent="0.3">
      <c r="B345" s="7">
        <v>41364</v>
      </c>
      <c r="C345" s="9">
        <v>2577.12</v>
      </c>
      <c r="D345" s="4" t="s">
        <v>154</v>
      </c>
      <c r="E345" s="4" t="s">
        <v>24</v>
      </c>
      <c r="F345" s="4" t="s">
        <v>111</v>
      </c>
      <c r="H345" s="4" t="s">
        <v>178</v>
      </c>
      <c r="I345" s="4" t="s">
        <v>163</v>
      </c>
      <c r="J345" s="11">
        <f t="shared" si="15"/>
        <v>0</v>
      </c>
      <c r="K345" s="11">
        <f t="shared" si="16"/>
        <v>3</v>
      </c>
      <c r="L345" s="11">
        <f t="shared" si="17"/>
        <v>0</v>
      </c>
      <c r="M345" s="11" t="str">
        <f ca="1">IF(I345&lt;&gt;"план","",IF((ABS(SUMIFS($C:$C,$J:$J,J345,$E:$E,E345,$I:$I,"факт"))+ABS(C345))&gt;ABS(SUMIFS(INDIRECT("'Реестр план'!"&amp;'План-факт'!$E$3),'Реестр план'!$F:$F,E345,'Реестр план'!$I:$I,J345)),"перерасход","ок"))</f>
        <v/>
      </c>
    </row>
    <row r="346" spans="2:13" x14ac:dyDescent="0.3">
      <c r="B346" s="7">
        <v>41364</v>
      </c>
      <c r="C346" s="9">
        <v>2910.25</v>
      </c>
      <c r="D346" s="4" t="s">
        <v>154</v>
      </c>
      <c r="E346" s="4" t="s">
        <v>24</v>
      </c>
      <c r="F346" s="4" t="s">
        <v>111</v>
      </c>
      <c r="H346" s="4" t="s">
        <v>178</v>
      </c>
      <c r="I346" s="4" t="s">
        <v>163</v>
      </c>
      <c r="J346" s="11">
        <f t="shared" si="15"/>
        <v>0</v>
      </c>
      <c r="K346" s="11">
        <f t="shared" si="16"/>
        <v>3</v>
      </c>
      <c r="L346" s="11">
        <f t="shared" si="17"/>
        <v>0</v>
      </c>
      <c r="M346" s="11" t="str">
        <f ca="1">IF(I346&lt;&gt;"план","",IF((ABS(SUMIFS($C:$C,$J:$J,J346,$E:$E,E346,$I:$I,"факт"))+ABS(C346))&gt;ABS(SUMIFS(INDIRECT("'Реестр план'!"&amp;'План-факт'!$E$3),'Реестр план'!$F:$F,E346,'Реестр план'!$I:$I,J346)),"перерасход","ок"))</f>
        <v/>
      </c>
    </row>
    <row r="347" spans="2:13" x14ac:dyDescent="0.3">
      <c r="B347" s="7">
        <v>41364</v>
      </c>
      <c r="C347" s="9">
        <v>3262.4639999999999</v>
      </c>
      <c r="D347" s="4" t="s">
        <v>154</v>
      </c>
      <c r="E347" s="4" t="s">
        <v>24</v>
      </c>
      <c r="F347" s="4" t="s">
        <v>114</v>
      </c>
      <c r="H347" s="4" t="s">
        <v>178</v>
      </c>
      <c r="I347" s="4" t="s">
        <v>163</v>
      </c>
      <c r="J347" s="11">
        <f t="shared" si="15"/>
        <v>0</v>
      </c>
      <c r="K347" s="11">
        <f t="shared" si="16"/>
        <v>3</v>
      </c>
      <c r="L347" s="11">
        <f t="shared" si="17"/>
        <v>0</v>
      </c>
      <c r="M347" s="11" t="str">
        <f ca="1">IF(I347&lt;&gt;"план","",IF((ABS(SUMIFS($C:$C,$J:$J,J347,$E:$E,E347,$I:$I,"факт"))+ABS(C347))&gt;ABS(SUMIFS(INDIRECT("'Реестр план'!"&amp;'План-факт'!$E$3),'Реестр план'!$F:$F,E347,'Реестр план'!$I:$I,J347)),"перерасход","ок"))</f>
        <v/>
      </c>
    </row>
    <row r="348" spans="2:13" x14ac:dyDescent="0.3">
      <c r="B348" s="7">
        <v>41364</v>
      </c>
      <c r="C348" s="9">
        <v>3475.76</v>
      </c>
      <c r="D348" s="4" t="s">
        <v>154</v>
      </c>
      <c r="E348" s="4" t="s">
        <v>24</v>
      </c>
      <c r="F348" s="4" t="s">
        <v>112</v>
      </c>
      <c r="H348" s="4" t="s">
        <v>178</v>
      </c>
      <c r="I348" s="4" t="s">
        <v>163</v>
      </c>
      <c r="J348" s="11">
        <f t="shared" si="15"/>
        <v>0</v>
      </c>
      <c r="K348" s="11">
        <f t="shared" si="16"/>
        <v>3</v>
      </c>
      <c r="L348" s="11">
        <f t="shared" si="17"/>
        <v>0</v>
      </c>
      <c r="M348" s="11" t="str">
        <f ca="1">IF(I348&lt;&gt;"план","",IF((ABS(SUMIFS($C:$C,$J:$J,J348,$E:$E,E348,$I:$I,"факт"))+ABS(C348))&gt;ABS(SUMIFS(INDIRECT("'Реестр план'!"&amp;'План-факт'!$E$3),'Реестр план'!$F:$F,E348,'Реестр план'!$I:$I,J348)),"перерасход","ок"))</f>
        <v/>
      </c>
    </row>
    <row r="349" spans="2:13" x14ac:dyDescent="0.3">
      <c r="B349" s="7">
        <v>41364</v>
      </c>
      <c r="C349" s="9">
        <v>3717.31</v>
      </c>
      <c r="D349" s="4" t="s">
        <v>154</v>
      </c>
      <c r="E349" s="4" t="s">
        <v>24</v>
      </c>
      <c r="F349" s="4" t="s">
        <v>114</v>
      </c>
      <c r="H349" s="4" t="s">
        <v>178</v>
      </c>
      <c r="I349" s="4" t="s">
        <v>163</v>
      </c>
      <c r="J349" s="11">
        <f t="shared" si="15"/>
        <v>0</v>
      </c>
      <c r="K349" s="11">
        <f t="shared" si="16"/>
        <v>3</v>
      </c>
      <c r="L349" s="11">
        <f t="shared" si="17"/>
        <v>0</v>
      </c>
      <c r="M349" s="11" t="str">
        <f ca="1">IF(I349&lt;&gt;"план","",IF((ABS(SUMIFS($C:$C,$J:$J,J349,$E:$E,E349,$I:$I,"факт"))+ABS(C349))&gt;ABS(SUMIFS(INDIRECT("'Реестр план'!"&amp;'План-факт'!$E$3),'Реестр план'!$F:$F,E349,'Реестр план'!$I:$I,J349)),"перерасход","ок"))</f>
        <v/>
      </c>
    </row>
    <row r="350" spans="2:13" x14ac:dyDescent="0.3">
      <c r="B350" s="7">
        <v>41364</v>
      </c>
      <c r="C350" s="9">
        <v>3807.31</v>
      </c>
      <c r="D350" s="4" t="s">
        <v>154</v>
      </c>
      <c r="E350" s="4" t="s">
        <v>24</v>
      </c>
      <c r="F350" s="4" t="s">
        <v>125</v>
      </c>
      <c r="H350" s="4" t="s">
        <v>178</v>
      </c>
      <c r="I350" s="4" t="s">
        <v>163</v>
      </c>
      <c r="J350" s="11">
        <f t="shared" si="15"/>
        <v>0</v>
      </c>
      <c r="K350" s="11">
        <f t="shared" si="16"/>
        <v>3</v>
      </c>
      <c r="L350" s="11">
        <f t="shared" si="17"/>
        <v>0</v>
      </c>
      <c r="M350" s="11" t="str">
        <f ca="1">IF(I350&lt;&gt;"план","",IF((ABS(SUMIFS($C:$C,$J:$J,J350,$E:$E,E350,$I:$I,"факт"))+ABS(C350))&gt;ABS(SUMIFS(INDIRECT("'Реестр план'!"&amp;'План-факт'!$E$3),'Реестр план'!$F:$F,E350,'Реестр план'!$I:$I,J350)),"перерасход","ок"))</f>
        <v/>
      </c>
    </row>
    <row r="351" spans="2:13" x14ac:dyDescent="0.3">
      <c r="B351" s="7">
        <v>41364</v>
      </c>
      <c r="C351" s="9">
        <v>4172.07</v>
      </c>
      <c r="D351" s="4" t="s">
        <v>154</v>
      </c>
      <c r="E351" s="4" t="s">
        <v>24</v>
      </c>
      <c r="F351" s="4" t="s">
        <v>109</v>
      </c>
      <c r="H351" s="4" t="s">
        <v>178</v>
      </c>
      <c r="I351" s="4" t="s">
        <v>163</v>
      </c>
      <c r="J351" s="11">
        <f t="shared" si="15"/>
        <v>0</v>
      </c>
      <c r="K351" s="11">
        <f t="shared" si="16"/>
        <v>3</v>
      </c>
      <c r="L351" s="11">
        <f t="shared" si="17"/>
        <v>0</v>
      </c>
      <c r="M351" s="11" t="str">
        <f ca="1">IF(I351&lt;&gt;"план","",IF((ABS(SUMIFS($C:$C,$J:$J,J351,$E:$E,E351,$I:$I,"факт"))+ABS(C351))&gt;ABS(SUMIFS(INDIRECT("'Реестр план'!"&amp;'План-факт'!$E$3),'Реестр план'!$F:$F,E351,'Реестр план'!$I:$I,J351)),"перерасход","ок"))</f>
        <v/>
      </c>
    </row>
    <row r="352" spans="2:13" x14ac:dyDescent="0.3">
      <c r="B352" s="7">
        <v>41364</v>
      </c>
      <c r="C352" s="9">
        <v>4333.22</v>
      </c>
      <c r="D352" s="4" t="s">
        <v>154</v>
      </c>
      <c r="E352" s="4" t="s">
        <v>24</v>
      </c>
      <c r="F352" s="4" t="s">
        <v>119</v>
      </c>
      <c r="H352" s="4" t="s">
        <v>178</v>
      </c>
      <c r="I352" s="4" t="s">
        <v>163</v>
      </c>
      <c r="J352" s="11">
        <f t="shared" si="15"/>
        <v>0</v>
      </c>
      <c r="K352" s="11">
        <f t="shared" si="16"/>
        <v>3</v>
      </c>
      <c r="L352" s="11">
        <f t="shared" si="17"/>
        <v>0</v>
      </c>
      <c r="M352" s="11" t="str">
        <f ca="1">IF(I352&lt;&gt;"план","",IF((ABS(SUMIFS($C:$C,$J:$J,J352,$E:$E,E352,$I:$I,"факт"))+ABS(C352))&gt;ABS(SUMIFS(INDIRECT("'Реестр план'!"&amp;'План-факт'!$E$3),'Реестр план'!$F:$F,E352,'Реестр план'!$I:$I,J352)),"перерасход","ок"))</f>
        <v/>
      </c>
    </row>
    <row r="353" spans="2:13" x14ac:dyDescent="0.3">
      <c r="B353" s="7">
        <v>41364</v>
      </c>
      <c r="C353" s="9">
        <v>4480.91</v>
      </c>
      <c r="D353" s="4" t="s">
        <v>154</v>
      </c>
      <c r="E353" s="4" t="s">
        <v>24</v>
      </c>
      <c r="F353" s="4" t="s">
        <v>114</v>
      </c>
      <c r="H353" s="4" t="s">
        <v>178</v>
      </c>
      <c r="I353" s="4" t="s">
        <v>163</v>
      </c>
      <c r="J353" s="11">
        <f t="shared" si="15"/>
        <v>0</v>
      </c>
      <c r="K353" s="11">
        <f t="shared" si="16"/>
        <v>3</v>
      </c>
      <c r="L353" s="11">
        <f t="shared" si="17"/>
        <v>0</v>
      </c>
      <c r="M353" s="11" t="str">
        <f ca="1">IF(I353&lt;&gt;"план","",IF((ABS(SUMIFS($C:$C,$J:$J,J353,$E:$E,E353,$I:$I,"факт"))+ABS(C353))&gt;ABS(SUMIFS(INDIRECT("'Реестр план'!"&amp;'План-факт'!$E$3),'Реестр план'!$F:$F,E353,'Реестр план'!$I:$I,J353)),"перерасход","ок"))</f>
        <v/>
      </c>
    </row>
    <row r="354" spans="2:13" x14ac:dyDescent="0.3">
      <c r="B354" s="7">
        <v>41364</v>
      </c>
      <c r="C354" s="9">
        <v>4578</v>
      </c>
      <c r="D354" s="4" t="s">
        <v>154</v>
      </c>
      <c r="E354" s="4" t="s">
        <v>24</v>
      </c>
      <c r="F354" s="4" t="s">
        <v>123</v>
      </c>
      <c r="H354" s="4" t="s">
        <v>178</v>
      </c>
      <c r="I354" s="4" t="s">
        <v>163</v>
      </c>
      <c r="J354" s="11">
        <f t="shared" si="15"/>
        <v>0</v>
      </c>
      <c r="K354" s="11">
        <f t="shared" si="16"/>
        <v>3</v>
      </c>
      <c r="L354" s="11">
        <f t="shared" si="17"/>
        <v>0</v>
      </c>
      <c r="M354" s="11" t="str">
        <f ca="1">IF(I354&lt;&gt;"план","",IF((ABS(SUMIFS($C:$C,$J:$J,J354,$E:$E,E354,$I:$I,"факт"))+ABS(C354))&gt;ABS(SUMIFS(INDIRECT("'Реестр план'!"&amp;'План-факт'!$E$3),'Реестр план'!$F:$F,E354,'Реестр план'!$I:$I,J354)),"перерасход","ок"))</f>
        <v/>
      </c>
    </row>
    <row r="355" spans="2:13" x14ac:dyDescent="0.3">
      <c r="B355" s="7">
        <v>41364</v>
      </c>
      <c r="C355" s="9">
        <v>4648.1000000000004</v>
      </c>
      <c r="D355" s="4" t="s">
        <v>154</v>
      </c>
      <c r="E355" s="4" t="s">
        <v>24</v>
      </c>
      <c r="F355" s="4" t="s">
        <v>124</v>
      </c>
      <c r="H355" s="4" t="s">
        <v>178</v>
      </c>
      <c r="I355" s="4" t="s">
        <v>163</v>
      </c>
      <c r="J355" s="11">
        <f t="shared" si="15"/>
        <v>0</v>
      </c>
      <c r="K355" s="11">
        <f t="shared" si="16"/>
        <v>3</v>
      </c>
      <c r="L355" s="11">
        <f t="shared" si="17"/>
        <v>0</v>
      </c>
      <c r="M355" s="11" t="str">
        <f ca="1">IF(I355&lt;&gt;"план","",IF((ABS(SUMIFS($C:$C,$J:$J,J355,$E:$E,E355,$I:$I,"факт"))+ABS(C355))&gt;ABS(SUMIFS(INDIRECT("'Реестр план'!"&amp;'План-факт'!$E$3),'Реестр план'!$F:$F,E355,'Реестр план'!$I:$I,J355)),"перерасход","ок"))</f>
        <v/>
      </c>
    </row>
    <row r="356" spans="2:13" x14ac:dyDescent="0.3">
      <c r="B356" s="7">
        <v>41364</v>
      </c>
      <c r="C356" s="9">
        <v>4753.22</v>
      </c>
      <c r="D356" s="4" t="s">
        <v>154</v>
      </c>
      <c r="E356" s="4" t="s">
        <v>24</v>
      </c>
      <c r="F356" s="4" t="s">
        <v>113</v>
      </c>
      <c r="H356" s="4" t="s">
        <v>178</v>
      </c>
      <c r="I356" s="4" t="s">
        <v>163</v>
      </c>
      <c r="J356" s="11">
        <f t="shared" si="15"/>
        <v>0</v>
      </c>
      <c r="K356" s="11">
        <f t="shared" si="16"/>
        <v>3</v>
      </c>
      <c r="L356" s="11">
        <f t="shared" si="17"/>
        <v>0</v>
      </c>
      <c r="M356" s="11" t="str">
        <f ca="1">IF(I356&lt;&gt;"план","",IF((ABS(SUMIFS($C:$C,$J:$J,J356,$E:$E,E356,$I:$I,"факт"))+ABS(C356))&gt;ABS(SUMIFS(INDIRECT("'Реестр план'!"&amp;'План-факт'!$E$3),'Реестр план'!$F:$F,E356,'Реестр план'!$I:$I,J356)),"перерасход","ок"))</f>
        <v/>
      </c>
    </row>
    <row r="357" spans="2:13" x14ac:dyDescent="0.3">
      <c r="B357" s="7">
        <v>41364</v>
      </c>
      <c r="C357" s="9">
        <v>4843.83</v>
      </c>
      <c r="D357" s="4" t="s">
        <v>154</v>
      </c>
      <c r="E357" s="4" t="s">
        <v>24</v>
      </c>
      <c r="F357" s="4" t="s">
        <v>121</v>
      </c>
      <c r="H357" s="4" t="s">
        <v>178</v>
      </c>
      <c r="I357" s="4" t="s">
        <v>163</v>
      </c>
      <c r="J357" s="11">
        <f t="shared" si="15"/>
        <v>0</v>
      </c>
      <c r="K357" s="11">
        <f t="shared" si="16"/>
        <v>3</v>
      </c>
      <c r="L357" s="11">
        <f t="shared" si="17"/>
        <v>0</v>
      </c>
      <c r="M357" s="11" t="str">
        <f ca="1">IF(I357&lt;&gt;"план","",IF((ABS(SUMIFS($C:$C,$J:$J,J357,$E:$E,E357,$I:$I,"факт"))+ABS(C357))&gt;ABS(SUMIFS(INDIRECT("'Реестр план'!"&amp;'План-факт'!$E$3),'Реестр план'!$F:$F,E357,'Реестр план'!$I:$I,J357)),"перерасход","ок"))</f>
        <v/>
      </c>
    </row>
    <row r="358" spans="2:13" x14ac:dyDescent="0.3">
      <c r="B358" s="7">
        <v>41364</v>
      </c>
      <c r="C358" s="9">
        <v>4935.68</v>
      </c>
      <c r="D358" s="4" t="s">
        <v>154</v>
      </c>
      <c r="E358" s="4" t="s">
        <v>24</v>
      </c>
      <c r="F358" s="4" t="s">
        <v>105</v>
      </c>
      <c r="H358" s="4" t="s">
        <v>178</v>
      </c>
      <c r="I358" s="4" t="s">
        <v>163</v>
      </c>
      <c r="J358" s="11">
        <f t="shared" si="15"/>
        <v>0</v>
      </c>
      <c r="K358" s="11">
        <f t="shared" si="16"/>
        <v>3</v>
      </c>
      <c r="L358" s="11">
        <f t="shared" si="17"/>
        <v>0</v>
      </c>
      <c r="M358" s="11" t="str">
        <f ca="1">IF(I358&lt;&gt;"план","",IF((ABS(SUMIFS($C:$C,$J:$J,J358,$E:$E,E358,$I:$I,"факт"))+ABS(C358))&gt;ABS(SUMIFS(INDIRECT("'Реестр план'!"&amp;'План-факт'!$E$3),'Реестр план'!$F:$F,E358,'Реестр план'!$I:$I,J358)),"перерасход","ок"))</f>
        <v/>
      </c>
    </row>
    <row r="359" spans="2:13" x14ac:dyDescent="0.3">
      <c r="B359" s="7">
        <v>41364</v>
      </c>
      <c r="C359" s="9">
        <v>4989.12</v>
      </c>
      <c r="D359" s="4" t="s">
        <v>154</v>
      </c>
      <c r="E359" s="4" t="s">
        <v>24</v>
      </c>
      <c r="F359" s="4" t="s">
        <v>105</v>
      </c>
      <c r="H359" s="4" t="s">
        <v>178</v>
      </c>
      <c r="I359" s="4" t="s">
        <v>163</v>
      </c>
      <c r="J359" s="11">
        <f t="shared" si="15"/>
        <v>0</v>
      </c>
      <c r="K359" s="11">
        <f t="shared" si="16"/>
        <v>3</v>
      </c>
      <c r="L359" s="11">
        <f t="shared" si="17"/>
        <v>0</v>
      </c>
      <c r="M359" s="11" t="str">
        <f ca="1">IF(I359&lt;&gt;"план","",IF((ABS(SUMIFS($C:$C,$J:$J,J359,$E:$E,E359,$I:$I,"факт"))+ABS(C359))&gt;ABS(SUMIFS(INDIRECT("'Реестр план'!"&amp;'План-факт'!$E$3),'Реестр план'!$F:$F,E359,'Реестр план'!$I:$I,J359)),"перерасход","ок"))</f>
        <v/>
      </c>
    </row>
    <row r="360" spans="2:13" x14ac:dyDescent="0.3">
      <c r="B360" s="7">
        <v>41364</v>
      </c>
      <c r="C360" s="9">
        <v>4997.3</v>
      </c>
      <c r="D360" s="4" t="s">
        <v>154</v>
      </c>
      <c r="E360" s="4" t="s">
        <v>24</v>
      </c>
      <c r="F360" s="4" t="s">
        <v>107</v>
      </c>
      <c r="H360" s="4" t="s">
        <v>178</v>
      </c>
      <c r="I360" s="4" t="s">
        <v>163</v>
      </c>
      <c r="J360" s="11">
        <f t="shared" si="15"/>
        <v>0</v>
      </c>
      <c r="K360" s="11">
        <f t="shared" si="16"/>
        <v>3</v>
      </c>
      <c r="L360" s="11">
        <f t="shared" si="17"/>
        <v>0</v>
      </c>
      <c r="M360" s="11" t="str">
        <f ca="1">IF(I360&lt;&gt;"план","",IF((ABS(SUMIFS($C:$C,$J:$J,J360,$E:$E,E360,$I:$I,"факт"))+ABS(C360))&gt;ABS(SUMIFS(INDIRECT("'Реестр план'!"&amp;'План-факт'!$E$3),'Реестр план'!$F:$F,E360,'Реестр план'!$I:$I,J360)),"перерасход","ок"))</f>
        <v/>
      </c>
    </row>
    <row r="361" spans="2:13" x14ac:dyDescent="0.3">
      <c r="B361" s="7">
        <v>41364</v>
      </c>
      <c r="C361" s="9">
        <v>5154.24</v>
      </c>
      <c r="D361" s="4" t="s">
        <v>154</v>
      </c>
      <c r="E361" s="4" t="s">
        <v>24</v>
      </c>
      <c r="F361" s="4" t="s">
        <v>122</v>
      </c>
      <c r="H361" s="4" t="s">
        <v>178</v>
      </c>
      <c r="I361" s="4" t="s">
        <v>163</v>
      </c>
      <c r="J361" s="11">
        <f t="shared" si="15"/>
        <v>0</v>
      </c>
      <c r="K361" s="11">
        <f t="shared" si="16"/>
        <v>3</v>
      </c>
      <c r="L361" s="11">
        <f t="shared" si="17"/>
        <v>0</v>
      </c>
      <c r="M361" s="11" t="str">
        <f ca="1">IF(I361&lt;&gt;"план","",IF((ABS(SUMIFS($C:$C,$J:$J,J361,$E:$E,E361,$I:$I,"факт"))+ABS(C361))&gt;ABS(SUMIFS(INDIRECT("'Реестр план'!"&amp;'План-факт'!$E$3),'Реестр план'!$F:$F,E361,'Реестр план'!$I:$I,J361)),"перерасход","ок"))</f>
        <v/>
      </c>
    </row>
    <row r="362" spans="2:13" x14ac:dyDescent="0.3">
      <c r="B362" s="7">
        <v>41364</v>
      </c>
      <c r="C362" s="9">
        <v>5266.81</v>
      </c>
      <c r="D362" s="4" t="s">
        <v>154</v>
      </c>
      <c r="E362" s="4" t="s">
        <v>24</v>
      </c>
      <c r="F362" s="4" t="s">
        <v>118</v>
      </c>
      <c r="H362" s="4" t="s">
        <v>178</v>
      </c>
      <c r="I362" s="4" t="s">
        <v>163</v>
      </c>
      <c r="J362" s="11">
        <f t="shared" si="15"/>
        <v>0</v>
      </c>
      <c r="K362" s="11">
        <f t="shared" si="16"/>
        <v>3</v>
      </c>
      <c r="L362" s="11">
        <f t="shared" si="17"/>
        <v>0</v>
      </c>
      <c r="M362" s="11" t="str">
        <f ca="1">IF(I362&lt;&gt;"план","",IF((ABS(SUMIFS($C:$C,$J:$J,J362,$E:$E,E362,$I:$I,"факт"))+ABS(C362))&gt;ABS(SUMIFS(INDIRECT("'Реестр план'!"&amp;'План-факт'!$E$3),'Реестр план'!$F:$F,E362,'Реестр план'!$I:$I,J362)),"перерасход","ок"))</f>
        <v/>
      </c>
    </row>
    <row r="363" spans="2:13" x14ac:dyDescent="0.3">
      <c r="B363" s="7">
        <v>41364</v>
      </c>
      <c r="C363" s="9">
        <v>5588.09</v>
      </c>
      <c r="D363" s="4" t="s">
        <v>154</v>
      </c>
      <c r="E363" s="4" t="s">
        <v>24</v>
      </c>
      <c r="F363" s="4" t="s">
        <v>117</v>
      </c>
      <c r="H363" s="4" t="s">
        <v>178</v>
      </c>
      <c r="I363" s="4" t="s">
        <v>163</v>
      </c>
      <c r="J363" s="11">
        <f t="shared" si="15"/>
        <v>0</v>
      </c>
      <c r="K363" s="11">
        <f t="shared" si="16"/>
        <v>3</v>
      </c>
      <c r="L363" s="11">
        <f t="shared" si="17"/>
        <v>0</v>
      </c>
      <c r="M363" s="11" t="str">
        <f ca="1">IF(I363&lt;&gt;"план","",IF((ABS(SUMIFS($C:$C,$J:$J,J363,$E:$E,E363,$I:$I,"факт"))+ABS(C363))&gt;ABS(SUMIFS(INDIRECT("'Реестр план'!"&amp;'План-факт'!$E$3),'Реестр план'!$F:$F,E363,'Реестр план'!$I:$I,J363)),"перерасход","ок"))</f>
        <v/>
      </c>
    </row>
    <row r="364" spans="2:13" x14ac:dyDescent="0.3">
      <c r="B364" s="7">
        <v>41364</v>
      </c>
      <c r="C364" s="9">
        <v>5786.48</v>
      </c>
      <c r="D364" s="4" t="s">
        <v>154</v>
      </c>
      <c r="E364" s="4" t="s">
        <v>24</v>
      </c>
      <c r="F364" s="4" t="s">
        <v>112</v>
      </c>
      <c r="H364" s="4" t="s">
        <v>178</v>
      </c>
      <c r="I364" s="4" t="s">
        <v>163</v>
      </c>
      <c r="J364" s="11">
        <f t="shared" si="15"/>
        <v>0</v>
      </c>
      <c r="K364" s="11">
        <f t="shared" si="16"/>
        <v>3</v>
      </c>
      <c r="L364" s="11">
        <f t="shared" si="17"/>
        <v>0</v>
      </c>
      <c r="M364" s="11" t="str">
        <f ca="1">IF(I364&lt;&gt;"план","",IF((ABS(SUMIFS($C:$C,$J:$J,J364,$E:$E,E364,$I:$I,"факт"))+ABS(C364))&gt;ABS(SUMIFS(INDIRECT("'Реестр план'!"&amp;'План-факт'!$E$3),'Реестр план'!$F:$F,E364,'Реестр план'!$I:$I,J364)),"перерасход","ок"))</f>
        <v/>
      </c>
    </row>
    <row r="365" spans="2:13" x14ac:dyDescent="0.3">
      <c r="B365" s="7">
        <v>41364</v>
      </c>
      <c r="C365" s="9">
        <v>6162.67</v>
      </c>
      <c r="D365" s="4" t="s">
        <v>154</v>
      </c>
      <c r="E365" s="4" t="s">
        <v>24</v>
      </c>
      <c r="F365" s="4" t="s">
        <v>112</v>
      </c>
      <c r="H365" s="4" t="s">
        <v>178</v>
      </c>
      <c r="I365" s="4" t="s">
        <v>163</v>
      </c>
      <c r="J365" s="11">
        <f t="shared" si="15"/>
        <v>0</v>
      </c>
      <c r="K365" s="11">
        <f t="shared" si="16"/>
        <v>3</v>
      </c>
      <c r="L365" s="11">
        <f t="shared" si="17"/>
        <v>0</v>
      </c>
      <c r="M365" s="11" t="str">
        <f ca="1">IF(I365&lt;&gt;"план","",IF((ABS(SUMIFS($C:$C,$J:$J,J365,$E:$E,E365,$I:$I,"факт"))+ABS(C365))&gt;ABS(SUMIFS(INDIRECT("'Реестр план'!"&amp;'План-факт'!$E$3),'Реестр план'!$F:$F,E365,'Реестр план'!$I:$I,J365)),"перерасход","ок"))</f>
        <v/>
      </c>
    </row>
    <row r="366" spans="2:13" x14ac:dyDescent="0.3">
      <c r="B366" s="7">
        <v>41364</v>
      </c>
      <c r="C366" s="9">
        <v>6271</v>
      </c>
      <c r="D366" s="4" t="s">
        <v>154</v>
      </c>
      <c r="E366" s="4" t="s">
        <v>24</v>
      </c>
      <c r="F366" s="4" t="s">
        <v>119</v>
      </c>
      <c r="H366" s="4" t="s">
        <v>178</v>
      </c>
      <c r="I366" s="4" t="s">
        <v>163</v>
      </c>
      <c r="J366" s="11">
        <f t="shared" si="15"/>
        <v>0</v>
      </c>
      <c r="K366" s="11">
        <f t="shared" si="16"/>
        <v>3</v>
      </c>
      <c r="L366" s="11">
        <f t="shared" si="17"/>
        <v>0</v>
      </c>
      <c r="M366" s="11" t="str">
        <f ca="1">IF(I366&lt;&gt;"план","",IF((ABS(SUMIFS($C:$C,$J:$J,J366,$E:$E,E366,$I:$I,"факт"))+ABS(C366))&gt;ABS(SUMIFS(INDIRECT("'Реестр план'!"&amp;'План-факт'!$E$3),'Реестр план'!$F:$F,E366,'Реестр план'!$I:$I,J366)),"перерасход","ок"))</f>
        <v/>
      </c>
    </row>
    <row r="367" spans="2:13" x14ac:dyDescent="0.3">
      <c r="B367" s="7">
        <v>41364</v>
      </c>
      <c r="C367" s="9">
        <v>6378.7</v>
      </c>
      <c r="D367" s="4" t="s">
        <v>154</v>
      </c>
      <c r="E367" s="4" t="s">
        <v>24</v>
      </c>
      <c r="F367" s="4" t="s">
        <v>112</v>
      </c>
      <c r="H367" s="4" t="s">
        <v>178</v>
      </c>
      <c r="I367" s="4" t="s">
        <v>163</v>
      </c>
      <c r="J367" s="11">
        <f t="shared" si="15"/>
        <v>0</v>
      </c>
      <c r="K367" s="11">
        <f t="shared" si="16"/>
        <v>3</v>
      </c>
      <c r="L367" s="11">
        <f t="shared" si="17"/>
        <v>0</v>
      </c>
      <c r="M367" s="11" t="str">
        <f ca="1">IF(I367&lt;&gt;"план","",IF((ABS(SUMIFS($C:$C,$J:$J,J367,$E:$E,E367,$I:$I,"факт"))+ABS(C367))&gt;ABS(SUMIFS(INDIRECT("'Реестр план'!"&amp;'План-факт'!$E$3),'Реестр план'!$F:$F,E367,'Реестр план'!$I:$I,J367)),"перерасход","ок"))</f>
        <v/>
      </c>
    </row>
    <row r="368" spans="2:13" x14ac:dyDescent="0.3">
      <c r="B368" s="7">
        <v>41364</v>
      </c>
      <c r="C368" s="9">
        <v>6508.36</v>
      </c>
      <c r="D368" s="4" t="s">
        <v>154</v>
      </c>
      <c r="E368" s="4" t="s">
        <v>24</v>
      </c>
      <c r="F368" s="4" t="s">
        <v>110</v>
      </c>
      <c r="H368" s="4" t="s">
        <v>178</v>
      </c>
      <c r="I368" s="4" t="s">
        <v>163</v>
      </c>
      <c r="J368" s="11">
        <f t="shared" si="15"/>
        <v>0</v>
      </c>
      <c r="K368" s="11">
        <f t="shared" si="16"/>
        <v>3</v>
      </c>
      <c r="L368" s="11">
        <f t="shared" si="17"/>
        <v>0</v>
      </c>
      <c r="M368" s="11" t="str">
        <f ca="1">IF(I368&lt;&gt;"план","",IF((ABS(SUMIFS($C:$C,$J:$J,J368,$E:$E,E368,$I:$I,"факт"))+ABS(C368))&gt;ABS(SUMIFS(INDIRECT("'Реестр план'!"&amp;'План-факт'!$E$3),'Реестр план'!$F:$F,E368,'Реестр план'!$I:$I,J368)),"перерасход","ок"))</f>
        <v/>
      </c>
    </row>
    <row r="369" spans="2:13" x14ac:dyDescent="0.3">
      <c r="B369" s="7">
        <v>41364</v>
      </c>
      <c r="C369" s="9">
        <v>6516.96</v>
      </c>
      <c r="D369" s="4" t="s">
        <v>154</v>
      </c>
      <c r="E369" s="4" t="s">
        <v>24</v>
      </c>
      <c r="F369" s="4" t="s">
        <v>124</v>
      </c>
      <c r="H369" s="4" t="s">
        <v>178</v>
      </c>
      <c r="I369" s="4" t="s">
        <v>163</v>
      </c>
      <c r="J369" s="11">
        <f t="shared" si="15"/>
        <v>0</v>
      </c>
      <c r="K369" s="11">
        <f t="shared" si="16"/>
        <v>3</v>
      </c>
      <c r="L369" s="11">
        <f t="shared" si="17"/>
        <v>0</v>
      </c>
      <c r="M369" s="11" t="str">
        <f ca="1">IF(I369&lt;&gt;"план","",IF((ABS(SUMIFS($C:$C,$J:$J,J369,$E:$E,E369,$I:$I,"факт"))+ABS(C369))&gt;ABS(SUMIFS(INDIRECT("'Реестр план'!"&amp;'План-факт'!$E$3),'Реестр план'!$F:$F,E369,'Реестр план'!$I:$I,J369)),"перерасход","ок"))</f>
        <v/>
      </c>
    </row>
    <row r="370" spans="2:13" x14ac:dyDescent="0.3">
      <c r="B370" s="7">
        <v>41364</v>
      </c>
      <c r="C370" s="9">
        <v>6599.15</v>
      </c>
      <c r="D370" s="4" t="s">
        <v>154</v>
      </c>
      <c r="E370" s="4" t="s">
        <v>24</v>
      </c>
      <c r="F370" s="4" t="s">
        <v>113</v>
      </c>
      <c r="H370" s="4" t="s">
        <v>178</v>
      </c>
      <c r="I370" s="4" t="s">
        <v>163</v>
      </c>
      <c r="J370" s="11">
        <f t="shared" si="15"/>
        <v>0</v>
      </c>
      <c r="K370" s="11">
        <f t="shared" si="16"/>
        <v>3</v>
      </c>
      <c r="L370" s="11">
        <f t="shared" si="17"/>
        <v>0</v>
      </c>
      <c r="M370" s="11" t="str">
        <f ca="1">IF(I370&lt;&gt;"план","",IF((ABS(SUMIFS($C:$C,$J:$J,J370,$E:$E,E370,$I:$I,"факт"))+ABS(C370))&gt;ABS(SUMIFS(INDIRECT("'Реестр план'!"&amp;'План-факт'!$E$3),'Реестр план'!$F:$F,E370,'Реестр план'!$I:$I,J370)),"перерасход","ок"))</f>
        <v/>
      </c>
    </row>
    <row r="371" spans="2:13" x14ac:dyDescent="0.3">
      <c r="B371" s="7">
        <v>41364</v>
      </c>
      <c r="C371" s="9">
        <v>6629.71</v>
      </c>
      <c r="D371" s="4" t="s">
        <v>154</v>
      </c>
      <c r="E371" s="4" t="s">
        <v>24</v>
      </c>
      <c r="F371" s="4" t="s">
        <v>117</v>
      </c>
      <c r="H371" s="4" t="s">
        <v>178</v>
      </c>
      <c r="I371" s="4" t="s">
        <v>163</v>
      </c>
      <c r="J371" s="11">
        <f t="shared" si="15"/>
        <v>0</v>
      </c>
      <c r="K371" s="11">
        <f t="shared" si="16"/>
        <v>3</v>
      </c>
      <c r="L371" s="11">
        <f t="shared" si="17"/>
        <v>0</v>
      </c>
      <c r="M371" s="11" t="str">
        <f ca="1">IF(I371&lt;&gt;"план","",IF((ABS(SUMIFS($C:$C,$J:$J,J371,$E:$E,E371,$I:$I,"факт"))+ABS(C371))&gt;ABS(SUMIFS(INDIRECT("'Реестр план'!"&amp;'План-факт'!$E$3),'Реестр план'!$F:$F,E371,'Реестр план'!$I:$I,J371)),"перерасход","ок"))</f>
        <v/>
      </c>
    </row>
    <row r="372" spans="2:13" x14ac:dyDescent="0.3">
      <c r="B372" s="7">
        <v>41364</v>
      </c>
      <c r="C372" s="9">
        <v>6779.63</v>
      </c>
      <c r="D372" s="4" t="s">
        <v>154</v>
      </c>
      <c r="E372" s="4" t="s">
        <v>24</v>
      </c>
      <c r="F372" s="4" t="s">
        <v>108</v>
      </c>
      <c r="H372" s="4" t="s">
        <v>178</v>
      </c>
      <c r="I372" s="4" t="s">
        <v>163</v>
      </c>
      <c r="J372" s="11">
        <f t="shared" si="15"/>
        <v>0</v>
      </c>
      <c r="K372" s="11">
        <f t="shared" si="16"/>
        <v>3</v>
      </c>
      <c r="L372" s="11">
        <f t="shared" si="17"/>
        <v>0</v>
      </c>
      <c r="M372" s="11" t="str">
        <f ca="1">IF(I372&lt;&gt;"план","",IF((ABS(SUMIFS($C:$C,$J:$J,J372,$E:$E,E372,$I:$I,"факт"))+ABS(C372))&gt;ABS(SUMIFS(INDIRECT("'Реестр план'!"&amp;'План-факт'!$E$3),'Реестр план'!$F:$F,E372,'Реестр план'!$I:$I,J372)),"перерасход","ок"))</f>
        <v/>
      </c>
    </row>
    <row r="373" spans="2:13" x14ac:dyDescent="0.3">
      <c r="B373" s="7">
        <v>41364</v>
      </c>
      <c r="C373" s="9">
        <v>6841.35</v>
      </c>
      <c r="D373" s="4" t="s">
        <v>154</v>
      </c>
      <c r="E373" s="4" t="s">
        <v>24</v>
      </c>
      <c r="F373" s="4" t="s">
        <v>106</v>
      </c>
      <c r="H373" s="4" t="s">
        <v>178</v>
      </c>
      <c r="I373" s="4" t="s">
        <v>163</v>
      </c>
      <c r="J373" s="11">
        <f t="shared" si="15"/>
        <v>0</v>
      </c>
      <c r="K373" s="11">
        <f t="shared" si="16"/>
        <v>3</v>
      </c>
      <c r="L373" s="11">
        <f t="shared" si="17"/>
        <v>0</v>
      </c>
      <c r="M373" s="11" t="str">
        <f ca="1">IF(I373&lt;&gt;"план","",IF((ABS(SUMIFS($C:$C,$J:$J,J373,$E:$E,E373,$I:$I,"факт"))+ABS(C373))&gt;ABS(SUMIFS(INDIRECT("'Реестр план'!"&amp;'План-факт'!$E$3),'Реестр план'!$F:$F,E373,'Реестр план'!$I:$I,J373)),"перерасход","ок"))</f>
        <v/>
      </c>
    </row>
    <row r="374" spans="2:13" x14ac:dyDescent="0.3">
      <c r="B374" s="7">
        <v>41364</v>
      </c>
      <c r="C374" s="9">
        <v>7646.4</v>
      </c>
      <c r="D374" s="4" t="s">
        <v>154</v>
      </c>
      <c r="E374" s="4" t="s">
        <v>24</v>
      </c>
      <c r="F374" s="4" t="s">
        <v>115</v>
      </c>
      <c r="H374" s="4" t="s">
        <v>178</v>
      </c>
      <c r="I374" s="4" t="s">
        <v>163</v>
      </c>
      <c r="J374" s="11">
        <f t="shared" si="15"/>
        <v>0</v>
      </c>
      <c r="K374" s="11">
        <f t="shared" si="16"/>
        <v>3</v>
      </c>
      <c r="L374" s="11">
        <f t="shared" si="17"/>
        <v>0</v>
      </c>
      <c r="M374" s="11" t="str">
        <f ca="1">IF(I374&lt;&gt;"план","",IF((ABS(SUMIFS($C:$C,$J:$J,J374,$E:$E,E374,$I:$I,"факт"))+ABS(C374))&gt;ABS(SUMIFS(INDIRECT("'Реестр план'!"&amp;'План-факт'!$E$3),'Реестр план'!$F:$F,E374,'Реестр план'!$I:$I,J374)),"перерасход","ок"))</f>
        <v/>
      </c>
    </row>
    <row r="375" spans="2:13" x14ac:dyDescent="0.3">
      <c r="B375" s="7">
        <v>41364</v>
      </c>
      <c r="C375" s="9">
        <v>7646.4</v>
      </c>
      <c r="D375" s="4" t="s">
        <v>154</v>
      </c>
      <c r="E375" s="4" t="s">
        <v>24</v>
      </c>
      <c r="F375" s="4" t="s">
        <v>124</v>
      </c>
      <c r="H375" s="4" t="s">
        <v>178</v>
      </c>
      <c r="I375" s="4" t="s">
        <v>163</v>
      </c>
      <c r="J375" s="11">
        <f t="shared" si="15"/>
        <v>0</v>
      </c>
      <c r="K375" s="11">
        <f t="shared" si="16"/>
        <v>3</v>
      </c>
      <c r="L375" s="11">
        <f t="shared" si="17"/>
        <v>0</v>
      </c>
      <c r="M375" s="11" t="str">
        <f ca="1">IF(I375&lt;&gt;"план","",IF((ABS(SUMIFS($C:$C,$J:$J,J375,$E:$E,E375,$I:$I,"факт"))+ABS(C375))&gt;ABS(SUMIFS(INDIRECT("'Реестр план'!"&amp;'План-факт'!$E$3),'Реестр план'!$F:$F,E375,'Реестр план'!$I:$I,J375)),"перерасход","ок"))</f>
        <v/>
      </c>
    </row>
    <row r="376" spans="2:13" x14ac:dyDescent="0.3">
      <c r="B376" s="7">
        <v>41364</v>
      </c>
      <c r="C376" s="9">
        <v>8166.39</v>
      </c>
      <c r="D376" s="4" t="s">
        <v>154</v>
      </c>
      <c r="E376" s="4" t="s">
        <v>24</v>
      </c>
      <c r="F376" s="4" t="s">
        <v>125</v>
      </c>
      <c r="H376" s="4" t="s">
        <v>178</v>
      </c>
      <c r="I376" s="4" t="s">
        <v>163</v>
      </c>
      <c r="J376" s="11">
        <f t="shared" si="15"/>
        <v>0</v>
      </c>
      <c r="K376" s="11">
        <f t="shared" si="16"/>
        <v>3</v>
      </c>
      <c r="L376" s="11">
        <f t="shared" si="17"/>
        <v>0</v>
      </c>
      <c r="M376" s="11" t="str">
        <f ca="1">IF(I376&lt;&gt;"план","",IF((ABS(SUMIFS($C:$C,$J:$J,J376,$E:$E,E376,$I:$I,"факт"))+ABS(C376))&gt;ABS(SUMIFS(INDIRECT("'Реестр план'!"&amp;'План-факт'!$E$3),'Реестр план'!$F:$F,E376,'Реестр план'!$I:$I,J376)),"перерасход","ок"))</f>
        <v/>
      </c>
    </row>
    <row r="377" spans="2:13" x14ac:dyDescent="0.3">
      <c r="B377" s="7">
        <v>41364</v>
      </c>
      <c r="C377" s="9">
        <v>8235.86</v>
      </c>
      <c r="D377" s="4" t="s">
        <v>154</v>
      </c>
      <c r="E377" s="4" t="s">
        <v>24</v>
      </c>
      <c r="F377" s="4" t="s">
        <v>113</v>
      </c>
      <c r="H377" s="4" t="s">
        <v>178</v>
      </c>
      <c r="I377" s="4" t="s">
        <v>163</v>
      </c>
      <c r="J377" s="11">
        <f t="shared" si="15"/>
        <v>0</v>
      </c>
      <c r="K377" s="11">
        <f t="shared" si="16"/>
        <v>3</v>
      </c>
      <c r="L377" s="11">
        <f t="shared" si="17"/>
        <v>0</v>
      </c>
      <c r="M377" s="11" t="str">
        <f ca="1">IF(I377&lt;&gt;"план","",IF((ABS(SUMIFS($C:$C,$J:$J,J377,$E:$E,E377,$I:$I,"факт"))+ABS(C377))&gt;ABS(SUMIFS(INDIRECT("'Реестр план'!"&amp;'План-факт'!$E$3),'Реестр план'!$F:$F,E377,'Реестр план'!$I:$I,J377)),"перерасход","ок"))</f>
        <v/>
      </c>
    </row>
    <row r="378" spans="2:13" x14ac:dyDescent="0.3">
      <c r="B378" s="7">
        <v>41364</v>
      </c>
      <c r="C378" s="9">
        <v>8363.67</v>
      </c>
      <c r="D378" s="4" t="s">
        <v>154</v>
      </c>
      <c r="E378" s="4" t="s">
        <v>24</v>
      </c>
      <c r="F378" s="4" t="s">
        <v>112</v>
      </c>
      <c r="H378" s="4" t="s">
        <v>178</v>
      </c>
      <c r="I378" s="4" t="s">
        <v>163</v>
      </c>
      <c r="J378" s="11">
        <f t="shared" si="15"/>
        <v>0</v>
      </c>
      <c r="K378" s="11">
        <f t="shared" si="16"/>
        <v>3</v>
      </c>
      <c r="L378" s="11">
        <f t="shared" si="17"/>
        <v>0</v>
      </c>
      <c r="M378" s="11" t="str">
        <f ca="1">IF(I378&lt;&gt;"план","",IF((ABS(SUMIFS($C:$C,$J:$J,J378,$E:$E,E378,$I:$I,"факт"))+ABS(C378))&gt;ABS(SUMIFS(INDIRECT("'Реестр план'!"&amp;'План-факт'!$E$3),'Реестр план'!$F:$F,E378,'Реестр план'!$I:$I,J378)),"перерасход","ок"))</f>
        <v/>
      </c>
    </row>
    <row r="379" spans="2:13" x14ac:dyDescent="0.3">
      <c r="B379" s="7">
        <v>41364</v>
      </c>
      <c r="C379" s="9">
        <v>8439.36</v>
      </c>
      <c r="D379" s="4" t="s">
        <v>154</v>
      </c>
      <c r="E379" s="4" t="s">
        <v>24</v>
      </c>
      <c r="F379" s="4" t="s">
        <v>111</v>
      </c>
      <c r="H379" s="4" t="s">
        <v>178</v>
      </c>
      <c r="I379" s="4" t="s">
        <v>163</v>
      </c>
      <c r="J379" s="11">
        <f t="shared" si="15"/>
        <v>0</v>
      </c>
      <c r="K379" s="11">
        <f t="shared" si="16"/>
        <v>3</v>
      </c>
      <c r="L379" s="11">
        <f t="shared" si="17"/>
        <v>0</v>
      </c>
      <c r="M379" s="11" t="str">
        <f ca="1">IF(I379&lt;&gt;"план","",IF((ABS(SUMIFS($C:$C,$J:$J,J379,$E:$E,E379,$I:$I,"факт"))+ABS(C379))&gt;ABS(SUMIFS(INDIRECT("'Реестр план'!"&amp;'План-факт'!$E$3),'Реестр план'!$F:$F,E379,'Реестр план'!$I:$I,J379)),"перерасход","ок"))</f>
        <v/>
      </c>
    </row>
    <row r="380" spans="2:13" x14ac:dyDescent="0.3">
      <c r="B380" s="7">
        <v>41364</v>
      </c>
      <c r="C380" s="9">
        <v>8772.7999999999993</v>
      </c>
      <c r="D380" s="4" t="s">
        <v>154</v>
      </c>
      <c r="E380" s="4" t="s">
        <v>24</v>
      </c>
      <c r="F380" s="4" t="s">
        <v>107</v>
      </c>
      <c r="H380" s="4" t="s">
        <v>178</v>
      </c>
      <c r="I380" s="4" t="s">
        <v>163</v>
      </c>
      <c r="J380" s="11">
        <f t="shared" si="15"/>
        <v>0</v>
      </c>
      <c r="K380" s="11">
        <f t="shared" si="16"/>
        <v>3</v>
      </c>
      <c r="L380" s="11">
        <f t="shared" si="17"/>
        <v>0</v>
      </c>
      <c r="M380" s="11" t="str">
        <f ca="1">IF(I380&lt;&gt;"план","",IF((ABS(SUMIFS($C:$C,$J:$J,J380,$E:$E,E380,$I:$I,"факт"))+ABS(C380))&gt;ABS(SUMIFS(INDIRECT("'Реестр план'!"&amp;'План-факт'!$E$3),'Реестр план'!$F:$F,E380,'Реестр план'!$I:$I,J380)),"перерасход","ок"))</f>
        <v/>
      </c>
    </row>
    <row r="381" spans="2:13" x14ac:dyDescent="0.3">
      <c r="B381" s="7">
        <v>41364</v>
      </c>
      <c r="C381" s="9">
        <v>9064.0400000000009</v>
      </c>
      <c r="D381" s="4" t="s">
        <v>154</v>
      </c>
      <c r="E381" s="4" t="s">
        <v>24</v>
      </c>
      <c r="F381" s="4" t="s">
        <v>112</v>
      </c>
      <c r="H381" s="4" t="s">
        <v>178</v>
      </c>
      <c r="I381" s="4" t="s">
        <v>163</v>
      </c>
      <c r="J381" s="11">
        <f t="shared" si="15"/>
        <v>0</v>
      </c>
      <c r="K381" s="11">
        <f t="shared" si="16"/>
        <v>3</v>
      </c>
      <c r="L381" s="11">
        <f t="shared" si="17"/>
        <v>0</v>
      </c>
      <c r="M381" s="11" t="str">
        <f ca="1">IF(I381&lt;&gt;"план","",IF((ABS(SUMIFS($C:$C,$J:$J,J381,$E:$E,E381,$I:$I,"факт"))+ABS(C381))&gt;ABS(SUMIFS(INDIRECT("'Реестр план'!"&amp;'План-факт'!$E$3),'Реестр план'!$F:$F,E381,'Реестр план'!$I:$I,J381)),"перерасход","ок"))</f>
        <v/>
      </c>
    </row>
    <row r="382" spans="2:13" x14ac:dyDescent="0.3">
      <c r="B382" s="7">
        <v>41364</v>
      </c>
      <c r="C382" s="9">
        <v>9133.2000000000007</v>
      </c>
      <c r="D382" s="4" t="s">
        <v>154</v>
      </c>
      <c r="E382" s="4" t="s">
        <v>24</v>
      </c>
      <c r="F382" s="4" t="s">
        <v>112</v>
      </c>
      <c r="H382" s="4" t="s">
        <v>178</v>
      </c>
      <c r="I382" s="4" t="s">
        <v>163</v>
      </c>
      <c r="J382" s="11">
        <f t="shared" si="15"/>
        <v>0</v>
      </c>
      <c r="K382" s="11">
        <f t="shared" si="16"/>
        <v>3</v>
      </c>
      <c r="L382" s="11">
        <f t="shared" si="17"/>
        <v>0</v>
      </c>
      <c r="M382" s="11" t="str">
        <f ca="1">IF(I382&lt;&gt;"план","",IF((ABS(SUMIFS($C:$C,$J:$J,J382,$E:$E,E382,$I:$I,"факт"))+ABS(C382))&gt;ABS(SUMIFS(INDIRECT("'Реестр план'!"&amp;'План-факт'!$E$3),'Реестр план'!$F:$F,E382,'Реестр план'!$I:$I,J382)),"перерасход","ок"))</f>
        <v/>
      </c>
    </row>
    <row r="383" spans="2:13" x14ac:dyDescent="0.3">
      <c r="B383" s="7">
        <v>41364</v>
      </c>
      <c r="C383" s="9">
        <v>9954.89</v>
      </c>
      <c r="D383" s="4" t="s">
        <v>154</v>
      </c>
      <c r="E383" s="4" t="s">
        <v>24</v>
      </c>
      <c r="F383" s="4" t="s">
        <v>123</v>
      </c>
      <c r="H383" s="4" t="s">
        <v>178</v>
      </c>
      <c r="I383" s="4" t="s">
        <v>163</v>
      </c>
      <c r="J383" s="11">
        <f t="shared" si="15"/>
        <v>0</v>
      </c>
      <c r="K383" s="11">
        <f t="shared" si="16"/>
        <v>3</v>
      </c>
      <c r="L383" s="11">
        <f t="shared" si="17"/>
        <v>0</v>
      </c>
      <c r="M383" s="11" t="str">
        <f ca="1">IF(I383&lt;&gt;"план","",IF((ABS(SUMIFS($C:$C,$J:$J,J383,$E:$E,E383,$I:$I,"факт"))+ABS(C383))&gt;ABS(SUMIFS(INDIRECT("'Реестр план'!"&amp;'План-факт'!$E$3),'Реестр план'!$F:$F,E383,'Реестр план'!$I:$I,J383)),"перерасход","ок"))</f>
        <v/>
      </c>
    </row>
    <row r="384" spans="2:13" x14ac:dyDescent="0.3">
      <c r="B384" s="7">
        <v>41364</v>
      </c>
      <c r="C384" s="9">
        <v>10053.6</v>
      </c>
      <c r="D384" s="4" t="s">
        <v>154</v>
      </c>
      <c r="E384" s="4" t="s">
        <v>24</v>
      </c>
      <c r="F384" s="4" t="s">
        <v>119</v>
      </c>
      <c r="H384" s="4" t="s">
        <v>178</v>
      </c>
      <c r="I384" s="4" t="s">
        <v>163</v>
      </c>
      <c r="J384" s="11">
        <f t="shared" si="15"/>
        <v>0</v>
      </c>
      <c r="K384" s="11">
        <f t="shared" si="16"/>
        <v>3</v>
      </c>
      <c r="L384" s="11">
        <f t="shared" si="17"/>
        <v>0</v>
      </c>
      <c r="M384" s="11" t="str">
        <f ca="1">IF(I384&lt;&gt;"план","",IF((ABS(SUMIFS($C:$C,$J:$J,J384,$E:$E,E384,$I:$I,"факт"))+ABS(C384))&gt;ABS(SUMIFS(INDIRECT("'Реестр план'!"&amp;'План-факт'!$E$3),'Реестр план'!$F:$F,E384,'Реестр план'!$I:$I,J384)),"перерасход","ок"))</f>
        <v/>
      </c>
    </row>
    <row r="385" spans="2:13" x14ac:dyDescent="0.3">
      <c r="B385" s="7">
        <v>41364</v>
      </c>
      <c r="C385" s="9">
        <v>10311.89</v>
      </c>
      <c r="D385" s="4" t="s">
        <v>154</v>
      </c>
      <c r="E385" s="4" t="s">
        <v>24</v>
      </c>
      <c r="F385" s="4" t="s">
        <v>111</v>
      </c>
      <c r="H385" s="4" t="s">
        <v>178</v>
      </c>
      <c r="I385" s="4" t="s">
        <v>163</v>
      </c>
      <c r="J385" s="11">
        <f t="shared" si="15"/>
        <v>0</v>
      </c>
      <c r="K385" s="11">
        <f t="shared" si="16"/>
        <v>3</v>
      </c>
      <c r="L385" s="11">
        <f t="shared" si="17"/>
        <v>0</v>
      </c>
      <c r="M385" s="11" t="str">
        <f ca="1">IF(I385&lt;&gt;"план","",IF((ABS(SUMIFS($C:$C,$J:$J,J385,$E:$E,E385,$I:$I,"факт"))+ABS(C385))&gt;ABS(SUMIFS(INDIRECT("'Реестр план'!"&amp;'План-факт'!$E$3),'Реестр план'!$F:$F,E385,'Реестр план'!$I:$I,J385)),"перерасход","ок"))</f>
        <v/>
      </c>
    </row>
    <row r="386" spans="2:13" x14ac:dyDescent="0.3">
      <c r="B386" s="7">
        <v>41364</v>
      </c>
      <c r="C386" s="9">
        <v>10591.24</v>
      </c>
      <c r="D386" s="4" t="s">
        <v>154</v>
      </c>
      <c r="E386" s="4" t="s">
        <v>24</v>
      </c>
      <c r="F386" s="4" t="s">
        <v>114</v>
      </c>
      <c r="H386" s="4" t="s">
        <v>178</v>
      </c>
      <c r="I386" s="4" t="s">
        <v>163</v>
      </c>
      <c r="J386" s="11">
        <f t="shared" si="15"/>
        <v>0</v>
      </c>
      <c r="K386" s="11">
        <f t="shared" si="16"/>
        <v>3</v>
      </c>
      <c r="L386" s="11">
        <f t="shared" si="17"/>
        <v>0</v>
      </c>
      <c r="M386" s="11" t="str">
        <f ca="1">IF(I386&lt;&gt;"план","",IF((ABS(SUMIFS($C:$C,$J:$J,J386,$E:$E,E386,$I:$I,"факт"))+ABS(C386))&gt;ABS(SUMIFS(INDIRECT("'Реестр план'!"&amp;'План-факт'!$E$3),'Реестр план'!$F:$F,E386,'Реестр план'!$I:$I,J386)),"перерасход","ок"))</f>
        <v/>
      </c>
    </row>
    <row r="387" spans="2:13" x14ac:dyDescent="0.3">
      <c r="B387" s="7">
        <v>41364</v>
      </c>
      <c r="C387" s="9">
        <v>10863.61</v>
      </c>
      <c r="D387" s="4" t="s">
        <v>154</v>
      </c>
      <c r="E387" s="4" t="s">
        <v>24</v>
      </c>
      <c r="F387" s="4" t="s">
        <v>124</v>
      </c>
      <c r="H387" s="4" t="s">
        <v>178</v>
      </c>
      <c r="I387" s="4" t="s">
        <v>163</v>
      </c>
      <c r="J387" s="11">
        <f t="shared" si="15"/>
        <v>0</v>
      </c>
      <c r="K387" s="11">
        <f t="shared" si="16"/>
        <v>3</v>
      </c>
      <c r="L387" s="11">
        <f t="shared" si="17"/>
        <v>0</v>
      </c>
      <c r="M387" s="11" t="str">
        <f ca="1">IF(I387&lt;&gt;"план","",IF((ABS(SUMIFS($C:$C,$J:$J,J387,$E:$E,E387,$I:$I,"факт"))+ABS(C387))&gt;ABS(SUMIFS(INDIRECT("'Реестр план'!"&amp;'План-факт'!$E$3),'Реестр план'!$F:$F,E387,'Реестр план'!$I:$I,J387)),"перерасход","ок"))</f>
        <v/>
      </c>
    </row>
    <row r="388" spans="2:13" x14ac:dyDescent="0.3">
      <c r="B388" s="7">
        <v>41364</v>
      </c>
      <c r="C388" s="9">
        <v>11388.68</v>
      </c>
      <c r="D388" s="4" t="s">
        <v>154</v>
      </c>
      <c r="E388" s="4" t="s">
        <v>24</v>
      </c>
      <c r="F388" s="4" t="s">
        <v>107</v>
      </c>
      <c r="H388" s="4" t="s">
        <v>178</v>
      </c>
      <c r="I388" s="4" t="s">
        <v>163</v>
      </c>
      <c r="J388" s="11">
        <f t="shared" ref="J388:J451" si="18">IF(ISBLANK(A388),0,MONTH(A388))</f>
        <v>0</v>
      </c>
      <c r="K388" s="11">
        <f t="shared" ref="K388:K451" si="19">IF(ISBLANK(B388),0,MONTH(B388))</f>
        <v>3</v>
      </c>
      <c r="L388" s="11">
        <f t="shared" ref="L388:L451" si="20">WEEKNUM(A388)</f>
        <v>0</v>
      </c>
      <c r="M388" s="11" t="str">
        <f ca="1">IF(I388&lt;&gt;"план","",IF((ABS(SUMIFS($C:$C,$J:$J,J388,$E:$E,E388,$I:$I,"факт"))+ABS(C388))&gt;ABS(SUMIFS(INDIRECT("'Реестр план'!"&amp;'План-факт'!$E$3),'Реестр план'!$F:$F,E388,'Реестр план'!$I:$I,J388)),"перерасход","ок"))</f>
        <v/>
      </c>
    </row>
    <row r="389" spans="2:13" x14ac:dyDescent="0.3">
      <c r="B389" s="7">
        <v>41364</v>
      </c>
      <c r="C389" s="9">
        <v>12092.31</v>
      </c>
      <c r="D389" s="4" t="s">
        <v>154</v>
      </c>
      <c r="E389" s="4" t="s">
        <v>24</v>
      </c>
      <c r="F389" s="4" t="s">
        <v>116</v>
      </c>
      <c r="H389" s="4" t="s">
        <v>178</v>
      </c>
      <c r="I389" s="4" t="s">
        <v>163</v>
      </c>
      <c r="J389" s="11">
        <f t="shared" si="18"/>
        <v>0</v>
      </c>
      <c r="K389" s="11">
        <f t="shared" si="19"/>
        <v>3</v>
      </c>
      <c r="L389" s="11">
        <f t="shared" si="20"/>
        <v>0</v>
      </c>
      <c r="M389" s="11" t="str">
        <f ca="1">IF(I389&lt;&gt;"план","",IF((ABS(SUMIFS($C:$C,$J:$J,J389,$E:$E,E389,$I:$I,"факт"))+ABS(C389))&gt;ABS(SUMIFS(INDIRECT("'Реестр план'!"&amp;'План-факт'!$E$3),'Реестр план'!$F:$F,E389,'Реестр план'!$I:$I,J389)),"перерасход","ок"))</f>
        <v/>
      </c>
    </row>
    <row r="390" spans="2:13" x14ac:dyDescent="0.3">
      <c r="B390" s="7">
        <v>41364</v>
      </c>
      <c r="C390" s="9">
        <v>12498.45</v>
      </c>
      <c r="D390" s="4" t="s">
        <v>154</v>
      </c>
      <c r="E390" s="4" t="s">
        <v>24</v>
      </c>
      <c r="F390" s="4" t="s">
        <v>111</v>
      </c>
      <c r="H390" s="4" t="s">
        <v>178</v>
      </c>
      <c r="I390" s="4" t="s">
        <v>163</v>
      </c>
      <c r="J390" s="11">
        <f t="shared" si="18"/>
        <v>0</v>
      </c>
      <c r="K390" s="11">
        <f t="shared" si="19"/>
        <v>3</v>
      </c>
      <c r="L390" s="11">
        <f t="shared" si="20"/>
        <v>0</v>
      </c>
      <c r="M390" s="11" t="str">
        <f ca="1">IF(I390&lt;&gt;"план","",IF((ABS(SUMIFS($C:$C,$J:$J,J390,$E:$E,E390,$I:$I,"факт"))+ABS(C390))&gt;ABS(SUMIFS(INDIRECT("'Реестр план'!"&amp;'План-факт'!$E$3),'Реестр план'!$F:$F,E390,'Реестр план'!$I:$I,J390)),"перерасход","ок"))</f>
        <v/>
      </c>
    </row>
    <row r="391" spans="2:13" x14ac:dyDescent="0.3">
      <c r="B391" s="7">
        <v>41364</v>
      </c>
      <c r="C391" s="9">
        <v>12560.36</v>
      </c>
      <c r="D391" s="4" t="s">
        <v>154</v>
      </c>
      <c r="E391" s="4" t="s">
        <v>24</v>
      </c>
      <c r="F391" s="4" t="s">
        <v>108</v>
      </c>
      <c r="H391" s="4" t="s">
        <v>178</v>
      </c>
      <c r="I391" s="4" t="s">
        <v>163</v>
      </c>
      <c r="J391" s="11">
        <f t="shared" si="18"/>
        <v>0</v>
      </c>
      <c r="K391" s="11">
        <f t="shared" si="19"/>
        <v>3</v>
      </c>
      <c r="L391" s="11">
        <f t="shared" si="20"/>
        <v>0</v>
      </c>
      <c r="M391" s="11" t="str">
        <f ca="1">IF(I391&lt;&gt;"план","",IF((ABS(SUMIFS($C:$C,$J:$J,J391,$E:$E,E391,$I:$I,"факт"))+ABS(C391))&gt;ABS(SUMIFS(INDIRECT("'Реестр план'!"&amp;'План-факт'!$E$3),'Реестр план'!$F:$F,E391,'Реестр план'!$I:$I,J391)),"перерасход","ок"))</f>
        <v/>
      </c>
    </row>
    <row r="392" spans="2:13" x14ac:dyDescent="0.3">
      <c r="B392" s="7">
        <v>41364</v>
      </c>
      <c r="C392" s="9">
        <v>12713.82</v>
      </c>
      <c r="D392" s="4" t="s">
        <v>154</v>
      </c>
      <c r="E392" s="4" t="s">
        <v>24</v>
      </c>
      <c r="F392" s="4" t="s">
        <v>120</v>
      </c>
      <c r="H392" s="4" t="s">
        <v>178</v>
      </c>
      <c r="I392" s="4" t="s">
        <v>163</v>
      </c>
      <c r="J392" s="11">
        <f t="shared" si="18"/>
        <v>0</v>
      </c>
      <c r="K392" s="11">
        <f t="shared" si="19"/>
        <v>3</v>
      </c>
      <c r="L392" s="11">
        <f t="shared" si="20"/>
        <v>0</v>
      </c>
      <c r="M392" s="11" t="str">
        <f ca="1">IF(I392&lt;&gt;"план","",IF((ABS(SUMIFS($C:$C,$J:$J,J392,$E:$E,E392,$I:$I,"факт"))+ABS(C392))&gt;ABS(SUMIFS(INDIRECT("'Реестр план'!"&amp;'План-факт'!$E$3),'Реестр план'!$F:$F,E392,'Реестр план'!$I:$I,J392)),"перерасход","ок"))</f>
        <v/>
      </c>
    </row>
    <row r="393" spans="2:13" x14ac:dyDescent="0.3">
      <c r="B393" s="7">
        <v>41364</v>
      </c>
      <c r="C393" s="9">
        <v>13010.66</v>
      </c>
      <c r="D393" s="4" t="s">
        <v>154</v>
      </c>
      <c r="E393" s="4" t="s">
        <v>24</v>
      </c>
      <c r="F393" s="4" t="s">
        <v>106</v>
      </c>
      <c r="H393" s="4" t="s">
        <v>178</v>
      </c>
      <c r="I393" s="4" t="s">
        <v>163</v>
      </c>
      <c r="J393" s="11">
        <f t="shared" si="18"/>
        <v>0</v>
      </c>
      <c r="K393" s="11">
        <f t="shared" si="19"/>
        <v>3</v>
      </c>
      <c r="L393" s="11">
        <f t="shared" si="20"/>
        <v>0</v>
      </c>
      <c r="M393" s="11" t="str">
        <f ca="1">IF(I393&lt;&gt;"план","",IF((ABS(SUMIFS($C:$C,$J:$J,J393,$E:$E,E393,$I:$I,"факт"))+ABS(C393))&gt;ABS(SUMIFS(INDIRECT("'Реестр план'!"&amp;'План-факт'!$E$3),'Реестр план'!$F:$F,E393,'Реестр план'!$I:$I,J393)),"перерасход","ок"))</f>
        <v/>
      </c>
    </row>
    <row r="394" spans="2:13" x14ac:dyDescent="0.3">
      <c r="B394" s="7">
        <v>41364</v>
      </c>
      <c r="C394" s="9">
        <v>13104.76</v>
      </c>
      <c r="D394" s="4" t="s">
        <v>154</v>
      </c>
      <c r="E394" s="4" t="s">
        <v>24</v>
      </c>
      <c r="F394" s="4" t="s">
        <v>120</v>
      </c>
      <c r="H394" s="4" t="s">
        <v>178</v>
      </c>
      <c r="I394" s="4" t="s">
        <v>163</v>
      </c>
      <c r="J394" s="11">
        <f t="shared" si="18"/>
        <v>0</v>
      </c>
      <c r="K394" s="11">
        <f t="shared" si="19"/>
        <v>3</v>
      </c>
      <c r="L394" s="11">
        <f t="shared" si="20"/>
        <v>0</v>
      </c>
      <c r="M394" s="11" t="str">
        <f ca="1">IF(I394&lt;&gt;"план","",IF((ABS(SUMIFS($C:$C,$J:$J,J394,$E:$E,E394,$I:$I,"факт"))+ABS(C394))&gt;ABS(SUMIFS(INDIRECT("'Реестр план'!"&amp;'План-факт'!$E$3),'Реестр план'!$F:$F,E394,'Реестр план'!$I:$I,J394)),"перерасход","ок"))</f>
        <v/>
      </c>
    </row>
    <row r="395" spans="2:13" x14ac:dyDescent="0.3">
      <c r="B395" s="7">
        <v>41364</v>
      </c>
      <c r="C395" s="9">
        <v>13212.97</v>
      </c>
      <c r="D395" s="4" t="s">
        <v>154</v>
      </c>
      <c r="E395" s="4" t="s">
        <v>24</v>
      </c>
      <c r="F395" s="4" t="s">
        <v>116</v>
      </c>
      <c r="H395" s="4" t="s">
        <v>178</v>
      </c>
      <c r="I395" s="4" t="s">
        <v>163</v>
      </c>
      <c r="J395" s="11">
        <f t="shared" si="18"/>
        <v>0</v>
      </c>
      <c r="K395" s="11">
        <f t="shared" si="19"/>
        <v>3</v>
      </c>
      <c r="L395" s="11">
        <f t="shared" si="20"/>
        <v>0</v>
      </c>
      <c r="M395" s="11" t="str">
        <f ca="1">IF(I395&lt;&gt;"план","",IF((ABS(SUMIFS($C:$C,$J:$J,J395,$E:$E,E395,$I:$I,"факт"))+ABS(C395))&gt;ABS(SUMIFS(INDIRECT("'Реестр план'!"&amp;'План-факт'!$E$3),'Реестр план'!$F:$F,E395,'Реестр план'!$I:$I,J395)),"перерасход","ок"))</f>
        <v/>
      </c>
    </row>
    <row r="396" spans="2:13" x14ac:dyDescent="0.3">
      <c r="B396" s="7">
        <v>41364</v>
      </c>
      <c r="C396" s="9">
        <v>13247.39</v>
      </c>
      <c r="D396" s="4" t="s">
        <v>154</v>
      </c>
      <c r="E396" s="4" t="s">
        <v>24</v>
      </c>
      <c r="F396" s="4" t="s">
        <v>121</v>
      </c>
      <c r="H396" s="4" t="s">
        <v>178</v>
      </c>
      <c r="I396" s="4" t="s">
        <v>163</v>
      </c>
      <c r="J396" s="11">
        <f t="shared" si="18"/>
        <v>0</v>
      </c>
      <c r="K396" s="11">
        <f t="shared" si="19"/>
        <v>3</v>
      </c>
      <c r="L396" s="11">
        <f t="shared" si="20"/>
        <v>0</v>
      </c>
      <c r="M396" s="11" t="str">
        <f ca="1">IF(I396&lt;&gt;"план","",IF((ABS(SUMIFS($C:$C,$J:$J,J396,$E:$E,E396,$I:$I,"факт"))+ABS(C396))&gt;ABS(SUMIFS(INDIRECT("'Реестр план'!"&amp;'План-факт'!$E$3),'Реестр план'!$F:$F,E396,'Реестр план'!$I:$I,J396)),"перерасход","ок"))</f>
        <v/>
      </c>
    </row>
    <row r="397" spans="2:13" x14ac:dyDescent="0.3">
      <c r="B397" s="7">
        <v>41364</v>
      </c>
      <c r="C397" s="9">
        <v>13975.32</v>
      </c>
      <c r="D397" s="4" t="s">
        <v>154</v>
      </c>
      <c r="E397" s="4" t="s">
        <v>24</v>
      </c>
      <c r="F397" s="4" t="s">
        <v>112</v>
      </c>
      <c r="H397" s="4" t="s">
        <v>178</v>
      </c>
      <c r="I397" s="4" t="s">
        <v>163</v>
      </c>
      <c r="J397" s="11">
        <f t="shared" si="18"/>
        <v>0</v>
      </c>
      <c r="K397" s="11">
        <f t="shared" si="19"/>
        <v>3</v>
      </c>
      <c r="L397" s="11">
        <f t="shared" si="20"/>
        <v>0</v>
      </c>
      <c r="M397" s="11" t="str">
        <f ca="1">IF(I397&lt;&gt;"план","",IF((ABS(SUMIFS($C:$C,$J:$J,J397,$E:$E,E397,$I:$I,"факт"))+ABS(C397))&gt;ABS(SUMIFS(INDIRECT("'Реестр план'!"&amp;'План-факт'!$E$3),'Реестр план'!$F:$F,E397,'Реестр план'!$I:$I,J397)),"перерасход","ок"))</f>
        <v/>
      </c>
    </row>
    <row r="398" spans="2:13" x14ac:dyDescent="0.3">
      <c r="B398" s="7">
        <v>41364</v>
      </c>
      <c r="C398" s="9">
        <v>15148.58</v>
      </c>
      <c r="D398" s="4" t="s">
        <v>154</v>
      </c>
      <c r="E398" s="4" t="s">
        <v>24</v>
      </c>
      <c r="F398" s="4" t="s">
        <v>122</v>
      </c>
      <c r="H398" s="4" t="s">
        <v>178</v>
      </c>
      <c r="I398" s="4" t="s">
        <v>163</v>
      </c>
      <c r="J398" s="11">
        <f t="shared" si="18"/>
        <v>0</v>
      </c>
      <c r="K398" s="11">
        <f t="shared" si="19"/>
        <v>3</v>
      </c>
      <c r="L398" s="11">
        <f t="shared" si="20"/>
        <v>0</v>
      </c>
      <c r="M398" s="11" t="str">
        <f ca="1">IF(I398&lt;&gt;"план","",IF((ABS(SUMIFS($C:$C,$J:$J,J398,$E:$E,E398,$I:$I,"факт"))+ABS(C398))&gt;ABS(SUMIFS(INDIRECT("'Реестр план'!"&amp;'План-факт'!$E$3),'Реестр план'!$F:$F,E398,'Реестр план'!$I:$I,J398)),"перерасход","ок"))</f>
        <v/>
      </c>
    </row>
    <row r="399" spans="2:13" x14ac:dyDescent="0.3">
      <c r="B399" s="7">
        <v>41364</v>
      </c>
      <c r="C399" s="9">
        <v>15505.2</v>
      </c>
      <c r="D399" s="4" t="s">
        <v>154</v>
      </c>
      <c r="E399" s="4" t="s">
        <v>24</v>
      </c>
      <c r="F399" s="4" t="s">
        <v>107</v>
      </c>
      <c r="H399" s="4" t="s">
        <v>178</v>
      </c>
      <c r="I399" s="4" t="s">
        <v>163</v>
      </c>
      <c r="J399" s="11">
        <f t="shared" si="18"/>
        <v>0</v>
      </c>
      <c r="K399" s="11">
        <f t="shared" si="19"/>
        <v>3</v>
      </c>
      <c r="L399" s="11">
        <f t="shared" si="20"/>
        <v>0</v>
      </c>
      <c r="M399" s="11" t="str">
        <f ca="1">IF(I399&lt;&gt;"план","",IF((ABS(SUMIFS($C:$C,$J:$J,J399,$E:$E,E399,$I:$I,"факт"))+ABS(C399))&gt;ABS(SUMIFS(INDIRECT("'Реестр план'!"&amp;'План-факт'!$E$3),'Реестр план'!$F:$F,E399,'Реестр план'!$I:$I,J399)),"перерасход","ок"))</f>
        <v/>
      </c>
    </row>
    <row r="400" spans="2:13" x14ac:dyDescent="0.3">
      <c r="B400" s="7">
        <v>41364</v>
      </c>
      <c r="C400" s="9">
        <v>15834.74</v>
      </c>
      <c r="D400" s="4" t="s">
        <v>154</v>
      </c>
      <c r="E400" s="4" t="s">
        <v>24</v>
      </c>
      <c r="F400" s="4" t="s">
        <v>107</v>
      </c>
      <c r="H400" s="4" t="s">
        <v>178</v>
      </c>
      <c r="I400" s="4" t="s">
        <v>163</v>
      </c>
      <c r="J400" s="11">
        <f t="shared" si="18"/>
        <v>0</v>
      </c>
      <c r="K400" s="11">
        <f t="shared" si="19"/>
        <v>3</v>
      </c>
      <c r="L400" s="11">
        <f t="shared" si="20"/>
        <v>0</v>
      </c>
      <c r="M400" s="11" t="str">
        <f ca="1">IF(I400&lt;&gt;"план","",IF((ABS(SUMIFS($C:$C,$J:$J,J400,$E:$E,E400,$I:$I,"факт"))+ABS(C400))&gt;ABS(SUMIFS(INDIRECT("'Реестр план'!"&amp;'План-факт'!$E$3),'Реестр план'!$F:$F,E400,'Реестр план'!$I:$I,J400)),"перерасход","ок"))</f>
        <v/>
      </c>
    </row>
    <row r="401" spans="2:13" x14ac:dyDescent="0.3">
      <c r="B401" s="7">
        <v>41364</v>
      </c>
      <c r="C401" s="9">
        <v>15950.52</v>
      </c>
      <c r="D401" s="4" t="s">
        <v>154</v>
      </c>
      <c r="E401" s="4" t="s">
        <v>24</v>
      </c>
      <c r="F401" s="4" t="s">
        <v>122</v>
      </c>
      <c r="H401" s="4" t="s">
        <v>178</v>
      </c>
      <c r="I401" s="4" t="s">
        <v>163</v>
      </c>
      <c r="J401" s="11">
        <f t="shared" si="18"/>
        <v>0</v>
      </c>
      <c r="K401" s="11">
        <f t="shared" si="19"/>
        <v>3</v>
      </c>
      <c r="L401" s="11">
        <f t="shared" si="20"/>
        <v>0</v>
      </c>
      <c r="M401" s="11" t="str">
        <f ca="1">IF(I401&lt;&gt;"план","",IF((ABS(SUMIFS($C:$C,$J:$J,J401,$E:$E,E401,$I:$I,"факт"))+ABS(C401))&gt;ABS(SUMIFS(INDIRECT("'Реестр план'!"&amp;'План-факт'!$E$3),'Реестр план'!$F:$F,E401,'Реестр план'!$I:$I,J401)),"перерасход","ок"))</f>
        <v/>
      </c>
    </row>
    <row r="402" spans="2:13" x14ac:dyDescent="0.3">
      <c r="B402" s="7">
        <v>41364</v>
      </c>
      <c r="C402" s="9">
        <v>16605.68</v>
      </c>
      <c r="D402" s="4" t="s">
        <v>154</v>
      </c>
      <c r="E402" s="4" t="s">
        <v>24</v>
      </c>
      <c r="F402" s="4" t="s">
        <v>116</v>
      </c>
      <c r="H402" s="4" t="s">
        <v>178</v>
      </c>
      <c r="I402" s="4" t="s">
        <v>163</v>
      </c>
      <c r="J402" s="11">
        <f t="shared" si="18"/>
        <v>0</v>
      </c>
      <c r="K402" s="11">
        <f t="shared" si="19"/>
        <v>3</v>
      </c>
      <c r="L402" s="11">
        <f t="shared" si="20"/>
        <v>0</v>
      </c>
      <c r="M402" s="11" t="str">
        <f ca="1">IF(I402&lt;&gt;"план","",IF((ABS(SUMIFS($C:$C,$J:$J,J402,$E:$E,E402,$I:$I,"факт"))+ABS(C402))&gt;ABS(SUMIFS(INDIRECT("'Реестр план'!"&amp;'План-факт'!$E$3),'Реестр план'!$F:$F,E402,'Реестр план'!$I:$I,J402)),"перерасход","ок"))</f>
        <v/>
      </c>
    </row>
    <row r="403" spans="2:13" x14ac:dyDescent="0.3">
      <c r="B403" s="7">
        <v>41364</v>
      </c>
      <c r="C403" s="9">
        <v>16885.47</v>
      </c>
      <c r="D403" s="4" t="s">
        <v>154</v>
      </c>
      <c r="E403" s="4" t="s">
        <v>24</v>
      </c>
      <c r="F403" s="4" t="s">
        <v>111</v>
      </c>
      <c r="H403" s="4" t="s">
        <v>178</v>
      </c>
      <c r="I403" s="4" t="s">
        <v>163</v>
      </c>
      <c r="J403" s="11">
        <f t="shared" si="18"/>
        <v>0</v>
      </c>
      <c r="K403" s="11">
        <f t="shared" si="19"/>
        <v>3</v>
      </c>
      <c r="L403" s="11">
        <f t="shared" si="20"/>
        <v>0</v>
      </c>
      <c r="M403" s="11" t="str">
        <f ca="1">IF(I403&lt;&gt;"план","",IF((ABS(SUMIFS($C:$C,$J:$J,J403,$E:$E,E403,$I:$I,"факт"))+ABS(C403))&gt;ABS(SUMIFS(INDIRECT("'Реестр план'!"&amp;'План-факт'!$E$3),'Реестр план'!$F:$F,E403,'Реестр план'!$I:$I,J403)),"перерасход","ок"))</f>
        <v/>
      </c>
    </row>
    <row r="404" spans="2:13" x14ac:dyDescent="0.3">
      <c r="B404" s="7">
        <v>41364</v>
      </c>
      <c r="C404" s="9">
        <v>17912.400000000001</v>
      </c>
      <c r="D404" s="4" t="s">
        <v>154</v>
      </c>
      <c r="E404" s="4" t="s">
        <v>24</v>
      </c>
      <c r="F404" s="4" t="s">
        <v>106</v>
      </c>
      <c r="H404" s="4" t="s">
        <v>178</v>
      </c>
      <c r="I404" s="4" t="s">
        <v>163</v>
      </c>
      <c r="J404" s="11">
        <f t="shared" si="18"/>
        <v>0</v>
      </c>
      <c r="K404" s="11">
        <f t="shared" si="19"/>
        <v>3</v>
      </c>
      <c r="L404" s="11">
        <f t="shared" si="20"/>
        <v>0</v>
      </c>
      <c r="M404" s="11" t="str">
        <f ca="1">IF(I404&lt;&gt;"план","",IF((ABS(SUMIFS($C:$C,$J:$J,J404,$E:$E,E404,$I:$I,"факт"))+ABS(C404))&gt;ABS(SUMIFS(INDIRECT("'Реестр план'!"&amp;'План-факт'!$E$3),'Реестр план'!$F:$F,E404,'Реестр план'!$I:$I,J404)),"перерасход","ок"))</f>
        <v/>
      </c>
    </row>
    <row r="405" spans="2:13" x14ac:dyDescent="0.3">
      <c r="B405" s="7">
        <v>41364</v>
      </c>
      <c r="C405" s="9">
        <v>17924</v>
      </c>
      <c r="D405" s="4" t="s">
        <v>154</v>
      </c>
      <c r="E405" s="4" t="s">
        <v>24</v>
      </c>
      <c r="F405" s="4" t="s">
        <v>122</v>
      </c>
      <c r="H405" s="4" t="s">
        <v>178</v>
      </c>
      <c r="I405" s="4" t="s">
        <v>163</v>
      </c>
      <c r="J405" s="11">
        <f t="shared" si="18"/>
        <v>0</v>
      </c>
      <c r="K405" s="11">
        <f t="shared" si="19"/>
        <v>3</v>
      </c>
      <c r="L405" s="11">
        <f t="shared" si="20"/>
        <v>0</v>
      </c>
      <c r="M405" s="11" t="str">
        <f ca="1">IF(I405&lt;&gt;"план","",IF((ABS(SUMIFS($C:$C,$J:$J,J405,$E:$E,E405,$I:$I,"факт"))+ABS(C405))&gt;ABS(SUMIFS(INDIRECT("'Реестр план'!"&amp;'План-факт'!$E$3),'Реестр план'!$F:$F,E405,'Реестр план'!$I:$I,J405)),"перерасход","ок"))</f>
        <v/>
      </c>
    </row>
    <row r="406" spans="2:13" x14ac:dyDescent="0.3">
      <c r="B406" s="7">
        <v>41364</v>
      </c>
      <c r="C406" s="9">
        <v>17987.68</v>
      </c>
      <c r="D406" s="4" t="s">
        <v>154</v>
      </c>
      <c r="E406" s="4" t="s">
        <v>24</v>
      </c>
      <c r="F406" s="4" t="s">
        <v>121</v>
      </c>
      <c r="H406" s="4" t="s">
        <v>178</v>
      </c>
      <c r="I406" s="4" t="s">
        <v>163</v>
      </c>
      <c r="J406" s="11">
        <f t="shared" si="18"/>
        <v>0</v>
      </c>
      <c r="K406" s="11">
        <f t="shared" si="19"/>
        <v>3</v>
      </c>
      <c r="L406" s="11">
        <f t="shared" si="20"/>
        <v>0</v>
      </c>
      <c r="M406" s="11" t="str">
        <f ca="1">IF(I406&lt;&gt;"план","",IF((ABS(SUMIFS($C:$C,$J:$J,J406,$E:$E,E406,$I:$I,"факт"))+ABS(C406))&gt;ABS(SUMIFS(INDIRECT("'Реестр план'!"&amp;'План-факт'!$E$3),'Реестр план'!$F:$F,E406,'Реестр план'!$I:$I,J406)),"перерасход","ок"))</f>
        <v/>
      </c>
    </row>
    <row r="407" spans="2:13" x14ac:dyDescent="0.3">
      <c r="B407" s="7">
        <v>41364</v>
      </c>
      <c r="C407" s="9">
        <v>18849.84</v>
      </c>
      <c r="D407" s="4" t="s">
        <v>154</v>
      </c>
      <c r="E407" s="4" t="s">
        <v>24</v>
      </c>
      <c r="F407" s="4" t="s">
        <v>122</v>
      </c>
      <c r="H407" s="4" t="s">
        <v>178</v>
      </c>
      <c r="I407" s="4" t="s">
        <v>163</v>
      </c>
      <c r="J407" s="11">
        <f t="shared" si="18"/>
        <v>0</v>
      </c>
      <c r="K407" s="11">
        <f t="shared" si="19"/>
        <v>3</v>
      </c>
      <c r="L407" s="11">
        <f t="shared" si="20"/>
        <v>0</v>
      </c>
      <c r="M407" s="11" t="str">
        <f ca="1">IF(I407&lt;&gt;"план","",IF((ABS(SUMIFS($C:$C,$J:$J,J407,$E:$E,E407,$I:$I,"факт"))+ABS(C407))&gt;ABS(SUMIFS(INDIRECT("'Реестр план'!"&amp;'План-факт'!$E$3),'Реестр план'!$F:$F,E407,'Реестр план'!$I:$I,J407)),"перерасход","ок"))</f>
        <v/>
      </c>
    </row>
    <row r="408" spans="2:13" x14ac:dyDescent="0.3">
      <c r="B408" s="7">
        <v>41364</v>
      </c>
      <c r="C408" s="9">
        <v>19110.38</v>
      </c>
      <c r="D408" s="4" t="s">
        <v>154</v>
      </c>
      <c r="E408" s="4" t="s">
        <v>24</v>
      </c>
      <c r="F408" s="4" t="s">
        <v>121</v>
      </c>
      <c r="H408" s="4" t="s">
        <v>178</v>
      </c>
      <c r="I408" s="4" t="s">
        <v>163</v>
      </c>
      <c r="J408" s="11">
        <f t="shared" si="18"/>
        <v>0</v>
      </c>
      <c r="K408" s="11">
        <f t="shared" si="19"/>
        <v>3</v>
      </c>
      <c r="L408" s="11">
        <f t="shared" si="20"/>
        <v>0</v>
      </c>
      <c r="M408" s="11" t="str">
        <f ca="1">IF(I408&lt;&gt;"план","",IF((ABS(SUMIFS($C:$C,$J:$J,J408,$E:$E,E408,$I:$I,"факт"))+ABS(C408))&gt;ABS(SUMIFS(INDIRECT("'Реестр план'!"&amp;'План-факт'!$E$3),'Реестр план'!$F:$F,E408,'Реестр план'!$I:$I,J408)),"перерасход","ок"))</f>
        <v/>
      </c>
    </row>
    <row r="409" spans="2:13" x14ac:dyDescent="0.3">
      <c r="B409" s="7">
        <v>41364</v>
      </c>
      <c r="C409" s="9">
        <v>20996.38</v>
      </c>
      <c r="D409" s="4" t="s">
        <v>154</v>
      </c>
      <c r="E409" s="4" t="s">
        <v>24</v>
      </c>
      <c r="F409" s="4" t="s">
        <v>120</v>
      </c>
      <c r="H409" s="4" t="s">
        <v>178</v>
      </c>
      <c r="I409" s="4" t="s">
        <v>163</v>
      </c>
      <c r="J409" s="11">
        <f t="shared" si="18"/>
        <v>0</v>
      </c>
      <c r="K409" s="11">
        <f t="shared" si="19"/>
        <v>3</v>
      </c>
      <c r="L409" s="11">
        <f t="shared" si="20"/>
        <v>0</v>
      </c>
      <c r="M409" s="11" t="str">
        <f ca="1">IF(I409&lt;&gt;"план","",IF((ABS(SUMIFS($C:$C,$J:$J,J409,$E:$E,E409,$I:$I,"факт"))+ABS(C409))&gt;ABS(SUMIFS(INDIRECT("'Реестр план'!"&amp;'План-факт'!$E$3),'Реестр план'!$F:$F,E409,'Реестр план'!$I:$I,J409)),"перерасход","ок"))</f>
        <v/>
      </c>
    </row>
    <row r="410" spans="2:13" x14ac:dyDescent="0.3">
      <c r="B410" s="7">
        <v>41364</v>
      </c>
      <c r="C410" s="9">
        <v>21056.81</v>
      </c>
      <c r="D410" s="4" t="s">
        <v>154</v>
      </c>
      <c r="E410" s="4" t="s">
        <v>24</v>
      </c>
      <c r="F410" s="4" t="s">
        <v>113</v>
      </c>
      <c r="H410" s="4" t="s">
        <v>178</v>
      </c>
      <c r="I410" s="4" t="s">
        <v>163</v>
      </c>
      <c r="J410" s="11">
        <f t="shared" si="18"/>
        <v>0</v>
      </c>
      <c r="K410" s="11">
        <f t="shared" si="19"/>
        <v>3</v>
      </c>
      <c r="L410" s="11">
        <f t="shared" si="20"/>
        <v>0</v>
      </c>
      <c r="M410" s="11" t="str">
        <f ca="1">IF(I410&lt;&gt;"план","",IF((ABS(SUMIFS($C:$C,$J:$J,J410,$E:$E,E410,$I:$I,"факт"))+ABS(C410))&gt;ABS(SUMIFS(INDIRECT("'Реестр план'!"&amp;'План-факт'!$E$3),'Реестр план'!$F:$F,E410,'Реестр план'!$I:$I,J410)),"перерасход","ок"))</f>
        <v/>
      </c>
    </row>
    <row r="411" spans="2:13" x14ac:dyDescent="0.3">
      <c r="B411" s="7">
        <v>41364</v>
      </c>
      <c r="C411" s="9">
        <v>21686.98</v>
      </c>
      <c r="D411" s="4" t="s">
        <v>154</v>
      </c>
      <c r="E411" s="4" t="s">
        <v>24</v>
      </c>
      <c r="F411" s="4" t="s">
        <v>106</v>
      </c>
      <c r="H411" s="4" t="s">
        <v>178</v>
      </c>
      <c r="I411" s="4" t="s">
        <v>163</v>
      </c>
      <c r="J411" s="11">
        <f t="shared" si="18"/>
        <v>0</v>
      </c>
      <c r="K411" s="11">
        <f t="shared" si="19"/>
        <v>3</v>
      </c>
      <c r="L411" s="11">
        <f t="shared" si="20"/>
        <v>0</v>
      </c>
      <c r="M411" s="11" t="str">
        <f ca="1">IF(I411&lt;&gt;"план","",IF((ABS(SUMIFS($C:$C,$J:$J,J411,$E:$E,E411,$I:$I,"факт"))+ABS(C411))&gt;ABS(SUMIFS(INDIRECT("'Реестр план'!"&amp;'План-факт'!$E$3),'Реестр план'!$F:$F,E411,'Реестр план'!$I:$I,J411)),"перерасход","ок"))</f>
        <v/>
      </c>
    </row>
    <row r="412" spans="2:13" x14ac:dyDescent="0.3">
      <c r="B412" s="7">
        <v>41364</v>
      </c>
      <c r="C412" s="9">
        <v>21942.69</v>
      </c>
      <c r="D412" s="4" t="s">
        <v>154</v>
      </c>
      <c r="E412" s="4" t="s">
        <v>24</v>
      </c>
      <c r="F412" s="4" t="s">
        <v>115</v>
      </c>
      <c r="H412" s="4" t="s">
        <v>178</v>
      </c>
      <c r="I412" s="4" t="s">
        <v>163</v>
      </c>
      <c r="J412" s="11">
        <f t="shared" si="18"/>
        <v>0</v>
      </c>
      <c r="K412" s="11">
        <f t="shared" si="19"/>
        <v>3</v>
      </c>
      <c r="L412" s="11">
        <f t="shared" si="20"/>
        <v>0</v>
      </c>
      <c r="M412" s="11" t="str">
        <f ca="1">IF(I412&lt;&gt;"план","",IF((ABS(SUMIFS($C:$C,$J:$J,J412,$E:$E,E412,$I:$I,"факт"))+ABS(C412))&gt;ABS(SUMIFS(INDIRECT("'Реестр план'!"&amp;'План-факт'!$E$3),'Реестр план'!$F:$F,E412,'Реестр план'!$I:$I,J412)),"перерасход","ок"))</f>
        <v/>
      </c>
    </row>
    <row r="413" spans="2:13" x14ac:dyDescent="0.3">
      <c r="B413" s="7">
        <v>41364</v>
      </c>
      <c r="C413" s="9">
        <v>23293.33</v>
      </c>
      <c r="D413" s="4" t="s">
        <v>154</v>
      </c>
      <c r="E413" s="4" t="s">
        <v>24</v>
      </c>
      <c r="F413" s="4" t="s">
        <v>124</v>
      </c>
      <c r="H413" s="4" t="s">
        <v>178</v>
      </c>
      <c r="I413" s="4" t="s">
        <v>163</v>
      </c>
      <c r="J413" s="11">
        <f t="shared" si="18"/>
        <v>0</v>
      </c>
      <c r="K413" s="11">
        <f t="shared" si="19"/>
        <v>3</v>
      </c>
      <c r="L413" s="11">
        <f t="shared" si="20"/>
        <v>0</v>
      </c>
      <c r="M413" s="11" t="str">
        <f ca="1">IF(I413&lt;&gt;"план","",IF((ABS(SUMIFS($C:$C,$J:$J,J413,$E:$E,E413,$I:$I,"факт"))+ABS(C413))&gt;ABS(SUMIFS(INDIRECT("'Реестр план'!"&amp;'План-факт'!$E$3),'Реестр план'!$F:$F,E413,'Реестр план'!$I:$I,J413)),"перерасход","ок"))</f>
        <v/>
      </c>
    </row>
    <row r="414" spans="2:13" x14ac:dyDescent="0.3">
      <c r="B414" s="7">
        <v>41364</v>
      </c>
      <c r="C414" s="9">
        <v>23317.98</v>
      </c>
      <c r="D414" s="4" t="s">
        <v>154</v>
      </c>
      <c r="E414" s="4" t="s">
        <v>24</v>
      </c>
      <c r="F414" s="4" t="s">
        <v>118</v>
      </c>
      <c r="H414" s="4" t="s">
        <v>178</v>
      </c>
      <c r="I414" s="4" t="s">
        <v>163</v>
      </c>
      <c r="J414" s="11">
        <f t="shared" si="18"/>
        <v>0</v>
      </c>
      <c r="K414" s="11">
        <f t="shared" si="19"/>
        <v>3</v>
      </c>
      <c r="L414" s="11">
        <f t="shared" si="20"/>
        <v>0</v>
      </c>
      <c r="M414" s="11" t="str">
        <f ca="1">IF(I414&lt;&gt;"план","",IF((ABS(SUMIFS($C:$C,$J:$J,J414,$E:$E,E414,$I:$I,"факт"))+ABS(C414))&gt;ABS(SUMIFS(INDIRECT("'Реестр план'!"&amp;'План-факт'!$E$3),'Реестр план'!$F:$F,E414,'Реестр план'!$I:$I,J414)),"перерасход","ок"))</f>
        <v/>
      </c>
    </row>
    <row r="415" spans="2:13" x14ac:dyDescent="0.3">
      <c r="B415" s="7">
        <v>41364</v>
      </c>
      <c r="C415" s="9">
        <v>23895</v>
      </c>
      <c r="D415" s="4" t="s">
        <v>154</v>
      </c>
      <c r="E415" s="4" t="s">
        <v>24</v>
      </c>
      <c r="F415" s="4" t="s">
        <v>121</v>
      </c>
      <c r="H415" s="4" t="s">
        <v>178</v>
      </c>
      <c r="I415" s="4" t="s">
        <v>163</v>
      </c>
      <c r="J415" s="11">
        <f t="shared" si="18"/>
        <v>0</v>
      </c>
      <c r="K415" s="11">
        <f t="shared" si="19"/>
        <v>3</v>
      </c>
      <c r="L415" s="11">
        <f t="shared" si="20"/>
        <v>0</v>
      </c>
      <c r="M415" s="11" t="str">
        <f ca="1">IF(I415&lt;&gt;"план","",IF((ABS(SUMIFS($C:$C,$J:$J,J415,$E:$E,E415,$I:$I,"факт"))+ABS(C415))&gt;ABS(SUMIFS(INDIRECT("'Реестр план'!"&amp;'План-факт'!$E$3),'Реестр план'!$F:$F,E415,'Реестр план'!$I:$I,J415)),"перерасход","ок"))</f>
        <v/>
      </c>
    </row>
    <row r="416" spans="2:13" x14ac:dyDescent="0.3">
      <c r="B416" s="7">
        <v>41364</v>
      </c>
      <c r="C416" s="9">
        <v>23895</v>
      </c>
      <c r="D416" s="4" t="s">
        <v>154</v>
      </c>
      <c r="E416" s="4" t="s">
        <v>24</v>
      </c>
      <c r="F416" s="4" t="s">
        <v>120</v>
      </c>
      <c r="H416" s="4" t="s">
        <v>178</v>
      </c>
      <c r="I416" s="4" t="s">
        <v>163</v>
      </c>
      <c r="J416" s="11">
        <f t="shared" si="18"/>
        <v>0</v>
      </c>
      <c r="K416" s="11">
        <f t="shared" si="19"/>
        <v>3</v>
      </c>
      <c r="L416" s="11">
        <f t="shared" si="20"/>
        <v>0</v>
      </c>
      <c r="M416" s="11" t="str">
        <f ca="1">IF(I416&lt;&gt;"план","",IF((ABS(SUMIFS($C:$C,$J:$J,J416,$E:$E,E416,$I:$I,"факт"))+ABS(C416))&gt;ABS(SUMIFS(INDIRECT("'Реестр план'!"&amp;'План-факт'!$E$3),'Реестр план'!$F:$F,E416,'Реестр план'!$I:$I,J416)),"перерасход","ок"))</f>
        <v/>
      </c>
    </row>
    <row r="417" spans="2:13" x14ac:dyDescent="0.3">
      <c r="B417" s="7">
        <v>41364</v>
      </c>
      <c r="C417" s="9">
        <v>24086.16</v>
      </c>
      <c r="D417" s="4" t="s">
        <v>154</v>
      </c>
      <c r="E417" s="4" t="s">
        <v>24</v>
      </c>
      <c r="F417" s="4" t="s">
        <v>122</v>
      </c>
      <c r="H417" s="4" t="s">
        <v>178</v>
      </c>
      <c r="I417" s="4" t="s">
        <v>163</v>
      </c>
      <c r="J417" s="11">
        <f t="shared" si="18"/>
        <v>0</v>
      </c>
      <c r="K417" s="11">
        <f t="shared" si="19"/>
        <v>3</v>
      </c>
      <c r="L417" s="11">
        <f t="shared" si="20"/>
        <v>0</v>
      </c>
      <c r="M417" s="11" t="str">
        <f ca="1">IF(I417&lt;&gt;"план","",IF((ABS(SUMIFS($C:$C,$J:$J,J417,$E:$E,E417,$I:$I,"факт"))+ABS(C417))&gt;ABS(SUMIFS(INDIRECT("'Реестр план'!"&amp;'План-факт'!$E$3),'Реестр план'!$F:$F,E417,'Реестр план'!$I:$I,J417)),"перерасход","ок"))</f>
        <v/>
      </c>
    </row>
    <row r="418" spans="2:13" x14ac:dyDescent="0.3">
      <c r="B418" s="7">
        <v>41364</v>
      </c>
      <c r="C418" s="9">
        <v>27647.19</v>
      </c>
      <c r="D418" s="4" t="s">
        <v>154</v>
      </c>
      <c r="E418" s="4" t="s">
        <v>24</v>
      </c>
      <c r="F418" s="4" t="s">
        <v>115</v>
      </c>
      <c r="H418" s="4" t="s">
        <v>178</v>
      </c>
      <c r="I418" s="4" t="s">
        <v>163</v>
      </c>
      <c r="J418" s="11">
        <f t="shared" si="18"/>
        <v>0</v>
      </c>
      <c r="K418" s="11">
        <f t="shared" si="19"/>
        <v>3</v>
      </c>
      <c r="L418" s="11">
        <f t="shared" si="20"/>
        <v>0</v>
      </c>
      <c r="M418" s="11" t="str">
        <f ca="1">IF(I418&lt;&gt;"план","",IF((ABS(SUMIFS($C:$C,$J:$J,J418,$E:$E,E418,$I:$I,"факт"))+ABS(C418))&gt;ABS(SUMIFS(INDIRECT("'Реестр план'!"&amp;'План-факт'!$E$3),'Реестр план'!$F:$F,E418,'Реестр план'!$I:$I,J418)),"перерасход","ок"))</f>
        <v/>
      </c>
    </row>
    <row r="419" spans="2:13" x14ac:dyDescent="0.3">
      <c r="B419" s="7">
        <v>41364</v>
      </c>
      <c r="C419" s="9">
        <v>28089.78</v>
      </c>
      <c r="D419" s="4" t="s">
        <v>154</v>
      </c>
      <c r="E419" s="4" t="s">
        <v>24</v>
      </c>
      <c r="F419" s="4" t="s">
        <v>114</v>
      </c>
      <c r="H419" s="4" t="s">
        <v>178</v>
      </c>
      <c r="I419" s="4" t="s">
        <v>163</v>
      </c>
      <c r="J419" s="11">
        <f t="shared" si="18"/>
        <v>0</v>
      </c>
      <c r="K419" s="11">
        <f t="shared" si="19"/>
        <v>3</v>
      </c>
      <c r="L419" s="11">
        <f t="shared" si="20"/>
        <v>0</v>
      </c>
      <c r="M419" s="11" t="str">
        <f ca="1">IF(I419&lt;&gt;"план","",IF((ABS(SUMIFS($C:$C,$J:$J,J419,$E:$E,E419,$I:$I,"факт"))+ABS(C419))&gt;ABS(SUMIFS(INDIRECT("'Реестр план'!"&amp;'План-факт'!$E$3),'Реестр план'!$F:$F,E419,'Реестр план'!$I:$I,J419)),"перерасход","ок"))</f>
        <v/>
      </c>
    </row>
    <row r="420" spans="2:13" x14ac:dyDescent="0.3">
      <c r="B420" s="7">
        <v>41364</v>
      </c>
      <c r="C420" s="9">
        <v>28611.09</v>
      </c>
      <c r="D420" s="4" t="s">
        <v>154</v>
      </c>
      <c r="E420" s="4" t="s">
        <v>24</v>
      </c>
      <c r="F420" s="4" t="s">
        <v>117</v>
      </c>
      <c r="H420" s="4" t="s">
        <v>178</v>
      </c>
      <c r="I420" s="4" t="s">
        <v>163</v>
      </c>
      <c r="J420" s="11">
        <f t="shared" si="18"/>
        <v>0</v>
      </c>
      <c r="K420" s="11">
        <f t="shared" si="19"/>
        <v>3</v>
      </c>
      <c r="L420" s="11">
        <f t="shared" si="20"/>
        <v>0</v>
      </c>
      <c r="M420" s="11" t="str">
        <f ca="1">IF(I420&lt;&gt;"план","",IF((ABS(SUMIFS($C:$C,$J:$J,J420,$E:$E,E420,$I:$I,"факт"))+ABS(C420))&gt;ABS(SUMIFS(INDIRECT("'Реестр план'!"&amp;'План-факт'!$E$3),'Реестр план'!$F:$F,E420,'Реестр план'!$I:$I,J420)),"перерасход","ок"))</f>
        <v/>
      </c>
    </row>
    <row r="421" spans="2:13" x14ac:dyDescent="0.3">
      <c r="B421" s="7">
        <v>41364</v>
      </c>
      <c r="C421" s="9">
        <v>28806.560000000001</v>
      </c>
      <c r="D421" s="4" t="s">
        <v>154</v>
      </c>
      <c r="E421" s="4" t="s">
        <v>24</v>
      </c>
      <c r="F421" s="4" t="s">
        <v>114</v>
      </c>
      <c r="H421" s="4" t="s">
        <v>178</v>
      </c>
      <c r="I421" s="4" t="s">
        <v>163</v>
      </c>
      <c r="J421" s="11">
        <f t="shared" si="18"/>
        <v>0</v>
      </c>
      <c r="K421" s="11">
        <f t="shared" si="19"/>
        <v>3</v>
      </c>
      <c r="L421" s="11">
        <f t="shared" si="20"/>
        <v>0</v>
      </c>
      <c r="M421" s="11" t="str">
        <f ca="1">IF(I421&lt;&gt;"план","",IF((ABS(SUMIFS($C:$C,$J:$J,J421,$E:$E,E421,$I:$I,"факт"))+ABS(C421))&gt;ABS(SUMIFS(INDIRECT("'Реестр план'!"&amp;'План-факт'!$E$3),'Реестр план'!$F:$F,E421,'Реестр план'!$I:$I,J421)),"перерасход","ок"))</f>
        <v/>
      </c>
    </row>
    <row r="422" spans="2:13" x14ac:dyDescent="0.3">
      <c r="B422" s="7">
        <v>41364</v>
      </c>
      <c r="C422" s="9">
        <v>29736</v>
      </c>
      <c r="D422" s="4" t="s">
        <v>154</v>
      </c>
      <c r="E422" s="4" t="s">
        <v>24</v>
      </c>
      <c r="F422" s="4" t="s">
        <v>106</v>
      </c>
      <c r="H422" s="4" t="s">
        <v>178</v>
      </c>
      <c r="I422" s="4" t="s">
        <v>163</v>
      </c>
      <c r="J422" s="11">
        <f t="shared" si="18"/>
        <v>0</v>
      </c>
      <c r="K422" s="11">
        <f t="shared" si="19"/>
        <v>3</v>
      </c>
      <c r="L422" s="11">
        <f t="shared" si="20"/>
        <v>0</v>
      </c>
      <c r="M422" s="11" t="str">
        <f ca="1">IF(I422&lt;&gt;"план","",IF((ABS(SUMIFS($C:$C,$J:$J,J422,$E:$E,E422,$I:$I,"факт"))+ABS(C422))&gt;ABS(SUMIFS(INDIRECT("'Реестр план'!"&amp;'План-факт'!$E$3),'Реестр план'!$F:$F,E422,'Реестр план'!$I:$I,J422)),"перерасход","ок"))</f>
        <v/>
      </c>
    </row>
    <row r="423" spans="2:13" x14ac:dyDescent="0.3">
      <c r="B423" s="7">
        <v>41364</v>
      </c>
      <c r="C423" s="9">
        <v>30682</v>
      </c>
      <c r="D423" s="4" t="s">
        <v>154</v>
      </c>
      <c r="E423" s="4" t="s">
        <v>24</v>
      </c>
      <c r="F423" s="4" t="s">
        <v>112</v>
      </c>
      <c r="H423" s="4" t="s">
        <v>178</v>
      </c>
      <c r="I423" s="4" t="s">
        <v>163</v>
      </c>
      <c r="J423" s="11">
        <f t="shared" si="18"/>
        <v>0</v>
      </c>
      <c r="K423" s="11">
        <f t="shared" si="19"/>
        <v>3</v>
      </c>
      <c r="L423" s="11">
        <f t="shared" si="20"/>
        <v>0</v>
      </c>
      <c r="M423" s="11" t="str">
        <f ca="1">IF(I423&lt;&gt;"план","",IF((ABS(SUMIFS($C:$C,$J:$J,J423,$E:$E,E423,$I:$I,"факт"))+ABS(C423))&gt;ABS(SUMIFS(INDIRECT("'Реестр план'!"&amp;'План-факт'!$E$3),'Реестр план'!$F:$F,E423,'Реестр план'!$I:$I,J423)),"перерасход","ок"))</f>
        <v/>
      </c>
    </row>
    <row r="424" spans="2:13" x14ac:dyDescent="0.3">
      <c r="B424" s="7">
        <v>41364</v>
      </c>
      <c r="C424" s="9">
        <v>30929.4</v>
      </c>
      <c r="D424" s="4" t="s">
        <v>154</v>
      </c>
      <c r="E424" s="4" t="s">
        <v>24</v>
      </c>
      <c r="F424" s="4" t="s">
        <v>124</v>
      </c>
      <c r="H424" s="4" t="s">
        <v>178</v>
      </c>
      <c r="I424" s="4" t="s">
        <v>163</v>
      </c>
      <c r="J424" s="11">
        <f t="shared" si="18"/>
        <v>0</v>
      </c>
      <c r="K424" s="11">
        <f t="shared" si="19"/>
        <v>3</v>
      </c>
      <c r="L424" s="11">
        <f t="shared" si="20"/>
        <v>0</v>
      </c>
      <c r="M424" s="11" t="str">
        <f ca="1">IF(I424&lt;&gt;"план","",IF((ABS(SUMIFS($C:$C,$J:$J,J424,$E:$E,E424,$I:$I,"факт"))+ABS(C424))&gt;ABS(SUMIFS(INDIRECT("'Реестр план'!"&amp;'План-факт'!$E$3),'Реестр план'!$F:$F,E424,'Реестр план'!$I:$I,J424)),"перерасход","ок"))</f>
        <v/>
      </c>
    </row>
    <row r="425" spans="2:13" x14ac:dyDescent="0.3">
      <c r="B425" s="7">
        <v>41364</v>
      </c>
      <c r="C425" s="9">
        <v>31350.240000000002</v>
      </c>
      <c r="D425" s="4" t="s">
        <v>154</v>
      </c>
      <c r="E425" s="4" t="s">
        <v>24</v>
      </c>
      <c r="F425" s="4" t="s">
        <v>125</v>
      </c>
      <c r="H425" s="4" t="s">
        <v>178</v>
      </c>
      <c r="I425" s="4" t="s">
        <v>163</v>
      </c>
      <c r="J425" s="11">
        <f t="shared" si="18"/>
        <v>0</v>
      </c>
      <c r="K425" s="11">
        <f t="shared" si="19"/>
        <v>3</v>
      </c>
      <c r="L425" s="11">
        <f t="shared" si="20"/>
        <v>0</v>
      </c>
      <c r="M425" s="11" t="str">
        <f ca="1">IF(I425&lt;&gt;"план","",IF((ABS(SUMIFS($C:$C,$J:$J,J425,$E:$E,E425,$I:$I,"факт"))+ABS(C425))&gt;ABS(SUMIFS(INDIRECT("'Реестр план'!"&amp;'План-факт'!$E$3),'Реестр план'!$F:$F,E425,'Реестр план'!$I:$I,J425)),"перерасход","ок"))</f>
        <v/>
      </c>
    </row>
    <row r="426" spans="2:13" x14ac:dyDescent="0.3">
      <c r="B426" s="7">
        <v>41364</v>
      </c>
      <c r="C426" s="9">
        <v>31813.02</v>
      </c>
      <c r="D426" s="4" t="s">
        <v>154</v>
      </c>
      <c r="E426" s="4" t="s">
        <v>24</v>
      </c>
      <c r="F426" s="4" t="s">
        <v>124</v>
      </c>
      <c r="H426" s="4" t="s">
        <v>178</v>
      </c>
      <c r="I426" s="4" t="s">
        <v>163</v>
      </c>
      <c r="J426" s="11">
        <f t="shared" si="18"/>
        <v>0</v>
      </c>
      <c r="K426" s="11">
        <f t="shared" si="19"/>
        <v>3</v>
      </c>
      <c r="L426" s="11">
        <f t="shared" si="20"/>
        <v>0</v>
      </c>
      <c r="M426" s="11" t="str">
        <f ca="1">IF(I426&lt;&gt;"план","",IF((ABS(SUMIFS($C:$C,$J:$J,J426,$E:$E,E426,$I:$I,"факт"))+ABS(C426))&gt;ABS(SUMIFS(INDIRECT("'Реестр план'!"&amp;'План-факт'!$E$3),'Реестр план'!$F:$F,E426,'Реестр план'!$I:$I,J426)),"перерасход","ок"))</f>
        <v/>
      </c>
    </row>
    <row r="427" spans="2:13" x14ac:dyDescent="0.3">
      <c r="B427" s="7">
        <v>41364</v>
      </c>
      <c r="C427" s="9">
        <v>34266.35</v>
      </c>
      <c r="D427" s="4" t="s">
        <v>154</v>
      </c>
      <c r="E427" s="4" t="s">
        <v>24</v>
      </c>
      <c r="F427" s="4" t="s">
        <v>119</v>
      </c>
      <c r="H427" s="4" t="s">
        <v>178</v>
      </c>
      <c r="I427" s="4" t="s">
        <v>163</v>
      </c>
      <c r="J427" s="11">
        <f t="shared" si="18"/>
        <v>0</v>
      </c>
      <c r="K427" s="11">
        <f t="shared" si="19"/>
        <v>3</v>
      </c>
      <c r="L427" s="11">
        <f t="shared" si="20"/>
        <v>0</v>
      </c>
      <c r="M427" s="11" t="str">
        <f ca="1">IF(I427&lt;&gt;"план","",IF((ABS(SUMIFS($C:$C,$J:$J,J427,$E:$E,E427,$I:$I,"факт"))+ABS(C427))&gt;ABS(SUMIFS(INDIRECT("'Реестр план'!"&amp;'План-факт'!$E$3),'Реестр план'!$F:$F,E427,'Реестр план'!$I:$I,J427)),"перерасход","ок"))</f>
        <v/>
      </c>
    </row>
    <row r="428" spans="2:13" x14ac:dyDescent="0.3">
      <c r="B428" s="7">
        <v>41364</v>
      </c>
      <c r="C428" s="9">
        <v>35706.160000000003</v>
      </c>
      <c r="D428" s="4" t="s">
        <v>154</v>
      </c>
      <c r="E428" s="4" t="s">
        <v>24</v>
      </c>
      <c r="F428" s="4" t="s">
        <v>121</v>
      </c>
      <c r="H428" s="4" t="s">
        <v>178</v>
      </c>
      <c r="I428" s="4" t="s">
        <v>163</v>
      </c>
      <c r="J428" s="11">
        <f t="shared" si="18"/>
        <v>0</v>
      </c>
      <c r="K428" s="11">
        <f t="shared" si="19"/>
        <v>3</v>
      </c>
      <c r="L428" s="11">
        <f t="shared" si="20"/>
        <v>0</v>
      </c>
      <c r="M428" s="11" t="str">
        <f ca="1">IF(I428&lt;&gt;"план","",IF((ABS(SUMIFS($C:$C,$J:$J,J428,$E:$E,E428,$I:$I,"факт"))+ABS(C428))&gt;ABS(SUMIFS(INDIRECT("'Реестр план'!"&amp;'План-факт'!$E$3),'Реестр план'!$F:$F,E428,'Реестр план'!$I:$I,J428)),"перерасход","ок"))</f>
        <v/>
      </c>
    </row>
    <row r="429" spans="2:13" x14ac:dyDescent="0.3">
      <c r="B429" s="7">
        <v>41364</v>
      </c>
      <c r="C429" s="9">
        <v>36699.4</v>
      </c>
      <c r="D429" s="4" t="s">
        <v>154</v>
      </c>
      <c r="E429" s="4" t="s">
        <v>24</v>
      </c>
      <c r="F429" s="4" t="s">
        <v>119</v>
      </c>
      <c r="H429" s="4" t="s">
        <v>178</v>
      </c>
      <c r="I429" s="4" t="s">
        <v>163</v>
      </c>
      <c r="J429" s="11">
        <f t="shared" si="18"/>
        <v>0</v>
      </c>
      <c r="K429" s="11">
        <f t="shared" si="19"/>
        <v>3</v>
      </c>
      <c r="L429" s="11">
        <f t="shared" si="20"/>
        <v>0</v>
      </c>
      <c r="M429" s="11" t="str">
        <f ca="1">IF(I429&lt;&gt;"план","",IF((ABS(SUMIFS($C:$C,$J:$J,J429,$E:$E,E429,$I:$I,"факт"))+ABS(C429))&gt;ABS(SUMIFS(INDIRECT("'Реестр план'!"&amp;'План-факт'!$E$3),'Реестр план'!$F:$F,E429,'Реестр план'!$I:$I,J429)),"перерасход","ок"))</f>
        <v/>
      </c>
    </row>
    <row r="430" spans="2:13" x14ac:dyDescent="0.3">
      <c r="B430" s="7">
        <v>41364</v>
      </c>
      <c r="C430" s="9">
        <v>37055.910000000003</v>
      </c>
      <c r="D430" s="4" t="s">
        <v>154</v>
      </c>
      <c r="E430" s="4" t="s">
        <v>24</v>
      </c>
      <c r="F430" s="4" t="s">
        <v>120</v>
      </c>
      <c r="H430" s="4" t="s">
        <v>178</v>
      </c>
      <c r="I430" s="4" t="s">
        <v>163</v>
      </c>
      <c r="J430" s="11">
        <f t="shared" si="18"/>
        <v>0</v>
      </c>
      <c r="K430" s="11">
        <f t="shared" si="19"/>
        <v>3</v>
      </c>
      <c r="L430" s="11">
        <f t="shared" si="20"/>
        <v>0</v>
      </c>
      <c r="M430" s="11" t="str">
        <f ca="1">IF(I430&lt;&gt;"план","",IF((ABS(SUMIFS($C:$C,$J:$J,J430,$E:$E,E430,$I:$I,"факт"))+ABS(C430))&gt;ABS(SUMIFS(INDIRECT("'Реестр план'!"&amp;'План-факт'!$E$3),'Реестр план'!$F:$F,E430,'Реестр план'!$I:$I,J430)),"перерасход","ок"))</f>
        <v/>
      </c>
    </row>
    <row r="431" spans="2:13" x14ac:dyDescent="0.3">
      <c r="B431" s="7">
        <v>41364</v>
      </c>
      <c r="C431" s="9">
        <v>37339.9</v>
      </c>
      <c r="D431" s="4" t="s">
        <v>154</v>
      </c>
      <c r="E431" s="4" t="s">
        <v>24</v>
      </c>
      <c r="F431" s="4" t="s">
        <v>109</v>
      </c>
      <c r="H431" s="4" t="s">
        <v>178</v>
      </c>
      <c r="I431" s="4" t="s">
        <v>163</v>
      </c>
      <c r="J431" s="11">
        <f t="shared" si="18"/>
        <v>0</v>
      </c>
      <c r="K431" s="11">
        <f t="shared" si="19"/>
        <v>3</v>
      </c>
      <c r="L431" s="11">
        <f t="shared" si="20"/>
        <v>0</v>
      </c>
      <c r="M431" s="11" t="str">
        <f ca="1">IF(I431&lt;&gt;"план","",IF((ABS(SUMIFS($C:$C,$J:$J,J431,$E:$E,E431,$I:$I,"факт"))+ABS(C431))&gt;ABS(SUMIFS(INDIRECT("'Реестр план'!"&amp;'План-факт'!$E$3),'Реестр план'!$F:$F,E431,'Реестр план'!$I:$I,J431)),"перерасход","ок"))</f>
        <v/>
      </c>
    </row>
    <row r="432" spans="2:13" x14ac:dyDescent="0.3">
      <c r="B432" s="7">
        <v>41364</v>
      </c>
      <c r="C432" s="9">
        <v>38220.9</v>
      </c>
      <c r="D432" s="4" t="s">
        <v>154</v>
      </c>
      <c r="E432" s="4" t="s">
        <v>24</v>
      </c>
      <c r="F432" s="4" t="s">
        <v>106</v>
      </c>
      <c r="H432" s="4" t="s">
        <v>178</v>
      </c>
      <c r="I432" s="4" t="s">
        <v>163</v>
      </c>
      <c r="J432" s="11">
        <f t="shared" si="18"/>
        <v>0</v>
      </c>
      <c r="K432" s="11">
        <f t="shared" si="19"/>
        <v>3</v>
      </c>
      <c r="L432" s="11">
        <f t="shared" si="20"/>
        <v>0</v>
      </c>
      <c r="M432" s="11" t="str">
        <f ca="1">IF(I432&lt;&gt;"план","",IF((ABS(SUMIFS($C:$C,$J:$J,J432,$E:$E,E432,$I:$I,"факт"))+ABS(C432))&gt;ABS(SUMIFS(INDIRECT("'Реестр план'!"&amp;'План-факт'!$E$3),'Реестр план'!$F:$F,E432,'Реестр план'!$I:$I,J432)),"перерасход","ок"))</f>
        <v/>
      </c>
    </row>
    <row r="433" spans="2:13" x14ac:dyDescent="0.3">
      <c r="B433" s="7">
        <v>41364</v>
      </c>
      <c r="C433" s="9">
        <v>38635.56</v>
      </c>
      <c r="D433" s="4" t="s">
        <v>154</v>
      </c>
      <c r="E433" s="4" t="s">
        <v>24</v>
      </c>
      <c r="F433" s="4" t="s">
        <v>123</v>
      </c>
      <c r="H433" s="4" t="s">
        <v>178</v>
      </c>
      <c r="I433" s="4" t="s">
        <v>163</v>
      </c>
      <c r="J433" s="11">
        <f t="shared" si="18"/>
        <v>0</v>
      </c>
      <c r="K433" s="11">
        <f t="shared" si="19"/>
        <v>3</v>
      </c>
      <c r="L433" s="11">
        <f t="shared" si="20"/>
        <v>0</v>
      </c>
      <c r="M433" s="11" t="str">
        <f ca="1">IF(I433&lt;&gt;"план","",IF((ABS(SUMIFS($C:$C,$J:$J,J433,$E:$E,E433,$I:$I,"факт"))+ABS(C433))&gt;ABS(SUMIFS(INDIRECT("'Реестр план'!"&amp;'План-факт'!$E$3),'Реестр план'!$F:$F,E433,'Реестр план'!$I:$I,J433)),"перерасход","ок"))</f>
        <v/>
      </c>
    </row>
    <row r="434" spans="2:13" x14ac:dyDescent="0.3">
      <c r="B434" s="7">
        <v>41364</v>
      </c>
      <c r="C434" s="9">
        <v>38721.53</v>
      </c>
      <c r="D434" s="4" t="s">
        <v>154</v>
      </c>
      <c r="E434" s="4" t="s">
        <v>24</v>
      </c>
      <c r="F434" s="4" t="s">
        <v>113</v>
      </c>
      <c r="H434" s="4" t="s">
        <v>178</v>
      </c>
      <c r="I434" s="4" t="s">
        <v>163</v>
      </c>
      <c r="J434" s="11">
        <f t="shared" si="18"/>
        <v>0</v>
      </c>
      <c r="K434" s="11">
        <f t="shared" si="19"/>
        <v>3</v>
      </c>
      <c r="L434" s="11">
        <f t="shared" si="20"/>
        <v>0</v>
      </c>
      <c r="M434" s="11" t="str">
        <f ca="1">IF(I434&lt;&gt;"план","",IF((ABS(SUMIFS($C:$C,$J:$J,J434,$E:$E,E434,$I:$I,"факт"))+ABS(C434))&gt;ABS(SUMIFS(INDIRECT("'Реестр план'!"&amp;'План-факт'!$E$3),'Реестр план'!$F:$F,E434,'Реестр план'!$I:$I,J434)),"перерасход","ок"))</f>
        <v/>
      </c>
    </row>
    <row r="435" spans="2:13" x14ac:dyDescent="0.3">
      <c r="B435" s="7">
        <v>41364</v>
      </c>
      <c r="C435" s="9">
        <v>38826.720000000001</v>
      </c>
      <c r="D435" s="4" t="s">
        <v>154</v>
      </c>
      <c r="E435" s="4" t="s">
        <v>24</v>
      </c>
      <c r="F435" s="4" t="s">
        <v>120</v>
      </c>
      <c r="H435" s="4" t="s">
        <v>178</v>
      </c>
      <c r="I435" s="4" t="s">
        <v>163</v>
      </c>
      <c r="J435" s="11">
        <f t="shared" si="18"/>
        <v>0</v>
      </c>
      <c r="K435" s="11">
        <f t="shared" si="19"/>
        <v>3</v>
      </c>
      <c r="L435" s="11">
        <f t="shared" si="20"/>
        <v>0</v>
      </c>
      <c r="M435" s="11" t="str">
        <f ca="1">IF(I435&lt;&gt;"план","",IF((ABS(SUMIFS($C:$C,$J:$J,J435,$E:$E,E435,$I:$I,"факт"))+ABS(C435))&gt;ABS(SUMIFS(INDIRECT("'Реестр план'!"&amp;'План-факт'!$E$3),'Реестр план'!$F:$F,E435,'Реестр план'!$I:$I,J435)),"перерасход","ок"))</f>
        <v/>
      </c>
    </row>
    <row r="436" spans="2:13" x14ac:dyDescent="0.3">
      <c r="B436" s="7">
        <v>41364</v>
      </c>
      <c r="C436" s="9">
        <v>38940</v>
      </c>
      <c r="D436" s="4" t="s">
        <v>154</v>
      </c>
      <c r="E436" s="4" t="s">
        <v>24</v>
      </c>
      <c r="F436" s="4" t="s">
        <v>125</v>
      </c>
      <c r="H436" s="4" t="s">
        <v>178</v>
      </c>
      <c r="I436" s="4" t="s">
        <v>163</v>
      </c>
      <c r="J436" s="11">
        <f t="shared" si="18"/>
        <v>0</v>
      </c>
      <c r="K436" s="11">
        <f t="shared" si="19"/>
        <v>3</v>
      </c>
      <c r="L436" s="11">
        <f t="shared" si="20"/>
        <v>0</v>
      </c>
      <c r="M436" s="11" t="str">
        <f ca="1">IF(I436&lt;&gt;"план","",IF((ABS(SUMIFS($C:$C,$J:$J,J436,$E:$E,E436,$I:$I,"факт"))+ABS(C436))&gt;ABS(SUMIFS(INDIRECT("'Реестр план'!"&amp;'План-факт'!$E$3),'Реестр план'!$F:$F,E436,'Реестр план'!$I:$I,J436)),"перерасход","ок"))</f>
        <v/>
      </c>
    </row>
    <row r="437" spans="2:13" x14ac:dyDescent="0.3">
      <c r="B437" s="7">
        <v>41364</v>
      </c>
      <c r="C437" s="9">
        <v>40639.199999999997</v>
      </c>
      <c r="D437" s="4" t="s">
        <v>154</v>
      </c>
      <c r="E437" s="4" t="s">
        <v>24</v>
      </c>
      <c r="F437" s="4" t="s">
        <v>112</v>
      </c>
      <c r="H437" s="4" t="s">
        <v>178</v>
      </c>
      <c r="I437" s="4" t="s">
        <v>163</v>
      </c>
      <c r="J437" s="11">
        <f t="shared" si="18"/>
        <v>0</v>
      </c>
      <c r="K437" s="11">
        <f t="shared" si="19"/>
        <v>3</v>
      </c>
      <c r="L437" s="11">
        <f t="shared" si="20"/>
        <v>0</v>
      </c>
      <c r="M437" s="11" t="str">
        <f ca="1">IF(I437&lt;&gt;"план","",IF((ABS(SUMIFS($C:$C,$J:$J,J437,$E:$E,E437,$I:$I,"факт"))+ABS(C437))&gt;ABS(SUMIFS(INDIRECT("'Реестр план'!"&amp;'План-факт'!$E$3),'Реестр план'!$F:$F,E437,'Реестр план'!$I:$I,J437)),"перерасход","ок"))</f>
        <v/>
      </c>
    </row>
    <row r="438" spans="2:13" x14ac:dyDescent="0.3">
      <c r="B438" s="7">
        <v>41364</v>
      </c>
      <c r="C438" s="9">
        <v>42178.400000000001</v>
      </c>
      <c r="D438" s="4" t="s">
        <v>154</v>
      </c>
      <c r="E438" s="4" t="s">
        <v>24</v>
      </c>
      <c r="F438" s="4" t="s">
        <v>114</v>
      </c>
      <c r="H438" s="4" t="s">
        <v>178</v>
      </c>
      <c r="I438" s="4" t="s">
        <v>163</v>
      </c>
      <c r="J438" s="11">
        <f t="shared" si="18"/>
        <v>0</v>
      </c>
      <c r="K438" s="11">
        <f t="shared" si="19"/>
        <v>3</v>
      </c>
      <c r="L438" s="11">
        <f t="shared" si="20"/>
        <v>0</v>
      </c>
      <c r="M438" s="11" t="str">
        <f ca="1">IF(I438&lt;&gt;"план","",IF((ABS(SUMIFS($C:$C,$J:$J,J438,$E:$E,E438,$I:$I,"факт"))+ABS(C438))&gt;ABS(SUMIFS(INDIRECT("'Реестр план'!"&amp;'План-факт'!$E$3),'Реестр план'!$F:$F,E438,'Реестр план'!$I:$I,J438)),"перерасход","ок"))</f>
        <v/>
      </c>
    </row>
    <row r="439" spans="2:13" x14ac:dyDescent="0.3">
      <c r="B439" s="7">
        <v>41364</v>
      </c>
      <c r="C439" s="9">
        <v>42484.89</v>
      </c>
      <c r="D439" s="4" t="s">
        <v>154</v>
      </c>
      <c r="E439" s="4" t="s">
        <v>24</v>
      </c>
      <c r="F439" s="4" t="s">
        <v>123</v>
      </c>
      <c r="H439" s="4" t="s">
        <v>178</v>
      </c>
      <c r="I439" s="4" t="s">
        <v>163</v>
      </c>
      <c r="J439" s="11">
        <f t="shared" si="18"/>
        <v>0</v>
      </c>
      <c r="K439" s="11">
        <f t="shared" si="19"/>
        <v>3</v>
      </c>
      <c r="L439" s="11">
        <f t="shared" si="20"/>
        <v>0</v>
      </c>
      <c r="M439" s="11" t="str">
        <f ca="1">IF(I439&lt;&gt;"план","",IF((ABS(SUMIFS($C:$C,$J:$J,J439,$E:$E,E439,$I:$I,"факт"))+ABS(C439))&gt;ABS(SUMIFS(INDIRECT("'Реестр план'!"&amp;'План-факт'!$E$3),'Реестр план'!$F:$F,E439,'Реестр план'!$I:$I,J439)),"перерасход","ок"))</f>
        <v/>
      </c>
    </row>
    <row r="440" spans="2:13" x14ac:dyDescent="0.3">
      <c r="B440" s="7">
        <v>41364</v>
      </c>
      <c r="C440" s="9">
        <v>45297.84</v>
      </c>
      <c r="D440" s="4" t="s">
        <v>154</v>
      </c>
      <c r="E440" s="4" t="s">
        <v>24</v>
      </c>
      <c r="F440" s="4" t="s">
        <v>106</v>
      </c>
      <c r="H440" s="4" t="s">
        <v>178</v>
      </c>
      <c r="I440" s="4" t="s">
        <v>163</v>
      </c>
      <c r="J440" s="11">
        <f t="shared" si="18"/>
        <v>0</v>
      </c>
      <c r="K440" s="11">
        <f t="shared" si="19"/>
        <v>3</v>
      </c>
      <c r="L440" s="11">
        <f t="shared" si="20"/>
        <v>0</v>
      </c>
      <c r="M440" s="11" t="str">
        <f ca="1">IF(I440&lt;&gt;"план","",IF((ABS(SUMIFS($C:$C,$J:$J,J440,$E:$E,E440,$I:$I,"факт"))+ABS(C440))&gt;ABS(SUMIFS(INDIRECT("'Реестр план'!"&amp;'План-факт'!$E$3),'Реестр план'!$F:$F,E440,'Реестр план'!$I:$I,J440)),"перерасход","ок"))</f>
        <v/>
      </c>
    </row>
    <row r="441" spans="2:13" x14ac:dyDescent="0.3">
      <c r="B441" s="7">
        <v>41364</v>
      </c>
      <c r="C441" s="9">
        <v>45750.48</v>
      </c>
      <c r="D441" s="4" t="s">
        <v>154</v>
      </c>
      <c r="E441" s="4" t="s">
        <v>24</v>
      </c>
      <c r="F441" s="4" t="s">
        <v>117</v>
      </c>
      <c r="H441" s="4" t="s">
        <v>178</v>
      </c>
      <c r="I441" s="4" t="s">
        <v>163</v>
      </c>
      <c r="J441" s="11">
        <f t="shared" si="18"/>
        <v>0</v>
      </c>
      <c r="K441" s="11">
        <f t="shared" si="19"/>
        <v>3</v>
      </c>
      <c r="L441" s="11">
        <f t="shared" si="20"/>
        <v>0</v>
      </c>
      <c r="M441" s="11" t="str">
        <f ca="1">IF(I441&lt;&gt;"план","",IF((ABS(SUMIFS($C:$C,$J:$J,J441,$E:$E,E441,$I:$I,"факт"))+ABS(C441))&gt;ABS(SUMIFS(INDIRECT("'Реестр план'!"&amp;'План-факт'!$E$3),'Реестр план'!$F:$F,E441,'Реестр план'!$I:$I,J441)),"перерасход","ок"))</f>
        <v/>
      </c>
    </row>
    <row r="442" spans="2:13" x14ac:dyDescent="0.3">
      <c r="B442" s="7">
        <v>41364</v>
      </c>
      <c r="C442" s="9">
        <v>46134.85</v>
      </c>
      <c r="D442" s="4" t="s">
        <v>154</v>
      </c>
      <c r="E442" s="4" t="s">
        <v>24</v>
      </c>
      <c r="F442" s="4" t="s">
        <v>118</v>
      </c>
      <c r="H442" s="4" t="s">
        <v>178</v>
      </c>
      <c r="I442" s="4" t="s">
        <v>163</v>
      </c>
      <c r="J442" s="11">
        <f t="shared" si="18"/>
        <v>0</v>
      </c>
      <c r="K442" s="11">
        <f t="shared" si="19"/>
        <v>3</v>
      </c>
      <c r="L442" s="11">
        <f t="shared" si="20"/>
        <v>0</v>
      </c>
      <c r="M442" s="11" t="str">
        <f ca="1">IF(I442&lt;&gt;"план","",IF((ABS(SUMIFS($C:$C,$J:$J,J442,$E:$E,E442,$I:$I,"факт"))+ABS(C442))&gt;ABS(SUMIFS(INDIRECT("'Реестр план'!"&amp;'План-факт'!$E$3),'Реестр план'!$F:$F,E442,'Реестр план'!$I:$I,J442)),"перерасход","ок"))</f>
        <v/>
      </c>
    </row>
    <row r="443" spans="2:13" x14ac:dyDescent="0.3">
      <c r="B443" s="7">
        <v>41364</v>
      </c>
      <c r="C443" s="9">
        <v>47305.09</v>
      </c>
      <c r="D443" s="4" t="s">
        <v>154</v>
      </c>
      <c r="E443" s="4" t="s">
        <v>24</v>
      </c>
      <c r="F443" s="4" t="s">
        <v>109</v>
      </c>
      <c r="H443" s="4" t="s">
        <v>178</v>
      </c>
      <c r="I443" s="4" t="s">
        <v>163</v>
      </c>
      <c r="J443" s="11">
        <f t="shared" si="18"/>
        <v>0</v>
      </c>
      <c r="K443" s="11">
        <f t="shared" si="19"/>
        <v>3</v>
      </c>
      <c r="L443" s="11">
        <f t="shared" si="20"/>
        <v>0</v>
      </c>
      <c r="M443" s="11" t="str">
        <f ca="1">IF(I443&lt;&gt;"план","",IF((ABS(SUMIFS($C:$C,$J:$J,J443,$E:$E,E443,$I:$I,"факт"))+ABS(C443))&gt;ABS(SUMIFS(INDIRECT("'Реестр план'!"&amp;'План-факт'!$E$3),'Реестр план'!$F:$F,E443,'Реестр план'!$I:$I,J443)),"перерасход","ок"))</f>
        <v/>
      </c>
    </row>
    <row r="444" spans="2:13" x14ac:dyDescent="0.3">
      <c r="B444" s="7">
        <v>41364</v>
      </c>
      <c r="C444" s="9">
        <v>47967.14</v>
      </c>
      <c r="D444" s="4" t="s">
        <v>154</v>
      </c>
      <c r="E444" s="4" t="s">
        <v>24</v>
      </c>
      <c r="F444" s="4" t="s">
        <v>109</v>
      </c>
      <c r="H444" s="4" t="s">
        <v>178</v>
      </c>
      <c r="I444" s="4" t="s">
        <v>163</v>
      </c>
      <c r="J444" s="11">
        <f t="shared" si="18"/>
        <v>0</v>
      </c>
      <c r="K444" s="11">
        <f t="shared" si="19"/>
        <v>3</v>
      </c>
      <c r="L444" s="11">
        <f t="shared" si="20"/>
        <v>0</v>
      </c>
      <c r="M444" s="11" t="str">
        <f ca="1">IF(I444&lt;&gt;"план","",IF((ABS(SUMIFS($C:$C,$J:$J,J444,$E:$E,E444,$I:$I,"факт"))+ABS(C444))&gt;ABS(SUMIFS(INDIRECT("'Реестр план'!"&amp;'План-факт'!$E$3),'Реестр план'!$F:$F,E444,'Реестр план'!$I:$I,J444)),"перерасход","ок"))</f>
        <v/>
      </c>
    </row>
    <row r="445" spans="2:13" x14ac:dyDescent="0.3">
      <c r="B445" s="7">
        <v>41364</v>
      </c>
      <c r="C445" s="9">
        <v>48391.8</v>
      </c>
      <c r="D445" s="4" t="s">
        <v>154</v>
      </c>
      <c r="E445" s="4" t="s">
        <v>24</v>
      </c>
      <c r="F445" s="4" t="s">
        <v>117</v>
      </c>
      <c r="H445" s="4" t="s">
        <v>178</v>
      </c>
      <c r="I445" s="4" t="s">
        <v>163</v>
      </c>
      <c r="J445" s="11">
        <f t="shared" si="18"/>
        <v>0</v>
      </c>
      <c r="K445" s="11">
        <f t="shared" si="19"/>
        <v>3</v>
      </c>
      <c r="L445" s="11">
        <f t="shared" si="20"/>
        <v>0</v>
      </c>
      <c r="M445" s="11" t="str">
        <f ca="1">IF(I445&lt;&gt;"план","",IF((ABS(SUMIFS($C:$C,$J:$J,J445,$E:$E,E445,$I:$I,"факт"))+ABS(C445))&gt;ABS(SUMIFS(INDIRECT("'Реестр план'!"&amp;'План-факт'!$E$3),'Реестр план'!$F:$F,E445,'Реестр план'!$I:$I,J445)),"перерасход","ок"))</f>
        <v/>
      </c>
    </row>
    <row r="446" spans="2:13" x14ac:dyDescent="0.3">
      <c r="B446" s="7">
        <v>41364</v>
      </c>
      <c r="C446" s="9">
        <v>48634.879999999997</v>
      </c>
      <c r="D446" s="4" t="s">
        <v>154</v>
      </c>
      <c r="E446" s="4" t="s">
        <v>24</v>
      </c>
      <c r="F446" s="4" t="s">
        <v>120</v>
      </c>
      <c r="H446" s="4" t="s">
        <v>178</v>
      </c>
      <c r="I446" s="4" t="s">
        <v>163</v>
      </c>
      <c r="J446" s="11">
        <f t="shared" si="18"/>
        <v>0</v>
      </c>
      <c r="K446" s="11">
        <f t="shared" si="19"/>
        <v>3</v>
      </c>
      <c r="L446" s="11">
        <f t="shared" si="20"/>
        <v>0</v>
      </c>
      <c r="M446" s="11" t="str">
        <f ca="1">IF(I446&lt;&gt;"план","",IF((ABS(SUMIFS($C:$C,$J:$J,J446,$E:$E,E446,$I:$I,"факт"))+ABS(C446))&gt;ABS(SUMIFS(INDIRECT("'Реестр план'!"&amp;'План-факт'!$E$3),'Реестр план'!$F:$F,E446,'Реестр план'!$I:$I,J446)),"перерасход","ок"))</f>
        <v/>
      </c>
    </row>
    <row r="447" spans="2:13" x14ac:dyDescent="0.3">
      <c r="B447" s="7">
        <v>41364</v>
      </c>
      <c r="C447" s="9">
        <v>48971.85</v>
      </c>
      <c r="D447" s="4" t="s">
        <v>154</v>
      </c>
      <c r="E447" s="4" t="s">
        <v>24</v>
      </c>
      <c r="F447" s="4" t="s">
        <v>117</v>
      </c>
      <c r="H447" s="4" t="s">
        <v>178</v>
      </c>
      <c r="I447" s="4" t="s">
        <v>163</v>
      </c>
      <c r="J447" s="11">
        <f t="shared" si="18"/>
        <v>0</v>
      </c>
      <c r="K447" s="11">
        <f t="shared" si="19"/>
        <v>3</v>
      </c>
      <c r="L447" s="11">
        <f t="shared" si="20"/>
        <v>0</v>
      </c>
      <c r="M447" s="11" t="str">
        <f ca="1">IF(I447&lt;&gt;"план","",IF((ABS(SUMIFS($C:$C,$J:$J,J447,$E:$E,E447,$I:$I,"факт"))+ABS(C447))&gt;ABS(SUMIFS(INDIRECT("'Реестр план'!"&amp;'План-факт'!$E$3),'Реестр план'!$F:$F,E447,'Реестр план'!$I:$I,J447)),"перерасход","ок"))</f>
        <v/>
      </c>
    </row>
    <row r="448" spans="2:13" x14ac:dyDescent="0.3">
      <c r="B448" s="7">
        <v>41364</v>
      </c>
      <c r="C448" s="9">
        <v>49067.89</v>
      </c>
      <c r="D448" s="4" t="s">
        <v>154</v>
      </c>
      <c r="E448" s="4" t="s">
        <v>24</v>
      </c>
      <c r="F448" s="4" t="s">
        <v>115</v>
      </c>
      <c r="H448" s="4" t="s">
        <v>178</v>
      </c>
      <c r="I448" s="4" t="s">
        <v>163</v>
      </c>
      <c r="J448" s="11">
        <f t="shared" si="18"/>
        <v>0</v>
      </c>
      <c r="K448" s="11">
        <f t="shared" si="19"/>
        <v>3</v>
      </c>
      <c r="L448" s="11">
        <f t="shared" si="20"/>
        <v>0</v>
      </c>
      <c r="M448" s="11" t="str">
        <f ca="1">IF(I448&lt;&gt;"план","",IF((ABS(SUMIFS($C:$C,$J:$J,J448,$E:$E,E448,$I:$I,"факт"))+ABS(C448))&gt;ABS(SUMIFS(INDIRECT("'Реестр план'!"&amp;'План-факт'!$E$3),'Реестр план'!$F:$F,E448,'Реестр план'!$I:$I,J448)),"перерасход","ок"))</f>
        <v/>
      </c>
    </row>
    <row r="449" spans="2:13" x14ac:dyDescent="0.3">
      <c r="B449" s="7">
        <v>41364</v>
      </c>
      <c r="C449" s="9">
        <v>50154.720000000001</v>
      </c>
      <c r="D449" s="4" t="s">
        <v>154</v>
      </c>
      <c r="E449" s="4" t="s">
        <v>24</v>
      </c>
      <c r="F449" s="4" t="s">
        <v>112</v>
      </c>
      <c r="H449" s="4" t="s">
        <v>178</v>
      </c>
      <c r="I449" s="4" t="s">
        <v>163</v>
      </c>
      <c r="J449" s="11">
        <f t="shared" si="18"/>
        <v>0</v>
      </c>
      <c r="K449" s="11">
        <f t="shared" si="19"/>
        <v>3</v>
      </c>
      <c r="L449" s="11">
        <f t="shared" si="20"/>
        <v>0</v>
      </c>
      <c r="M449" s="11" t="str">
        <f ca="1">IF(I449&lt;&gt;"план","",IF((ABS(SUMIFS($C:$C,$J:$J,J449,$E:$E,E449,$I:$I,"факт"))+ABS(C449))&gt;ABS(SUMIFS(INDIRECT("'Реестр план'!"&amp;'План-факт'!$E$3),'Реестр план'!$F:$F,E449,'Реестр план'!$I:$I,J449)),"перерасход","ок"))</f>
        <v/>
      </c>
    </row>
    <row r="450" spans="2:13" x14ac:dyDescent="0.3">
      <c r="B450" s="7">
        <v>41364</v>
      </c>
      <c r="C450" s="9">
        <v>52383.1</v>
      </c>
      <c r="D450" s="4" t="s">
        <v>154</v>
      </c>
      <c r="E450" s="4" t="s">
        <v>24</v>
      </c>
      <c r="F450" s="4" t="s">
        <v>116</v>
      </c>
      <c r="H450" s="4" t="s">
        <v>178</v>
      </c>
      <c r="I450" s="4" t="s">
        <v>163</v>
      </c>
      <c r="J450" s="11">
        <f t="shared" si="18"/>
        <v>0</v>
      </c>
      <c r="K450" s="11">
        <f t="shared" si="19"/>
        <v>3</v>
      </c>
      <c r="L450" s="11">
        <f t="shared" si="20"/>
        <v>0</v>
      </c>
      <c r="M450" s="11" t="str">
        <f ca="1">IF(I450&lt;&gt;"план","",IF((ABS(SUMIFS($C:$C,$J:$J,J450,$E:$E,E450,$I:$I,"факт"))+ABS(C450))&gt;ABS(SUMIFS(INDIRECT("'Реестр план'!"&amp;'План-факт'!$E$3),'Реестр план'!$F:$F,E450,'Реестр план'!$I:$I,J450)),"перерасход","ок"))</f>
        <v/>
      </c>
    </row>
    <row r="451" spans="2:13" x14ac:dyDescent="0.3">
      <c r="B451" s="7">
        <v>41364</v>
      </c>
      <c r="C451" s="9">
        <v>53103.91</v>
      </c>
      <c r="D451" s="4" t="s">
        <v>154</v>
      </c>
      <c r="E451" s="4" t="s">
        <v>24</v>
      </c>
      <c r="F451" s="4" t="s">
        <v>125</v>
      </c>
      <c r="H451" s="4" t="s">
        <v>178</v>
      </c>
      <c r="I451" s="4" t="s">
        <v>163</v>
      </c>
      <c r="J451" s="11">
        <f t="shared" si="18"/>
        <v>0</v>
      </c>
      <c r="K451" s="11">
        <f t="shared" si="19"/>
        <v>3</v>
      </c>
      <c r="L451" s="11">
        <f t="shared" si="20"/>
        <v>0</v>
      </c>
      <c r="M451" s="11" t="str">
        <f ca="1">IF(I451&lt;&gt;"план","",IF((ABS(SUMIFS($C:$C,$J:$J,J451,$E:$E,E451,$I:$I,"факт"))+ABS(C451))&gt;ABS(SUMIFS(INDIRECT("'Реестр план'!"&amp;'План-факт'!$E$3),'Реестр план'!$F:$F,E451,'Реестр план'!$I:$I,J451)),"перерасход","ок"))</f>
        <v/>
      </c>
    </row>
    <row r="452" spans="2:13" x14ac:dyDescent="0.3">
      <c r="B452" s="7">
        <v>41364</v>
      </c>
      <c r="C452" s="9">
        <v>55208.160000000003</v>
      </c>
      <c r="D452" s="4" t="s">
        <v>154</v>
      </c>
      <c r="E452" s="4" t="s">
        <v>24</v>
      </c>
      <c r="F452" s="4" t="s">
        <v>106</v>
      </c>
      <c r="H452" s="4" t="s">
        <v>178</v>
      </c>
      <c r="I452" s="4" t="s">
        <v>163</v>
      </c>
      <c r="J452" s="11">
        <f t="shared" ref="J452:J515" si="21">IF(ISBLANK(A452),0,MONTH(A452))</f>
        <v>0</v>
      </c>
      <c r="K452" s="11">
        <f t="shared" ref="K452:K515" si="22">IF(ISBLANK(B452),0,MONTH(B452))</f>
        <v>3</v>
      </c>
      <c r="L452" s="11">
        <f t="shared" ref="L452:L515" si="23">WEEKNUM(A452)</f>
        <v>0</v>
      </c>
      <c r="M452" s="11" t="str">
        <f ca="1">IF(I452&lt;&gt;"план","",IF((ABS(SUMIFS($C:$C,$J:$J,J452,$E:$E,E452,$I:$I,"факт"))+ABS(C452))&gt;ABS(SUMIFS(INDIRECT("'Реестр план'!"&amp;'План-факт'!$E$3),'Реестр план'!$F:$F,E452,'Реестр план'!$I:$I,J452)),"перерасход","ок"))</f>
        <v/>
      </c>
    </row>
    <row r="453" spans="2:13" x14ac:dyDescent="0.3">
      <c r="B453" s="7">
        <v>41364</v>
      </c>
      <c r="C453" s="9">
        <v>55787.9</v>
      </c>
      <c r="D453" s="4" t="s">
        <v>154</v>
      </c>
      <c r="E453" s="4" t="s">
        <v>24</v>
      </c>
      <c r="F453" s="4" t="s">
        <v>125</v>
      </c>
      <c r="H453" s="4" t="s">
        <v>178</v>
      </c>
      <c r="I453" s="4" t="s">
        <v>163</v>
      </c>
      <c r="J453" s="11">
        <f t="shared" si="21"/>
        <v>0</v>
      </c>
      <c r="K453" s="11">
        <f t="shared" si="22"/>
        <v>3</v>
      </c>
      <c r="L453" s="11">
        <f t="shared" si="23"/>
        <v>0</v>
      </c>
      <c r="M453" s="11" t="str">
        <f ca="1">IF(I453&lt;&gt;"план","",IF((ABS(SUMIFS($C:$C,$J:$J,J453,$E:$E,E453,$I:$I,"факт"))+ABS(C453))&gt;ABS(SUMIFS(INDIRECT("'Реестр план'!"&amp;'План-факт'!$E$3),'Реестр план'!$F:$F,E453,'Реестр план'!$I:$I,J453)),"перерасход","ок"))</f>
        <v/>
      </c>
    </row>
    <row r="454" spans="2:13" x14ac:dyDescent="0.3">
      <c r="B454" s="7">
        <v>41364</v>
      </c>
      <c r="C454" s="9">
        <v>57619.98</v>
      </c>
      <c r="D454" s="4" t="s">
        <v>154</v>
      </c>
      <c r="E454" s="4" t="s">
        <v>24</v>
      </c>
      <c r="F454" s="4" t="s">
        <v>122</v>
      </c>
      <c r="H454" s="4" t="s">
        <v>178</v>
      </c>
      <c r="I454" s="4" t="s">
        <v>163</v>
      </c>
      <c r="J454" s="11">
        <f t="shared" si="21"/>
        <v>0</v>
      </c>
      <c r="K454" s="11">
        <f t="shared" si="22"/>
        <v>3</v>
      </c>
      <c r="L454" s="11">
        <f t="shared" si="23"/>
        <v>0</v>
      </c>
      <c r="M454" s="11" t="str">
        <f ca="1">IF(I454&lt;&gt;"план","",IF((ABS(SUMIFS($C:$C,$J:$J,J454,$E:$E,E454,$I:$I,"факт"))+ABS(C454))&gt;ABS(SUMIFS(INDIRECT("'Реестр план'!"&amp;'План-факт'!$E$3),'Реестр план'!$F:$F,E454,'Реестр план'!$I:$I,J454)),"перерасход","ок"))</f>
        <v/>
      </c>
    </row>
    <row r="455" spans="2:13" x14ac:dyDescent="0.3">
      <c r="B455" s="7">
        <v>41364</v>
      </c>
      <c r="C455" s="9">
        <v>59422.18</v>
      </c>
      <c r="D455" s="4" t="s">
        <v>154</v>
      </c>
      <c r="E455" s="4" t="s">
        <v>24</v>
      </c>
      <c r="F455" s="4" t="s">
        <v>115</v>
      </c>
      <c r="H455" s="4" t="s">
        <v>178</v>
      </c>
      <c r="I455" s="4" t="s">
        <v>163</v>
      </c>
      <c r="J455" s="11">
        <f t="shared" si="21"/>
        <v>0</v>
      </c>
      <c r="K455" s="11">
        <f t="shared" si="22"/>
        <v>3</v>
      </c>
      <c r="L455" s="11">
        <f t="shared" si="23"/>
        <v>0</v>
      </c>
      <c r="M455" s="11" t="str">
        <f ca="1">IF(I455&lt;&gt;"план","",IF((ABS(SUMIFS($C:$C,$J:$J,J455,$E:$E,E455,$I:$I,"факт"))+ABS(C455))&gt;ABS(SUMIFS(INDIRECT("'Реестр план'!"&amp;'План-факт'!$E$3),'Реестр план'!$F:$F,E455,'Реестр план'!$I:$I,J455)),"перерасход","ок"))</f>
        <v/>
      </c>
    </row>
    <row r="456" spans="2:13" x14ac:dyDescent="0.3">
      <c r="B456" s="7">
        <v>41364</v>
      </c>
      <c r="C456" s="9">
        <v>62161.85</v>
      </c>
      <c r="D456" s="4" t="s">
        <v>154</v>
      </c>
      <c r="E456" s="4" t="s">
        <v>24</v>
      </c>
      <c r="F456" s="4" t="s">
        <v>112</v>
      </c>
      <c r="H456" s="4" t="s">
        <v>178</v>
      </c>
      <c r="I456" s="4" t="s">
        <v>163</v>
      </c>
      <c r="J456" s="11">
        <f t="shared" si="21"/>
        <v>0</v>
      </c>
      <c r="K456" s="11">
        <f t="shared" si="22"/>
        <v>3</v>
      </c>
      <c r="L456" s="11">
        <f t="shared" si="23"/>
        <v>0</v>
      </c>
      <c r="M456" s="11" t="str">
        <f ca="1">IF(I456&lt;&gt;"план","",IF((ABS(SUMIFS($C:$C,$J:$J,J456,$E:$E,E456,$I:$I,"факт"))+ABS(C456))&gt;ABS(SUMIFS(INDIRECT("'Реестр план'!"&amp;'План-факт'!$E$3),'Реестр план'!$F:$F,E456,'Реестр план'!$I:$I,J456)),"перерасход","ок"))</f>
        <v/>
      </c>
    </row>
    <row r="457" spans="2:13" x14ac:dyDescent="0.3">
      <c r="B457" s="7">
        <v>41364</v>
      </c>
      <c r="C457" s="9">
        <v>65419.199999999997</v>
      </c>
      <c r="D457" s="4" t="s">
        <v>154</v>
      </c>
      <c r="E457" s="4" t="s">
        <v>24</v>
      </c>
      <c r="F457" s="4" t="s">
        <v>123</v>
      </c>
      <c r="H457" s="4" t="s">
        <v>178</v>
      </c>
      <c r="I457" s="4" t="s">
        <v>163</v>
      </c>
      <c r="J457" s="11">
        <f t="shared" si="21"/>
        <v>0</v>
      </c>
      <c r="K457" s="11">
        <f t="shared" si="22"/>
        <v>3</v>
      </c>
      <c r="L457" s="11">
        <f t="shared" si="23"/>
        <v>0</v>
      </c>
      <c r="M457" s="11" t="str">
        <f ca="1">IF(I457&lt;&gt;"план","",IF((ABS(SUMIFS($C:$C,$J:$J,J457,$E:$E,E457,$I:$I,"факт"))+ABS(C457))&gt;ABS(SUMIFS(INDIRECT("'Реестр план'!"&amp;'План-факт'!$E$3),'Реестр план'!$F:$F,E457,'Реестр план'!$I:$I,J457)),"перерасход","ок"))</f>
        <v/>
      </c>
    </row>
    <row r="458" spans="2:13" x14ac:dyDescent="0.3">
      <c r="B458" s="7">
        <v>41364</v>
      </c>
      <c r="C458" s="9">
        <v>65519.92</v>
      </c>
      <c r="D458" s="4" t="s">
        <v>154</v>
      </c>
      <c r="E458" s="4" t="s">
        <v>24</v>
      </c>
      <c r="F458" s="4" t="s">
        <v>105</v>
      </c>
      <c r="H458" s="4" t="s">
        <v>178</v>
      </c>
      <c r="I458" s="4" t="s">
        <v>163</v>
      </c>
      <c r="J458" s="11">
        <f t="shared" si="21"/>
        <v>0</v>
      </c>
      <c r="K458" s="11">
        <f t="shared" si="22"/>
        <v>3</v>
      </c>
      <c r="L458" s="11">
        <f t="shared" si="23"/>
        <v>0</v>
      </c>
      <c r="M458" s="11" t="str">
        <f ca="1">IF(I458&lt;&gt;"план","",IF((ABS(SUMIFS($C:$C,$J:$J,J458,$E:$E,E458,$I:$I,"факт"))+ABS(C458))&gt;ABS(SUMIFS(INDIRECT("'Реестр план'!"&amp;'План-факт'!$E$3),'Реестр план'!$F:$F,E458,'Реестр план'!$I:$I,J458)),"перерасход","ок"))</f>
        <v/>
      </c>
    </row>
    <row r="459" spans="2:13" x14ac:dyDescent="0.3">
      <c r="B459" s="7">
        <v>41364</v>
      </c>
      <c r="C459" s="9">
        <v>65932.45</v>
      </c>
      <c r="D459" s="4" t="s">
        <v>154</v>
      </c>
      <c r="E459" s="4" t="s">
        <v>24</v>
      </c>
      <c r="F459" s="4" t="s">
        <v>120</v>
      </c>
      <c r="H459" s="4" t="s">
        <v>178</v>
      </c>
      <c r="I459" s="4" t="s">
        <v>163</v>
      </c>
      <c r="J459" s="11">
        <f t="shared" si="21"/>
        <v>0</v>
      </c>
      <c r="K459" s="11">
        <f t="shared" si="22"/>
        <v>3</v>
      </c>
      <c r="L459" s="11">
        <f t="shared" si="23"/>
        <v>0</v>
      </c>
      <c r="M459" s="11" t="str">
        <f ca="1">IF(I459&lt;&gt;"план","",IF((ABS(SUMIFS($C:$C,$J:$J,J459,$E:$E,E459,$I:$I,"факт"))+ABS(C459))&gt;ABS(SUMIFS(INDIRECT("'Реестр план'!"&amp;'План-факт'!$E$3),'Реестр план'!$F:$F,E459,'Реестр план'!$I:$I,J459)),"перерасход","ок"))</f>
        <v/>
      </c>
    </row>
    <row r="460" spans="2:13" x14ac:dyDescent="0.3">
      <c r="B460" s="7">
        <v>41364</v>
      </c>
      <c r="C460" s="9">
        <v>65980.399999999994</v>
      </c>
      <c r="D460" s="4" t="s">
        <v>154</v>
      </c>
      <c r="E460" s="4" t="s">
        <v>24</v>
      </c>
      <c r="F460" s="4" t="s">
        <v>108</v>
      </c>
      <c r="H460" s="4" t="s">
        <v>178</v>
      </c>
      <c r="I460" s="4" t="s">
        <v>163</v>
      </c>
      <c r="J460" s="11">
        <f t="shared" si="21"/>
        <v>0</v>
      </c>
      <c r="K460" s="11">
        <f t="shared" si="22"/>
        <v>3</v>
      </c>
      <c r="L460" s="11">
        <f t="shared" si="23"/>
        <v>0</v>
      </c>
      <c r="M460" s="11" t="str">
        <f ca="1">IF(I460&lt;&gt;"план","",IF((ABS(SUMIFS($C:$C,$J:$J,J460,$E:$E,E460,$I:$I,"факт"))+ABS(C460))&gt;ABS(SUMIFS(INDIRECT("'Реестр план'!"&amp;'План-факт'!$E$3),'Реестр план'!$F:$F,E460,'Реестр план'!$I:$I,J460)),"перерасход","ок"))</f>
        <v/>
      </c>
    </row>
    <row r="461" spans="2:13" x14ac:dyDescent="0.3">
      <c r="B461" s="7">
        <v>41364</v>
      </c>
      <c r="C461" s="9">
        <v>70847.61</v>
      </c>
      <c r="D461" s="4" t="s">
        <v>154</v>
      </c>
      <c r="E461" s="4" t="s">
        <v>24</v>
      </c>
      <c r="F461" s="4" t="s">
        <v>115</v>
      </c>
      <c r="H461" s="4" t="s">
        <v>178</v>
      </c>
      <c r="I461" s="4" t="s">
        <v>163</v>
      </c>
      <c r="J461" s="11">
        <f t="shared" si="21"/>
        <v>0</v>
      </c>
      <c r="K461" s="11">
        <f t="shared" si="22"/>
        <v>3</v>
      </c>
      <c r="L461" s="11">
        <f t="shared" si="23"/>
        <v>0</v>
      </c>
      <c r="M461" s="11" t="str">
        <f ca="1">IF(I461&lt;&gt;"план","",IF((ABS(SUMIFS($C:$C,$J:$J,J461,$E:$E,E461,$I:$I,"факт"))+ABS(C461))&gt;ABS(SUMIFS(INDIRECT("'Реестр план'!"&amp;'План-факт'!$E$3),'Реестр план'!$F:$F,E461,'Реестр план'!$I:$I,J461)),"перерасход","ок"))</f>
        <v/>
      </c>
    </row>
    <row r="462" spans="2:13" x14ac:dyDescent="0.3">
      <c r="B462" s="7">
        <v>41364</v>
      </c>
      <c r="C462" s="9">
        <v>75420.820000000007</v>
      </c>
      <c r="D462" s="4" t="s">
        <v>154</v>
      </c>
      <c r="E462" s="4" t="s">
        <v>24</v>
      </c>
      <c r="F462" s="4" t="s">
        <v>124</v>
      </c>
      <c r="H462" s="4" t="s">
        <v>178</v>
      </c>
      <c r="I462" s="4" t="s">
        <v>163</v>
      </c>
      <c r="J462" s="11">
        <f t="shared" si="21"/>
        <v>0</v>
      </c>
      <c r="K462" s="11">
        <f t="shared" si="22"/>
        <v>3</v>
      </c>
      <c r="L462" s="11">
        <f t="shared" si="23"/>
        <v>0</v>
      </c>
      <c r="M462" s="11" t="str">
        <f ca="1">IF(I462&lt;&gt;"план","",IF((ABS(SUMIFS($C:$C,$J:$J,J462,$E:$E,E462,$I:$I,"факт"))+ABS(C462))&gt;ABS(SUMIFS(INDIRECT("'Реестр план'!"&amp;'План-факт'!$E$3),'Реестр план'!$F:$F,E462,'Реестр план'!$I:$I,J462)),"перерасход","ок"))</f>
        <v/>
      </c>
    </row>
    <row r="463" spans="2:13" x14ac:dyDescent="0.3">
      <c r="B463" s="7">
        <v>41364</v>
      </c>
      <c r="C463" s="9">
        <v>75933</v>
      </c>
      <c r="D463" s="4" t="s">
        <v>154</v>
      </c>
      <c r="E463" s="4" t="s">
        <v>24</v>
      </c>
      <c r="F463" s="4" t="s">
        <v>108</v>
      </c>
      <c r="H463" s="4" t="s">
        <v>178</v>
      </c>
      <c r="I463" s="4" t="s">
        <v>163</v>
      </c>
      <c r="J463" s="11">
        <f t="shared" si="21"/>
        <v>0</v>
      </c>
      <c r="K463" s="11">
        <f t="shared" si="22"/>
        <v>3</v>
      </c>
      <c r="L463" s="11">
        <f t="shared" si="23"/>
        <v>0</v>
      </c>
      <c r="M463" s="11" t="str">
        <f ca="1">IF(I463&lt;&gt;"план","",IF((ABS(SUMIFS($C:$C,$J:$J,J463,$E:$E,E463,$I:$I,"факт"))+ABS(C463))&gt;ABS(SUMIFS(INDIRECT("'Реестр план'!"&amp;'План-факт'!$E$3),'Реестр план'!$F:$F,E463,'Реестр план'!$I:$I,J463)),"перерасход","ок"))</f>
        <v/>
      </c>
    </row>
    <row r="464" spans="2:13" x14ac:dyDescent="0.3">
      <c r="B464" s="7">
        <v>41364</v>
      </c>
      <c r="C464" s="9">
        <v>76194.13</v>
      </c>
      <c r="D464" s="4" t="s">
        <v>154</v>
      </c>
      <c r="E464" s="4" t="s">
        <v>24</v>
      </c>
      <c r="F464" s="4" t="s">
        <v>118</v>
      </c>
      <c r="H464" s="4" t="s">
        <v>178</v>
      </c>
      <c r="I464" s="4" t="s">
        <v>163</v>
      </c>
      <c r="J464" s="11">
        <f t="shared" si="21"/>
        <v>0</v>
      </c>
      <c r="K464" s="11">
        <f t="shared" si="22"/>
        <v>3</v>
      </c>
      <c r="L464" s="11">
        <f t="shared" si="23"/>
        <v>0</v>
      </c>
      <c r="M464" s="11" t="str">
        <f ca="1">IF(I464&lt;&gt;"план","",IF((ABS(SUMIFS($C:$C,$J:$J,J464,$E:$E,E464,$I:$I,"факт"))+ABS(C464))&gt;ABS(SUMIFS(INDIRECT("'Реестр план'!"&amp;'План-факт'!$E$3),'Реестр план'!$F:$F,E464,'Реестр план'!$I:$I,J464)),"перерасход","ок"))</f>
        <v/>
      </c>
    </row>
    <row r="465" spans="2:13" x14ac:dyDescent="0.3">
      <c r="B465" s="7">
        <v>41364</v>
      </c>
      <c r="C465" s="9">
        <v>76266.61</v>
      </c>
      <c r="D465" s="4" t="s">
        <v>154</v>
      </c>
      <c r="E465" s="4" t="s">
        <v>24</v>
      </c>
      <c r="F465" s="4" t="s">
        <v>108</v>
      </c>
      <c r="H465" s="4" t="s">
        <v>178</v>
      </c>
      <c r="I465" s="4" t="s">
        <v>163</v>
      </c>
      <c r="J465" s="11">
        <f t="shared" si="21"/>
        <v>0</v>
      </c>
      <c r="K465" s="11">
        <f t="shared" si="22"/>
        <v>3</v>
      </c>
      <c r="L465" s="11">
        <f t="shared" si="23"/>
        <v>0</v>
      </c>
      <c r="M465" s="11" t="str">
        <f ca="1">IF(I465&lt;&gt;"план","",IF((ABS(SUMIFS($C:$C,$J:$J,J465,$E:$E,E465,$I:$I,"факт"))+ABS(C465))&gt;ABS(SUMIFS(INDIRECT("'Реестр план'!"&amp;'План-факт'!$E$3),'Реестр план'!$F:$F,E465,'Реестр план'!$I:$I,J465)),"перерасход","ок"))</f>
        <v/>
      </c>
    </row>
    <row r="466" spans="2:13" x14ac:dyDescent="0.3">
      <c r="B466" s="7">
        <v>41364</v>
      </c>
      <c r="C466" s="9">
        <v>79130.679999999993</v>
      </c>
      <c r="D466" s="4" t="s">
        <v>154</v>
      </c>
      <c r="E466" s="4" t="s">
        <v>24</v>
      </c>
      <c r="F466" s="4" t="s">
        <v>124</v>
      </c>
      <c r="H466" s="4" t="s">
        <v>178</v>
      </c>
      <c r="I466" s="4" t="s">
        <v>163</v>
      </c>
      <c r="J466" s="11">
        <f t="shared" si="21"/>
        <v>0</v>
      </c>
      <c r="K466" s="11">
        <f t="shared" si="22"/>
        <v>3</v>
      </c>
      <c r="L466" s="11">
        <f t="shared" si="23"/>
        <v>0</v>
      </c>
      <c r="M466" s="11" t="str">
        <f ca="1">IF(I466&lt;&gt;"план","",IF((ABS(SUMIFS($C:$C,$J:$J,J466,$E:$E,E466,$I:$I,"факт"))+ABS(C466))&gt;ABS(SUMIFS(INDIRECT("'Реестр план'!"&amp;'План-факт'!$E$3),'Реестр план'!$F:$F,E466,'Реестр план'!$I:$I,J466)),"перерасход","ок"))</f>
        <v/>
      </c>
    </row>
    <row r="467" spans="2:13" x14ac:dyDescent="0.3">
      <c r="B467" s="7">
        <v>41364</v>
      </c>
      <c r="C467" s="9">
        <v>80770.41</v>
      </c>
      <c r="D467" s="4" t="s">
        <v>154</v>
      </c>
      <c r="E467" s="4" t="s">
        <v>24</v>
      </c>
      <c r="F467" s="4" t="s">
        <v>114</v>
      </c>
      <c r="H467" s="4" t="s">
        <v>178</v>
      </c>
      <c r="I467" s="4" t="s">
        <v>163</v>
      </c>
      <c r="J467" s="11">
        <f t="shared" si="21"/>
        <v>0</v>
      </c>
      <c r="K467" s="11">
        <f t="shared" si="22"/>
        <v>3</v>
      </c>
      <c r="L467" s="11">
        <f t="shared" si="23"/>
        <v>0</v>
      </c>
      <c r="M467" s="11" t="str">
        <f ca="1">IF(I467&lt;&gt;"план","",IF((ABS(SUMIFS($C:$C,$J:$J,J467,$E:$E,E467,$I:$I,"факт"))+ABS(C467))&gt;ABS(SUMIFS(INDIRECT("'Реестр план'!"&amp;'План-факт'!$E$3),'Реестр план'!$F:$F,E467,'Реестр план'!$I:$I,J467)),"перерасход","ок"))</f>
        <v/>
      </c>
    </row>
    <row r="468" spans="2:13" x14ac:dyDescent="0.3">
      <c r="B468" s="7">
        <v>41364</v>
      </c>
      <c r="C468" s="9">
        <v>81030.600000000006</v>
      </c>
      <c r="D468" s="4" t="s">
        <v>154</v>
      </c>
      <c r="E468" s="4" t="s">
        <v>24</v>
      </c>
      <c r="F468" s="4" t="s">
        <v>115</v>
      </c>
      <c r="H468" s="4" t="s">
        <v>178</v>
      </c>
      <c r="I468" s="4" t="s">
        <v>163</v>
      </c>
      <c r="J468" s="11">
        <f t="shared" si="21"/>
        <v>0</v>
      </c>
      <c r="K468" s="11">
        <f t="shared" si="22"/>
        <v>3</v>
      </c>
      <c r="L468" s="11">
        <f t="shared" si="23"/>
        <v>0</v>
      </c>
      <c r="M468" s="11" t="str">
        <f ca="1">IF(I468&lt;&gt;"план","",IF((ABS(SUMIFS($C:$C,$J:$J,J468,$E:$E,E468,$I:$I,"факт"))+ABS(C468))&gt;ABS(SUMIFS(INDIRECT("'Реестр план'!"&amp;'План-факт'!$E$3),'Реестр план'!$F:$F,E468,'Реестр план'!$I:$I,J468)),"перерасход","ок"))</f>
        <v/>
      </c>
    </row>
    <row r="469" spans="2:13" x14ac:dyDescent="0.3">
      <c r="B469" s="7">
        <v>41364</v>
      </c>
      <c r="C469" s="9">
        <v>87355.4</v>
      </c>
      <c r="D469" s="4" t="s">
        <v>154</v>
      </c>
      <c r="E469" s="4" t="s">
        <v>24</v>
      </c>
      <c r="F469" s="4" t="s">
        <v>115</v>
      </c>
      <c r="H469" s="4" t="s">
        <v>178</v>
      </c>
      <c r="I469" s="4" t="s">
        <v>163</v>
      </c>
      <c r="J469" s="11">
        <f t="shared" si="21"/>
        <v>0</v>
      </c>
      <c r="K469" s="11">
        <f t="shared" si="22"/>
        <v>3</v>
      </c>
      <c r="L469" s="11">
        <f t="shared" si="23"/>
        <v>0</v>
      </c>
      <c r="M469" s="11" t="str">
        <f ca="1">IF(I469&lt;&gt;"план","",IF((ABS(SUMIFS($C:$C,$J:$J,J469,$E:$E,E469,$I:$I,"факт"))+ABS(C469))&gt;ABS(SUMIFS(INDIRECT("'Реестр план'!"&amp;'План-факт'!$E$3),'Реестр план'!$F:$F,E469,'Реестр план'!$I:$I,J469)),"перерасход","ок"))</f>
        <v/>
      </c>
    </row>
    <row r="470" spans="2:13" x14ac:dyDescent="0.3">
      <c r="B470" s="7">
        <v>41364</v>
      </c>
      <c r="C470" s="9">
        <v>88682.9</v>
      </c>
      <c r="D470" s="4" t="s">
        <v>154</v>
      </c>
      <c r="E470" s="4" t="s">
        <v>24</v>
      </c>
      <c r="F470" s="4" t="s">
        <v>115</v>
      </c>
      <c r="H470" s="4" t="s">
        <v>178</v>
      </c>
      <c r="I470" s="4" t="s">
        <v>163</v>
      </c>
      <c r="J470" s="11">
        <f t="shared" si="21"/>
        <v>0</v>
      </c>
      <c r="K470" s="11">
        <f t="shared" si="22"/>
        <v>3</v>
      </c>
      <c r="L470" s="11">
        <f t="shared" si="23"/>
        <v>0</v>
      </c>
      <c r="M470" s="11" t="str">
        <f ca="1">IF(I470&lt;&gt;"план","",IF((ABS(SUMIFS($C:$C,$J:$J,J470,$E:$E,E470,$I:$I,"факт"))+ABS(C470))&gt;ABS(SUMIFS(INDIRECT("'Реестр план'!"&amp;'План-факт'!$E$3),'Реестр план'!$F:$F,E470,'Реестр план'!$I:$I,J470)),"перерасход","ок"))</f>
        <v/>
      </c>
    </row>
    <row r="471" spans="2:13" x14ac:dyDescent="0.3">
      <c r="B471" s="7">
        <v>41364</v>
      </c>
      <c r="C471" s="9">
        <v>89092.88</v>
      </c>
      <c r="D471" s="4" t="s">
        <v>154</v>
      </c>
      <c r="E471" s="4" t="s">
        <v>24</v>
      </c>
      <c r="F471" s="4" t="s">
        <v>119</v>
      </c>
      <c r="H471" s="4" t="s">
        <v>178</v>
      </c>
      <c r="I471" s="4" t="s">
        <v>163</v>
      </c>
      <c r="J471" s="11">
        <f t="shared" si="21"/>
        <v>0</v>
      </c>
      <c r="K471" s="11">
        <f t="shared" si="22"/>
        <v>3</v>
      </c>
      <c r="L471" s="11">
        <f t="shared" si="23"/>
        <v>0</v>
      </c>
      <c r="M471" s="11" t="str">
        <f ca="1">IF(I471&lt;&gt;"план","",IF((ABS(SUMIFS($C:$C,$J:$J,J471,$E:$E,E471,$I:$I,"факт"))+ABS(C471))&gt;ABS(SUMIFS(INDIRECT("'Реестр план'!"&amp;'План-факт'!$E$3),'Реестр план'!$F:$F,E471,'Реестр план'!$I:$I,J471)),"перерасход","ок"))</f>
        <v/>
      </c>
    </row>
    <row r="472" spans="2:13" x14ac:dyDescent="0.3">
      <c r="B472" s="7">
        <v>41364</v>
      </c>
      <c r="C472" s="9">
        <v>89506.28</v>
      </c>
      <c r="D472" s="4" t="s">
        <v>154</v>
      </c>
      <c r="E472" s="4" t="s">
        <v>24</v>
      </c>
      <c r="F472" s="4" t="s">
        <v>125</v>
      </c>
      <c r="H472" s="4" t="s">
        <v>178</v>
      </c>
      <c r="I472" s="4" t="s">
        <v>163</v>
      </c>
      <c r="J472" s="11">
        <f t="shared" si="21"/>
        <v>0</v>
      </c>
      <c r="K472" s="11">
        <f t="shared" si="22"/>
        <v>3</v>
      </c>
      <c r="L472" s="11">
        <f t="shared" si="23"/>
        <v>0</v>
      </c>
      <c r="M472" s="11" t="str">
        <f ca="1">IF(I472&lt;&gt;"план","",IF((ABS(SUMIFS($C:$C,$J:$J,J472,$E:$E,E472,$I:$I,"факт"))+ABS(C472))&gt;ABS(SUMIFS(INDIRECT("'Реестр план'!"&amp;'План-факт'!$E$3),'Реестр план'!$F:$F,E472,'Реестр план'!$I:$I,J472)),"перерасход","ок"))</f>
        <v/>
      </c>
    </row>
    <row r="473" spans="2:13" x14ac:dyDescent="0.3">
      <c r="B473" s="7">
        <v>41364</v>
      </c>
      <c r="C473" s="9">
        <v>90117.24</v>
      </c>
      <c r="D473" s="4" t="s">
        <v>154</v>
      </c>
      <c r="E473" s="4" t="s">
        <v>24</v>
      </c>
      <c r="F473" s="4" t="s">
        <v>122</v>
      </c>
      <c r="H473" s="4" t="s">
        <v>178</v>
      </c>
      <c r="I473" s="4" t="s">
        <v>163</v>
      </c>
      <c r="J473" s="11">
        <f t="shared" si="21"/>
        <v>0</v>
      </c>
      <c r="K473" s="11">
        <f t="shared" si="22"/>
        <v>3</v>
      </c>
      <c r="L473" s="11">
        <f t="shared" si="23"/>
        <v>0</v>
      </c>
      <c r="M473" s="11" t="str">
        <f ca="1">IF(I473&lt;&gt;"план","",IF((ABS(SUMIFS($C:$C,$J:$J,J473,$E:$E,E473,$I:$I,"факт"))+ABS(C473))&gt;ABS(SUMIFS(INDIRECT("'Реестр план'!"&amp;'План-факт'!$E$3),'Реестр план'!$F:$F,E473,'Реестр план'!$I:$I,J473)),"перерасход","ок"))</f>
        <v/>
      </c>
    </row>
    <row r="474" spans="2:13" x14ac:dyDescent="0.3">
      <c r="B474" s="7">
        <v>41364</v>
      </c>
      <c r="C474" s="9">
        <v>97367.7</v>
      </c>
      <c r="D474" s="4" t="s">
        <v>154</v>
      </c>
      <c r="E474" s="4" t="s">
        <v>24</v>
      </c>
      <c r="F474" s="4" t="s">
        <v>110</v>
      </c>
      <c r="H474" s="4" t="s">
        <v>178</v>
      </c>
      <c r="I474" s="4" t="s">
        <v>163</v>
      </c>
      <c r="J474" s="11">
        <f t="shared" si="21"/>
        <v>0</v>
      </c>
      <c r="K474" s="11">
        <f t="shared" si="22"/>
        <v>3</v>
      </c>
      <c r="L474" s="11">
        <f t="shared" si="23"/>
        <v>0</v>
      </c>
      <c r="M474" s="11" t="str">
        <f ca="1">IF(I474&lt;&gt;"план","",IF((ABS(SUMIFS($C:$C,$J:$J,J474,$E:$E,E474,$I:$I,"факт"))+ABS(C474))&gt;ABS(SUMIFS(INDIRECT("'Реестр план'!"&amp;'План-факт'!$E$3),'Реестр план'!$F:$F,E474,'Реестр план'!$I:$I,J474)),"перерасход","ок"))</f>
        <v/>
      </c>
    </row>
    <row r="475" spans="2:13" x14ac:dyDescent="0.3">
      <c r="B475" s="7">
        <v>41364</v>
      </c>
      <c r="C475" s="9">
        <v>97530.67</v>
      </c>
      <c r="D475" s="4" t="s">
        <v>154</v>
      </c>
      <c r="E475" s="4" t="s">
        <v>24</v>
      </c>
      <c r="F475" s="4" t="s">
        <v>108</v>
      </c>
      <c r="H475" s="4" t="s">
        <v>178</v>
      </c>
      <c r="I475" s="4" t="s">
        <v>163</v>
      </c>
      <c r="J475" s="11">
        <f t="shared" si="21"/>
        <v>0</v>
      </c>
      <c r="K475" s="11">
        <f t="shared" si="22"/>
        <v>3</v>
      </c>
      <c r="L475" s="11">
        <f t="shared" si="23"/>
        <v>0</v>
      </c>
      <c r="M475" s="11" t="str">
        <f ca="1">IF(I475&lt;&gt;"план","",IF((ABS(SUMIFS($C:$C,$J:$J,J475,$E:$E,E475,$I:$I,"факт"))+ABS(C475))&gt;ABS(SUMIFS(INDIRECT("'Реестр план'!"&amp;'План-факт'!$E$3),'Реестр план'!$F:$F,E475,'Реестр план'!$I:$I,J475)),"перерасход","ок"))</f>
        <v/>
      </c>
    </row>
    <row r="476" spans="2:13" x14ac:dyDescent="0.3">
      <c r="B476" s="7">
        <v>41364</v>
      </c>
      <c r="C476" s="9">
        <v>98212.33</v>
      </c>
      <c r="D476" s="4" t="s">
        <v>154</v>
      </c>
      <c r="E476" s="4" t="s">
        <v>24</v>
      </c>
      <c r="F476" s="4" t="s">
        <v>123</v>
      </c>
      <c r="H476" s="4" t="s">
        <v>178</v>
      </c>
      <c r="I476" s="4" t="s">
        <v>163</v>
      </c>
      <c r="J476" s="11">
        <f t="shared" si="21"/>
        <v>0</v>
      </c>
      <c r="K476" s="11">
        <f t="shared" si="22"/>
        <v>3</v>
      </c>
      <c r="L476" s="11">
        <f t="shared" si="23"/>
        <v>0</v>
      </c>
      <c r="M476" s="11" t="str">
        <f ca="1">IF(I476&lt;&gt;"план","",IF((ABS(SUMIFS($C:$C,$J:$J,J476,$E:$E,E476,$I:$I,"факт"))+ABS(C476))&gt;ABS(SUMIFS(INDIRECT("'Реестр план'!"&amp;'План-факт'!$E$3),'Реестр план'!$F:$F,E476,'Реестр план'!$I:$I,J476)),"перерасход","ок"))</f>
        <v/>
      </c>
    </row>
    <row r="477" spans="2:13" x14ac:dyDescent="0.3">
      <c r="B477" s="7">
        <v>41364</v>
      </c>
      <c r="C477" s="9">
        <v>100056.33</v>
      </c>
      <c r="D477" s="4" t="s">
        <v>154</v>
      </c>
      <c r="E477" s="4" t="s">
        <v>24</v>
      </c>
      <c r="F477" s="4" t="s">
        <v>124</v>
      </c>
      <c r="H477" s="4" t="s">
        <v>178</v>
      </c>
      <c r="I477" s="4" t="s">
        <v>163</v>
      </c>
      <c r="J477" s="11">
        <f t="shared" si="21"/>
        <v>0</v>
      </c>
      <c r="K477" s="11">
        <f t="shared" si="22"/>
        <v>3</v>
      </c>
      <c r="L477" s="11">
        <f t="shared" si="23"/>
        <v>0</v>
      </c>
      <c r="M477" s="11" t="str">
        <f ca="1">IF(I477&lt;&gt;"план","",IF((ABS(SUMIFS($C:$C,$J:$J,J477,$E:$E,E477,$I:$I,"факт"))+ABS(C477))&gt;ABS(SUMIFS(INDIRECT("'Реестр план'!"&amp;'План-факт'!$E$3),'Реестр план'!$F:$F,E477,'Реестр план'!$I:$I,J477)),"перерасход","ок"))</f>
        <v/>
      </c>
    </row>
    <row r="478" spans="2:13" x14ac:dyDescent="0.3">
      <c r="B478" s="7">
        <v>41364</v>
      </c>
      <c r="C478" s="9">
        <v>106788.48</v>
      </c>
      <c r="D478" s="4" t="s">
        <v>154</v>
      </c>
      <c r="E478" s="4" t="s">
        <v>24</v>
      </c>
      <c r="F478" s="4" t="s">
        <v>112</v>
      </c>
      <c r="H478" s="4" t="s">
        <v>178</v>
      </c>
      <c r="I478" s="4" t="s">
        <v>163</v>
      </c>
      <c r="J478" s="11">
        <f t="shared" si="21"/>
        <v>0</v>
      </c>
      <c r="K478" s="11">
        <f t="shared" si="22"/>
        <v>3</v>
      </c>
      <c r="L478" s="11">
        <f t="shared" si="23"/>
        <v>0</v>
      </c>
      <c r="M478" s="11" t="str">
        <f ca="1">IF(I478&lt;&gt;"план","",IF((ABS(SUMIFS($C:$C,$J:$J,J478,$E:$E,E478,$I:$I,"факт"))+ABS(C478))&gt;ABS(SUMIFS(INDIRECT("'Реестр план'!"&amp;'План-факт'!$E$3),'Реестр план'!$F:$F,E478,'Реестр план'!$I:$I,J478)),"перерасход","ок"))</f>
        <v/>
      </c>
    </row>
    <row r="479" spans="2:13" x14ac:dyDescent="0.3">
      <c r="B479" s="7">
        <v>41364</v>
      </c>
      <c r="C479" s="9">
        <v>111629.48</v>
      </c>
      <c r="D479" s="4" t="s">
        <v>154</v>
      </c>
      <c r="E479" s="4" t="s">
        <v>24</v>
      </c>
      <c r="F479" s="4" t="s">
        <v>115</v>
      </c>
      <c r="H479" s="4" t="s">
        <v>178</v>
      </c>
      <c r="I479" s="4" t="s">
        <v>163</v>
      </c>
      <c r="J479" s="11">
        <f t="shared" si="21"/>
        <v>0</v>
      </c>
      <c r="K479" s="11">
        <f t="shared" si="22"/>
        <v>3</v>
      </c>
      <c r="L479" s="11">
        <f t="shared" si="23"/>
        <v>0</v>
      </c>
      <c r="M479" s="11" t="str">
        <f ca="1">IF(I479&lt;&gt;"план","",IF((ABS(SUMIFS($C:$C,$J:$J,J479,$E:$E,E479,$I:$I,"факт"))+ABS(C479))&gt;ABS(SUMIFS(INDIRECT("'Реестр план'!"&amp;'План-факт'!$E$3),'Реестр план'!$F:$F,E479,'Реестр план'!$I:$I,J479)),"перерасход","ок"))</f>
        <v/>
      </c>
    </row>
    <row r="480" spans="2:13" x14ac:dyDescent="0.3">
      <c r="B480" s="7">
        <v>41364</v>
      </c>
      <c r="C480" s="9">
        <v>119770</v>
      </c>
      <c r="D480" s="4" t="s">
        <v>154</v>
      </c>
      <c r="E480" s="4" t="s">
        <v>24</v>
      </c>
      <c r="F480" s="4" t="s">
        <v>111</v>
      </c>
      <c r="H480" s="4" t="s">
        <v>178</v>
      </c>
      <c r="I480" s="4" t="s">
        <v>163</v>
      </c>
      <c r="J480" s="11">
        <f t="shared" si="21"/>
        <v>0</v>
      </c>
      <c r="K480" s="11">
        <f t="shared" si="22"/>
        <v>3</v>
      </c>
      <c r="L480" s="11">
        <f t="shared" si="23"/>
        <v>0</v>
      </c>
      <c r="M480" s="11" t="str">
        <f ca="1">IF(I480&lt;&gt;"план","",IF((ABS(SUMIFS($C:$C,$J:$J,J480,$E:$E,E480,$I:$I,"факт"))+ABS(C480))&gt;ABS(SUMIFS(INDIRECT("'Реестр план'!"&amp;'План-факт'!$E$3),'Реестр план'!$F:$F,E480,'Реестр план'!$I:$I,J480)),"перерасход","ок"))</f>
        <v/>
      </c>
    </row>
    <row r="481" spans="2:13" x14ac:dyDescent="0.3">
      <c r="B481" s="7">
        <v>41364</v>
      </c>
      <c r="C481" s="9">
        <v>121568.08</v>
      </c>
      <c r="D481" s="4" t="s">
        <v>154</v>
      </c>
      <c r="E481" s="4" t="s">
        <v>24</v>
      </c>
      <c r="F481" s="4" t="s">
        <v>105</v>
      </c>
      <c r="H481" s="4" t="s">
        <v>178</v>
      </c>
      <c r="I481" s="4" t="s">
        <v>163</v>
      </c>
      <c r="J481" s="11">
        <f t="shared" si="21"/>
        <v>0</v>
      </c>
      <c r="K481" s="11">
        <f t="shared" si="22"/>
        <v>3</v>
      </c>
      <c r="L481" s="11">
        <f t="shared" si="23"/>
        <v>0</v>
      </c>
      <c r="M481" s="11" t="str">
        <f ca="1">IF(I481&lt;&gt;"план","",IF((ABS(SUMIFS($C:$C,$J:$J,J481,$E:$E,E481,$I:$I,"факт"))+ABS(C481))&gt;ABS(SUMIFS(INDIRECT("'Реестр план'!"&amp;'План-факт'!$E$3),'Реестр план'!$F:$F,E481,'Реестр план'!$I:$I,J481)),"перерасход","ок"))</f>
        <v/>
      </c>
    </row>
    <row r="482" spans="2:13" x14ac:dyDescent="0.3">
      <c r="B482" s="7">
        <v>41364</v>
      </c>
      <c r="C482" s="9">
        <v>123903.12</v>
      </c>
      <c r="D482" s="4" t="s">
        <v>154</v>
      </c>
      <c r="E482" s="4" t="s">
        <v>24</v>
      </c>
      <c r="F482" s="4" t="s">
        <v>116</v>
      </c>
      <c r="H482" s="4" t="s">
        <v>178</v>
      </c>
      <c r="I482" s="4" t="s">
        <v>163</v>
      </c>
      <c r="J482" s="11">
        <f t="shared" si="21"/>
        <v>0</v>
      </c>
      <c r="K482" s="11">
        <f t="shared" si="22"/>
        <v>3</v>
      </c>
      <c r="L482" s="11">
        <f t="shared" si="23"/>
        <v>0</v>
      </c>
      <c r="M482" s="11" t="str">
        <f ca="1">IF(I482&lt;&gt;"план","",IF((ABS(SUMIFS($C:$C,$J:$J,J482,$E:$E,E482,$I:$I,"факт"))+ABS(C482))&gt;ABS(SUMIFS(INDIRECT("'Реестр план'!"&amp;'План-факт'!$E$3),'Реестр план'!$F:$F,E482,'Реестр план'!$I:$I,J482)),"перерасход","ок"))</f>
        <v/>
      </c>
    </row>
    <row r="483" spans="2:13" x14ac:dyDescent="0.3">
      <c r="B483" s="7">
        <v>41364</v>
      </c>
      <c r="C483" s="9">
        <v>129909.15</v>
      </c>
      <c r="D483" s="4" t="s">
        <v>154</v>
      </c>
      <c r="E483" s="4" t="s">
        <v>24</v>
      </c>
      <c r="F483" s="4" t="s">
        <v>106</v>
      </c>
      <c r="H483" s="4" t="s">
        <v>178</v>
      </c>
      <c r="I483" s="4" t="s">
        <v>163</v>
      </c>
      <c r="J483" s="11">
        <f t="shared" si="21"/>
        <v>0</v>
      </c>
      <c r="K483" s="11">
        <f t="shared" si="22"/>
        <v>3</v>
      </c>
      <c r="L483" s="11">
        <f t="shared" si="23"/>
        <v>0</v>
      </c>
      <c r="M483" s="11" t="str">
        <f ca="1">IF(I483&lt;&gt;"план","",IF((ABS(SUMIFS($C:$C,$J:$J,J483,$E:$E,E483,$I:$I,"факт"))+ABS(C483))&gt;ABS(SUMIFS(INDIRECT("'Реестр план'!"&amp;'План-факт'!$E$3),'Реестр план'!$F:$F,E483,'Реестр план'!$I:$I,J483)),"перерасход","ок"))</f>
        <v/>
      </c>
    </row>
    <row r="484" spans="2:13" x14ac:dyDescent="0.3">
      <c r="B484" s="7">
        <v>41364</v>
      </c>
      <c r="C484" s="9">
        <v>130252.41</v>
      </c>
      <c r="D484" s="4" t="s">
        <v>154</v>
      </c>
      <c r="E484" s="4" t="s">
        <v>24</v>
      </c>
      <c r="F484" s="4" t="s">
        <v>115</v>
      </c>
      <c r="H484" s="4" t="s">
        <v>178</v>
      </c>
      <c r="I484" s="4" t="s">
        <v>163</v>
      </c>
      <c r="J484" s="11">
        <f t="shared" si="21"/>
        <v>0</v>
      </c>
      <c r="K484" s="11">
        <f t="shared" si="22"/>
        <v>3</v>
      </c>
      <c r="L484" s="11">
        <f t="shared" si="23"/>
        <v>0</v>
      </c>
      <c r="M484" s="11" t="str">
        <f ca="1">IF(I484&lt;&gt;"план","",IF((ABS(SUMIFS($C:$C,$J:$J,J484,$E:$E,E484,$I:$I,"факт"))+ABS(C484))&gt;ABS(SUMIFS(INDIRECT("'Реестр план'!"&amp;'План-факт'!$E$3),'Реестр план'!$F:$F,E484,'Реестр план'!$I:$I,J484)),"перерасход","ок"))</f>
        <v/>
      </c>
    </row>
    <row r="485" spans="2:13" x14ac:dyDescent="0.3">
      <c r="B485" s="7">
        <v>41364</v>
      </c>
      <c r="C485" s="9">
        <v>131512.51</v>
      </c>
      <c r="D485" s="4" t="s">
        <v>154</v>
      </c>
      <c r="E485" s="4" t="s">
        <v>24</v>
      </c>
      <c r="F485" s="4" t="s">
        <v>114</v>
      </c>
      <c r="H485" s="4" t="s">
        <v>178</v>
      </c>
      <c r="I485" s="4" t="s">
        <v>163</v>
      </c>
      <c r="J485" s="11">
        <f t="shared" si="21"/>
        <v>0</v>
      </c>
      <c r="K485" s="11">
        <f t="shared" si="22"/>
        <v>3</v>
      </c>
      <c r="L485" s="11">
        <f t="shared" si="23"/>
        <v>0</v>
      </c>
      <c r="M485" s="11" t="str">
        <f ca="1">IF(I485&lt;&gt;"план","",IF((ABS(SUMIFS($C:$C,$J:$J,J485,$E:$E,E485,$I:$I,"факт"))+ABS(C485))&gt;ABS(SUMIFS(INDIRECT("'Реестр план'!"&amp;'План-факт'!$E$3),'Реестр план'!$F:$F,E485,'Реестр план'!$I:$I,J485)),"перерасход","ок"))</f>
        <v/>
      </c>
    </row>
    <row r="486" spans="2:13" x14ac:dyDescent="0.3">
      <c r="B486" s="7">
        <v>41364</v>
      </c>
      <c r="C486" s="9">
        <v>131809.93</v>
      </c>
      <c r="D486" s="4" t="s">
        <v>154</v>
      </c>
      <c r="E486" s="4" t="s">
        <v>24</v>
      </c>
      <c r="F486" s="4" t="s">
        <v>124</v>
      </c>
      <c r="H486" s="4" t="s">
        <v>178</v>
      </c>
      <c r="I486" s="4" t="s">
        <v>163</v>
      </c>
      <c r="J486" s="11">
        <f t="shared" si="21"/>
        <v>0</v>
      </c>
      <c r="K486" s="11">
        <f t="shared" si="22"/>
        <v>3</v>
      </c>
      <c r="L486" s="11">
        <f t="shared" si="23"/>
        <v>0</v>
      </c>
      <c r="M486" s="11" t="str">
        <f ca="1">IF(I486&lt;&gt;"план","",IF((ABS(SUMIFS($C:$C,$J:$J,J486,$E:$E,E486,$I:$I,"факт"))+ABS(C486))&gt;ABS(SUMIFS(INDIRECT("'Реестр план'!"&amp;'План-факт'!$E$3),'Реестр план'!$F:$F,E486,'Реестр план'!$I:$I,J486)),"перерасход","ок"))</f>
        <v/>
      </c>
    </row>
    <row r="487" spans="2:13" x14ac:dyDescent="0.3">
      <c r="B487" s="7">
        <v>41364</v>
      </c>
      <c r="C487" s="9">
        <v>133314.28</v>
      </c>
      <c r="D487" s="4" t="s">
        <v>154</v>
      </c>
      <c r="E487" s="4" t="s">
        <v>24</v>
      </c>
      <c r="F487" s="4" t="s">
        <v>114</v>
      </c>
      <c r="H487" s="4" t="s">
        <v>178</v>
      </c>
      <c r="I487" s="4" t="s">
        <v>163</v>
      </c>
      <c r="J487" s="11">
        <f t="shared" si="21"/>
        <v>0</v>
      </c>
      <c r="K487" s="11">
        <f t="shared" si="22"/>
        <v>3</v>
      </c>
      <c r="L487" s="11">
        <f t="shared" si="23"/>
        <v>0</v>
      </c>
      <c r="M487" s="11" t="str">
        <f ca="1">IF(I487&lt;&gt;"план","",IF((ABS(SUMIFS($C:$C,$J:$J,J487,$E:$E,E487,$I:$I,"факт"))+ABS(C487))&gt;ABS(SUMIFS(INDIRECT("'Реестр план'!"&amp;'План-факт'!$E$3),'Реестр план'!$F:$F,E487,'Реестр план'!$I:$I,J487)),"перерасход","ок"))</f>
        <v/>
      </c>
    </row>
    <row r="488" spans="2:13" x14ac:dyDescent="0.3">
      <c r="B488" s="7">
        <v>41364</v>
      </c>
      <c r="C488" s="9">
        <v>136079.37</v>
      </c>
      <c r="D488" s="4" t="s">
        <v>154</v>
      </c>
      <c r="E488" s="4" t="s">
        <v>24</v>
      </c>
      <c r="F488" s="4" t="s">
        <v>121</v>
      </c>
      <c r="H488" s="4" t="s">
        <v>178</v>
      </c>
      <c r="I488" s="4" t="s">
        <v>163</v>
      </c>
      <c r="J488" s="11">
        <f t="shared" si="21"/>
        <v>0</v>
      </c>
      <c r="K488" s="11">
        <f t="shared" si="22"/>
        <v>3</v>
      </c>
      <c r="L488" s="11">
        <f t="shared" si="23"/>
        <v>0</v>
      </c>
      <c r="M488" s="11" t="str">
        <f ca="1">IF(I488&lt;&gt;"план","",IF((ABS(SUMIFS($C:$C,$J:$J,J488,$E:$E,E488,$I:$I,"факт"))+ABS(C488))&gt;ABS(SUMIFS(INDIRECT("'Реестр план'!"&amp;'План-факт'!$E$3),'Реестр план'!$F:$F,E488,'Реестр план'!$I:$I,J488)),"перерасход","ок"))</f>
        <v/>
      </c>
    </row>
    <row r="489" spans="2:13" x14ac:dyDescent="0.3">
      <c r="B489" s="7">
        <v>41364</v>
      </c>
      <c r="C489" s="9">
        <v>142347.4</v>
      </c>
      <c r="D489" s="4" t="s">
        <v>154</v>
      </c>
      <c r="E489" s="4" t="s">
        <v>24</v>
      </c>
      <c r="F489" s="4" t="s">
        <v>110</v>
      </c>
      <c r="H489" s="4" t="s">
        <v>178</v>
      </c>
      <c r="I489" s="4" t="s">
        <v>163</v>
      </c>
      <c r="J489" s="11">
        <f t="shared" si="21"/>
        <v>0</v>
      </c>
      <c r="K489" s="11">
        <f t="shared" si="22"/>
        <v>3</v>
      </c>
      <c r="L489" s="11">
        <f t="shared" si="23"/>
        <v>0</v>
      </c>
      <c r="M489" s="11" t="str">
        <f ca="1">IF(I489&lt;&gt;"план","",IF((ABS(SUMIFS($C:$C,$J:$J,J489,$E:$E,E489,$I:$I,"факт"))+ABS(C489))&gt;ABS(SUMIFS(INDIRECT("'Реестр план'!"&amp;'План-факт'!$E$3),'Реестр план'!$F:$F,E489,'Реестр план'!$I:$I,J489)),"перерасход","ок"))</f>
        <v/>
      </c>
    </row>
    <row r="490" spans="2:13" x14ac:dyDescent="0.3">
      <c r="B490" s="7">
        <v>41364</v>
      </c>
      <c r="C490" s="9">
        <v>144720.43</v>
      </c>
      <c r="D490" s="4" t="s">
        <v>154</v>
      </c>
      <c r="E490" s="4" t="s">
        <v>24</v>
      </c>
      <c r="F490" s="4" t="s">
        <v>114</v>
      </c>
      <c r="H490" s="4" t="s">
        <v>178</v>
      </c>
      <c r="I490" s="4" t="s">
        <v>163</v>
      </c>
      <c r="J490" s="11">
        <f t="shared" si="21"/>
        <v>0</v>
      </c>
      <c r="K490" s="11">
        <f t="shared" si="22"/>
        <v>3</v>
      </c>
      <c r="L490" s="11">
        <f t="shared" si="23"/>
        <v>0</v>
      </c>
      <c r="M490" s="11" t="str">
        <f ca="1">IF(I490&lt;&gt;"план","",IF((ABS(SUMIFS($C:$C,$J:$J,J490,$E:$E,E490,$I:$I,"факт"))+ABS(C490))&gt;ABS(SUMIFS(INDIRECT("'Реестр план'!"&amp;'План-факт'!$E$3),'Реестр план'!$F:$F,E490,'Реестр план'!$I:$I,J490)),"перерасход","ок"))</f>
        <v/>
      </c>
    </row>
    <row r="491" spans="2:13" x14ac:dyDescent="0.3">
      <c r="B491" s="7">
        <v>41364</v>
      </c>
      <c r="C491" s="9">
        <v>145862.88</v>
      </c>
      <c r="D491" s="4" t="s">
        <v>154</v>
      </c>
      <c r="E491" s="4" t="s">
        <v>24</v>
      </c>
      <c r="F491" s="4" t="s">
        <v>119</v>
      </c>
      <c r="H491" s="4" t="s">
        <v>178</v>
      </c>
      <c r="I491" s="4" t="s">
        <v>163</v>
      </c>
      <c r="J491" s="11">
        <f t="shared" si="21"/>
        <v>0</v>
      </c>
      <c r="K491" s="11">
        <f t="shared" si="22"/>
        <v>3</v>
      </c>
      <c r="L491" s="11">
        <f t="shared" si="23"/>
        <v>0</v>
      </c>
      <c r="M491" s="11" t="str">
        <f ca="1">IF(I491&lt;&gt;"план","",IF((ABS(SUMIFS($C:$C,$J:$J,J491,$E:$E,E491,$I:$I,"факт"))+ABS(C491))&gt;ABS(SUMIFS(INDIRECT("'Реестр план'!"&amp;'План-факт'!$E$3),'Реестр план'!$F:$F,E491,'Реестр план'!$I:$I,J491)),"перерасход","ок"))</f>
        <v/>
      </c>
    </row>
    <row r="492" spans="2:13" x14ac:dyDescent="0.3">
      <c r="B492" s="7">
        <v>41364</v>
      </c>
      <c r="C492" s="9">
        <v>145966.59</v>
      </c>
      <c r="D492" s="4" t="s">
        <v>154</v>
      </c>
      <c r="E492" s="4" t="s">
        <v>24</v>
      </c>
      <c r="F492" s="4" t="s">
        <v>125</v>
      </c>
      <c r="H492" s="4" t="s">
        <v>178</v>
      </c>
      <c r="I492" s="4" t="s">
        <v>163</v>
      </c>
      <c r="J492" s="11">
        <f t="shared" si="21"/>
        <v>0</v>
      </c>
      <c r="K492" s="11">
        <f t="shared" si="22"/>
        <v>3</v>
      </c>
      <c r="L492" s="11">
        <f t="shared" si="23"/>
        <v>0</v>
      </c>
      <c r="M492" s="11" t="str">
        <f ca="1">IF(I492&lt;&gt;"план","",IF((ABS(SUMIFS($C:$C,$J:$J,J492,$E:$E,E492,$I:$I,"факт"))+ABS(C492))&gt;ABS(SUMIFS(INDIRECT("'Реестр план'!"&amp;'План-факт'!$E$3),'Реестр план'!$F:$F,E492,'Реестр план'!$I:$I,J492)),"перерасход","ок"))</f>
        <v/>
      </c>
    </row>
    <row r="493" spans="2:13" x14ac:dyDescent="0.3">
      <c r="B493" s="7">
        <v>41364</v>
      </c>
      <c r="C493" s="9">
        <v>146199.16800000001</v>
      </c>
      <c r="D493" s="4" t="s">
        <v>154</v>
      </c>
      <c r="E493" s="4" t="s">
        <v>24</v>
      </c>
      <c r="F493" s="4" t="s">
        <v>122</v>
      </c>
      <c r="H493" s="4" t="s">
        <v>178</v>
      </c>
      <c r="I493" s="4" t="s">
        <v>163</v>
      </c>
      <c r="J493" s="11">
        <f t="shared" si="21"/>
        <v>0</v>
      </c>
      <c r="K493" s="11">
        <f t="shared" si="22"/>
        <v>3</v>
      </c>
      <c r="L493" s="11">
        <f t="shared" si="23"/>
        <v>0</v>
      </c>
      <c r="M493" s="11" t="str">
        <f ca="1">IF(I493&lt;&gt;"план","",IF((ABS(SUMIFS($C:$C,$J:$J,J493,$E:$E,E493,$I:$I,"факт"))+ABS(C493))&gt;ABS(SUMIFS(INDIRECT("'Реестр план'!"&amp;'План-факт'!$E$3),'Реестр план'!$F:$F,E493,'Реестр план'!$I:$I,J493)),"перерасход","ок"))</f>
        <v/>
      </c>
    </row>
    <row r="494" spans="2:13" x14ac:dyDescent="0.3">
      <c r="B494" s="7">
        <v>41364</v>
      </c>
      <c r="C494" s="9">
        <v>149252.12</v>
      </c>
      <c r="D494" s="4" t="s">
        <v>154</v>
      </c>
      <c r="E494" s="4" t="s">
        <v>24</v>
      </c>
      <c r="F494" s="4" t="s">
        <v>122</v>
      </c>
      <c r="H494" s="4" t="s">
        <v>178</v>
      </c>
      <c r="I494" s="4" t="s">
        <v>163</v>
      </c>
      <c r="J494" s="11">
        <f t="shared" si="21"/>
        <v>0</v>
      </c>
      <c r="K494" s="11">
        <f t="shared" si="22"/>
        <v>3</v>
      </c>
      <c r="L494" s="11">
        <f t="shared" si="23"/>
        <v>0</v>
      </c>
      <c r="M494" s="11" t="str">
        <f ca="1">IF(I494&lt;&gt;"план","",IF((ABS(SUMIFS($C:$C,$J:$J,J494,$E:$E,E494,$I:$I,"факт"))+ABS(C494))&gt;ABS(SUMIFS(INDIRECT("'Реестр план'!"&amp;'План-факт'!$E$3),'Реестр план'!$F:$F,E494,'Реестр план'!$I:$I,J494)),"перерасход","ок"))</f>
        <v/>
      </c>
    </row>
    <row r="495" spans="2:13" x14ac:dyDescent="0.3">
      <c r="B495" s="7">
        <v>41364</v>
      </c>
      <c r="C495" s="9">
        <v>150860.76</v>
      </c>
      <c r="D495" s="4" t="s">
        <v>154</v>
      </c>
      <c r="E495" s="4" t="s">
        <v>24</v>
      </c>
      <c r="F495" s="4" t="s">
        <v>123</v>
      </c>
      <c r="H495" s="4" t="s">
        <v>178</v>
      </c>
      <c r="I495" s="4" t="s">
        <v>163</v>
      </c>
      <c r="J495" s="11">
        <f t="shared" si="21"/>
        <v>0</v>
      </c>
      <c r="K495" s="11">
        <f t="shared" si="22"/>
        <v>3</v>
      </c>
      <c r="L495" s="11">
        <f t="shared" si="23"/>
        <v>0</v>
      </c>
      <c r="M495" s="11" t="str">
        <f ca="1">IF(I495&lt;&gt;"план","",IF((ABS(SUMIFS($C:$C,$J:$J,J495,$E:$E,E495,$I:$I,"факт"))+ABS(C495))&gt;ABS(SUMIFS(INDIRECT("'Реестр план'!"&amp;'План-факт'!$E$3),'Реестр план'!$F:$F,E495,'Реестр план'!$I:$I,J495)),"перерасход","ок"))</f>
        <v/>
      </c>
    </row>
    <row r="496" spans="2:13" x14ac:dyDescent="0.3">
      <c r="B496" s="7">
        <v>41364</v>
      </c>
      <c r="C496" s="9">
        <v>163250.72</v>
      </c>
      <c r="D496" s="4" t="s">
        <v>154</v>
      </c>
      <c r="E496" s="4" t="s">
        <v>24</v>
      </c>
      <c r="F496" s="4" t="s">
        <v>115</v>
      </c>
      <c r="H496" s="4" t="s">
        <v>178</v>
      </c>
      <c r="I496" s="4" t="s">
        <v>163</v>
      </c>
      <c r="J496" s="11">
        <f t="shared" si="21"/>
        <v>0</v>
      </c>
      <c r="K496" s="11">
        <f t="shared" si="22"/>
        <v>3</v>
      </c>
      <c r="L496" s="11">
        <f t="shared" si="23"/>
        <v>0</v>
      </c>
      <c r="M496" s="11" t="str">
        <f ca="1">IF(I496&lt;&gt;"план","",IF((ABS(SUMIFS($C:$C,$J:$J,J496,$E:$E,E496,$I:$I,"факт"))+ABS(C496))&gt;ABS(SUMIFS(INDIRECT("'Реестр план'!"&amp;'План-факт'!$E$3),'Реестр план'!$F:$F,E496,'Реестр план'!$I:$I,J496)),"перерасход","ок"))</f>
        <v/>
      </c>
    </row>
    <row r="497" spans="2:13" x14ac:dyDescent="0.3">
      <c r="B497" s="7">
        <v>41364</v>
      </c>
      <c r="C497" s="9">
        <v>165544.28</v>
      </c>
      <c r="D497" s="4" t="s">
        <v>154</v>
      </c>
      <c r="E497" s="4" t="s">
        <v>24</v>
      </c>
      <c r="F497" s="4" t="s">
        <v>120</v>
      </c>
      <c r="H497" s="4" t="s">
        <v>178</v>
      </c>
      <c r="I497" s="4" t="s">
        <v>163</v>
      </c>
      <c r="J497" s="11">
        <f t="shared" si="21"/>
        <v>0</v>
      </c>
      <c r="K497" s="11">
        <f t="shared" si="22"/>
        <v>3</v>
      </c>
      <c r="L497" s="11">
        <f t="shared" si="23"/>
        <v>0</v>
      </c>
      <c r="M497" s="11" t="str">
        <f ca="1">IF(I497&lt;&gt;"план","",IF((ABS(SUMIFS($C:$C,$J:$J,J497,$E:$E,E497,$I:$I,"факт"))+ABS(C497))&gt;ABS(SUMIFS(INDIRECT("'Реестр план'!"&amp;'План-факт'!$E$3),'Реестр план'!$F:$F,E497,'Реестр план'!$I:$I,J497)),"перерасход","ок"))</f>
        <v/>
      </c>
    </row>
    <row r="498" spans="2:13" x14ac:dyDescent="0.3">
      <c r="B498" s="7">
        <v>41364</v>
      </c>
      <c r="C498" s="9">
        <v>166862.18</v>
      </c>
      <c r="D498" s="4" t="s">
        <v>154</v>
      </c>
      <c r="E498" s="4" t="s">
        <v>24</v>
      </c>
      <c r="F498" s="4" t="s">
        <v>125</v>
      </c>
      <c r="H498" s="4" t="s">
        <v>178</v>
      </c>
      <c r="I498" s="4" t="s">
        <v>163</v>
      </c>
      <c r="J498" s="11">
        <f t="shared" si="21"/>
        <v>0</v>
      </c>
      <c r="K498" s="11">
        <f t="shared" si="22"/>
        <v>3</v>
      </c>
      <c r="L498" s="11">
        <f t="shared" si="23"/>
        <v>0</v>
      </c>
      <c r="M498" s="11" t="str">
        <f ca="1">IF(I498&lt;&gt;"план","",IF((ABS(SUMIFS($C:$C,$J:$J,J498,$E:$E,E498,$I:$I,"факт"))+ABS(C498))&gt;ABS(SUMIFS(INDIRECT("'Реестр план'!"&amp;'План-факт'!$E$3),'Реестр план'!$F:$F,E498,'Реестр план'!$I:$I,J498)),"перерасход","ок"))</f>
        <v/>
      </c>
    </row>
    <row r="499" spans="2:13" x14ac:dyDescent="0.3">
      <c r="B499" s="7">
        <v>41364</v>
      </c>
      <c r="C499" s="9">
        <v>171443.04</v>
      </c>
      <c r="D499" s="4" t="s">
        <v>154</v>
      </c>
      <c r="E499" s="4" t="s">
        <v>24</v>
      </c>
      <c r="F499" s="4" t="s">
        <v>114</v>
      </c>
      <c r="H499" s="4" t="s">
        <v>178</v>
      </c>
      <c r="I499" s="4" t="s">
        <v>163</v>
      </c>
      <c r="J499" s="11">
        <f t="shared" si="21"/>
        <v>0</v>
      </c>
      <c r="K499" s="11">
        <f t="shared" si="22"/>
        <v>3</v>
      </c>
      <c r="L499" s="11">
        <f t="shared" si="23"/>
        <v>0</v>
      </c>
      <c r="M499" s="11" t="str">
        <f ca="1">IF(I499&lt;&gt;"план","",IF((ABS(SUMIFS($C:$C,$J:$J,J499,$E:$E,E499,$I:$I,"факт"))+ABS(C499))&gt;ABS(SUMIFS(INDIRECT("'Реестр план'!"&amp;'План-факт'!$E$3),'Реестр план'!$F:$F,E499,'Реестр план'!$I:$I,J499)),"перерасход","ок"))</f>
        <v/>
      </c>
    </row>
    <row r="500" spans="2:13" x14ac:dyDescent="0.3">
      <c r="B500" s="7">
        <v>41364</v>
      </c>
      <c r="C500" s="9">
        <v>172681.2</v>
      </c>
      <c r="D500" s="4" t="s">
        <v>154</v>
      </c>
      <c r="E500" s="4" t="s">
        <v>24</v>
      </c>
      <c r="F500" s="4" t="s">
        <v>114</v>
      </c>
      <c r="H500" s="4" t="s">
        <v>178</v>
      </c>
      <c r="I500" s="4" t="s">
        <v>163</v>
      </c>
      <c r="J500" s="11">
        <f t="shared" si="21"/>
        <v>0</v>
      </c>
      <c r="K500" s="11">
        <f t="shared" si="22"/>
        <v>3</v>
      </c>
      <c r="L500" s="11">
        <f t="shared" si="23"/>
        <v>0</v>
      </c>
      <c r="M500" s="11" t="str">
        <f ca="1">IF(I500&lt;&gt;"план","",IF((ABS(SUMIFS($C:$C,$J:$J,J500,$E:$E,E500,$I:$I,"факт"))+ABS(C500))&gt;ABS(SUMIFS(INDIRECT("'Реестр план'!"&amp;'План-факт'!$E$3),'Реестр план'!$F:$F,E500,'Реестр план'!$I:$I,J500)),"перерасход","ок"))</f>
        <v/>
      </c>
    </row>
    <row r="501" spans="2:13" x14ac:dyDescent="0.3">
      <c r="B501" s="7">
        <v>41364</v>
      </c>
      <c r="C501" s="9">
        <v>206032.54</v>
      </c>
      <c r="D501" s="4" t="s">
        <v>154</v>
      </c>
      <c r="E501" s="4" t="s">
        <v>24</v>
      </c>
      <c r="F501" s="4" t="s">
        <v>117</v>
      </c>
      <c r="H501" s="4" t="s">
        <v>178</v>
      </c>
      <c r="I501" s="4" t="s">
        <v>163</v>
      </c>
      <c r="J501" s="11">
        <f t="shared" si="21"/>
        <v>0</v>
      </c>
      <c r="K501" s="11">
        <f t="shared" si="22"/>
        <v>3</v>
      </c>
      <c r="L501" s="11">
        <f t="shared" si="23"/>
        <v>0</v>
      </c>
      <c r="M501" s="11" t="str">
        <f ca="1">IF(I501&lt;&gt;"план","",IF((ABS(SUMIFS($C:$C,$J:$J,J501,$E:$E,E501,$I:$I,"факт"))+ABS(C501))&gt;ABS(SUMIFS(INDIRECT("'Реестр план'!"&amp;'План-факт'!$E$3),'Реестр план'!$F:$F,E501,'Реестр план'!$I:$I,J501)),"перерасход","ок"))</f>
        <v/>
      </c>
    </row>
    <row r="502" spans="2:13" x14ac:dyDescent="0.3">
      <c r="B502" s="7">
        <v>41364</v>
      </c>
      <c r="C502" s="9">
        <v>223132.1</v>
      </c>
      <c r="D502" s="4" t="s">
        <v>154</v>
      </c>
      <c r="E502" s="4" t="s">
        <v>24</v>
      </c>
      <c r="F502" s="4" t="s">
        <v>120</v>
      </c>
      <c r="H502" s="4" t="s">
        <v>178</v>
      </c>
      <c r="I502" s="4" t="s">
        <v>163</v>
      </c>
      <c r="J502" s="11">
        <f t="shared" si="21"/>
        <v>0</v>
      </c>
      <c r="K502" s="11">
        <f t="shared" si="22"/>
        <v>3</v>
      </c>
      <c r="L502" s="11">
        <f t="shared" si="23"/>
        <v>0</v>
      </c>
      <c r="M502" s="11" t="str">
        <f ca="1">IF(I502&lt;&gt;"план","",IF((ABS(SUMIFS($C:$C,$J:$J,J502,$E:$E,E502,$I:$I,"факт"))+ABS(C502))&gt;ABS(SUMIFS(INDIRECT("'Реестр план'!"&amp;'План-факт'!$E$3),'Реестр план'!$F:$F,E502,'Реестр план'!$I:$I,J502)),"перерасход","ок"))</f>
        <v/>
      </c>
    </row>
    <row r="503" spans="2:13" x14ac:dyDescent="0.3">
      <c r="B503" s="7">
        <v>41364</v>
      </c>
      <c r="C503" s="9">
        <v>230814.27</v>
      </c>
      <c r="D503" s="4" t="s">
        <v>154</v>
      </c>
      <c r="E503" s="4" t="s">
        <v>24</v>
      </c>
      <c r="F503" s="4" t="s">
        <v>124</v>
      </c>
      <c r="H503" s="4" t="s">
        <v>178</v>
      </c>
      <c r="I503" s="4" t="s">
        <v>163</v>
      </c>
      <c r="J503" s="11">
        <f t="shared" si="21"/>
        <v>0</v>
      </c>
      <c r="K503" s="11">
        <f t="shared" si="22"/>
        <v>3</v>
      </c>
      <c r="L503" s="11">
        <f t="shared" si="23"/>
        <v>0</v>
      </c>
      <c r="M503" s="11" t="str">
        <f ca="1">IF(I503&lt;&gt;"план","",IF((ABS(SUMIFS($C:$C,$J:$J,J503,$E:$E,E503,$I:$I,"факт"))+ABS(C503))&gt;ABS(SUMIFS(INDIRECT("'Реестр план'!"&amp;'План-факт'!$E$3),'Реестр план'!$F:$F,E503,'Реестр план'!$I:$I,J503)),"перерасход","ок"))</f>
        <v/>
      </c>
    </row>
    <row r="504" spans="2:13" x14ac:dyDescent="0.3">
      <c r="B504" s="7">
        <v>41364</v>
      </c>
      <c r="C504" s="9">
        <v>234679.99</v>
      </c>
      <c r="D504" s="4" t="s">
        <v>154</v>
      </c>
      <c r="E504" s="4" t="s">
        <v>24</v>
      </c>
      <c r="F504" s="4" t="s">
        <v>121</v>
      </c>
      <c r="H504" s="4" t="s">
        <v>178</v>
      </c>
      <c r="I504" s="4" t="s">
        <v>163</v>
      </c>
      <c r="J504" s="11">
        <f t="shared" si="21"/>
        <v>0</v>
      </c>
      <c r="K504" s="11">
        <f t="shared" si="22"/>
        <v>3</v>
      </c>
      <c r="L504" s="11">
        <f t="shared" si="23"/>
        <v>0</v>
      </c>
      <c r="M504" s="11" t="str">
        <f ca="1">IF(I504&lt;&gt;"план","",IF((ABS(SUMIFS($C:$C,$J:$J,J504,$E:$E,E504,$I:$I,"факт"))+ABS(C504))&gt;ABS(SUMIFS(INDIRECT("'Реестр план'!"&amp;'План-факт'!$E$3),'Реестр план'!$F:$F,E504,'Реестр план'!$I:$I,J504)),"перерасход","ок"))</f>
        <v/>
      </c>
    </row>
    <row r="505" spans="2:13" x14ac:dyDescent="0.3">
      <c r="B505" s="7">
        <v>41364</v>
      </c>
      <c r="C505" s="9">
        <v>236847.24</v>
      </c>
      <c r="D505" s="4" t="s">
        <v>154</v>
      </c>
      <c r="E505" s="4" t="s">
        <v>24</v>
      </c>
      <c r="F505" s="4" t="s">
        <v>106</v>
      </c>
      <c r="H505" s="4" t="s">
        <v>178</v>
      </c>
      <c r="I505" s="4" t="s">
        <v>163</v>
      </c>
      <c r="J505" s="11">
        <f t="shared" si="21"/>
        <v>0</v>
      </c>
      <c r="K505" s="11">
        <f t="shared" si="22"/>
        <v>3</v>
      </c>
      <c r="L505" s="11">
        <f t="shared" si="23"/>
        <v>0</v>
      </c>
      <c r="M505" s="11" t="str">
        <f ca="1">IF(I505&lt;&gt;"план","",IF((ABS(SUMIFS($C:$C,$J:$J,J505,$E:$E,E505,$I:$I,"факт"))+ABS(C505))&gt;ABS(SUMIFS(INDIRECT("'Реестр план'!"&amp;'План-факт'!$E$3),'Реестр план'!$F:$F,E505,'Реестр план'!$I:$I,J505)),"перерасход","ок"))</f>
        <v/>
      </c>
    </row>
    <row r="506" spans="2:13" x14ac:dyDescent="0.3">
      <c r="B506" s="7">
        <v>41364</v>
      </c>
      <c r="C506" s="9">
        <v>238759.81</v>
      </c>
      <c r="D506" s="4" t="s">
        <v>154</v>
      </c>
      <c r="E506" s="4" t="s">
        <v>24</v>
      </c>
      <c r="F506" s="4" t="s">
        <v>124</v>
      </c>
      <c r="H506" s="4" t="s">
        <v>178</v>
      </c>
      <c r="I506" s="4" t="s">
        <v>163</v>
      </c>
      <c r="J506" s="11">
        <f t="shared" si="21"/>
        <v>0</v>
      </c>
      <c r="K506" s="11">
        <f t="shared" si="22"/>
        <v>3</v>
      </c>
      <c r="L506" s="11">
        <f t="shared" si="23"/>
        <v>0</v>
      </c>
      <c r="M506" s="11" t="str">
        <f ca="1">IF(I506&lt;&gt;"план","",IF((ABS(SUMIFS($C:$C,$J:$J,J506,$E:$E,E506,$I:$I,"факт"))+ABS(C506))&gt;ABS(SUMIFS(INDIRECT("'Реестр план'!"&amp;'План-факт'!$E$3),'Реестр план'!$F:$F,E506,'Реестр план'!$I:$I,J506)),"перерасход","ок"))</f>
        <v/>
      </c>
    </row>
    <row r="507" spans="2:13" x14ac:dyDescent="0.3">
      <c r="B507" s="7">
        <v>41364</v>
      </c>
      <c r="C507" s="9">
        <v>243073.71</v>
      </c>
      <c r="D507" s="4" t="s">
        <v>154</v>
      </c>
      <c r="E507" s="4" t="s">
        <v>24</v>
      </c>
      <c r="F507" s="4" t="s">
        <v>112</v>
      </c>
      <c r="H507" s="4" t="s">
        <v>178</v>
      </c>
      <c r="I507" s="4" t="s">
        <v>163</v>
      </c>
      <c r="J507" s="11">
        <f t="shared" si="21"/>
        <v>0</v>
      </c>
      <c r="K507" s="11">
        <f t="shared" si="22"/>
        <v>3</v>
      </c>
      <c r="L507" s="11">
        <f t="shared" si="23"/>
        <v>0</v>
      </c>
      <c r="M507" s="11" t="str">
        <f ca="1">IF(I507&lt;&gt;"план","",IF((ABS(SUMIFS($C:$C,$J:$J,J507,$E:$E,E507,$I:$I,"факт"))+ABS(C507))&gt;ABS(SUMIFS(INDIRECT("'Реестр план'!"&amp;'План-факт'!$E$3),'Реестр план'!$F:$F,E507,'Реестр план'!$I:$I,J507)),"перерасход","ок"))</f>
        <v/>
      </c>
    </row>
    <row r="508" spans="2:13" x14ac:dyDescent="0.3">
      <c r="B508" s="7">
        <v>41364</v>
      </c>
      <c r="C508" s="9">
        <v>249357.6</v>
      </c>
      <c r="D508" s="4" t="s">
        <v>154</v>
      </c>
      <c r="E508" s="4" t="s">
        <v>24</v>
      </c>
      <c r="F508" s="4" t="s">
        <v>114</v>
      </c>
      <c r="H508" s="4" t="s">
        <v>178</v>
      </c>
      <c r="I508" s="4" t="s">
        <v>163</v>
      </c>
      <c r="J508" s="11">
        <f t="shared" si="21"/>
        <v>0</v>
      </c>
      <c r="K508" s="11">
        <f t="shared" si="22"/>
        <v>3</v>
      </c>
      <c r="L508" s="11">
        <f t="shared" si="23"/>
        <v>0</v>
      </c>
      <c r="M508" s="11" t="str">
        <f ca="1">IF(I508&lt;&gt;"план","",IF((ABS(SUMIFS($C:$C,$J:$J,J508,$E:$E,E508,$I:$I,"факт"))+ABS(C508))&gt;ABS(SUMIFS(INDIRECT("'Реестр план'!"&amp;'План-факт'!$E$3),'Реестр план'!$F:$F,E508,'Реестр план'!$I:$I,J508)),"перерасход","ок"))</f>
        <v/>
      </c>
    </row>
    <row r="509" spans="2:13" x14ac:dyDescent="0.3">
      <c r="B509" s="7">
        <v>41364</v>
      </c>
      <c r="C509" s="9">
        <v>265566.98</v>
      </c>
      <c r="D509" s="4" t="s">
        <v>154</v>
      </c>
      <c r="E509" s="4" t="s">
        <v>24</v>
      </c>
      <c r="F509" s="4" t="s">
        <v>123</v>
      </c>
      <c r="H509" s="4" t="s">
        <v>178</v>
      </c>
      <c r="I509" s="4" t="s">
        <v>163</v>
      </c>
      <c r="J509" s="11">
        <f t="shared" si="21"/>
        <v>0</v>
      </c>
      <c r="K509" s="11">
        <f t="shared" si="22"/>
        <v>3</v>
      </c>
      <c r="L509" s="11">
        <f t="shared" si="23"/>
        <v>0</v>
      </c>
      <c r="M509" s="11" t="str">
        <f ca="1">IF(I509&lt;&gt;"план","",IF((ABS(SUMIFS($C:$C,$J:$J,J509,$E:$E,E509,$I:$I,"факт"))+ABS(C509))&gt;ABS(SUMIFS(INDIRECT("'Реестр план'!"&amp;'План-факт'!$E$3),'Реестр план'!$F:$F,E509,'Реестр план'!$I:$I,J509)),"перерасход","ок"))</f>
        <v/>
      </c>
    </row>
    <row r="510" spans="2:13" x14ac:dyDescent="0.3">
      <c r="B510" s="7">
        <v>41364</v>
      </c>
      <c r="C510" s="9">
        <v>271532.84000000003</v>
      </c>
      <c r="D510" s="4" t="s">
        <v>154</v>
      </c>
      <c r="E510" s="4" t="s">
        <v>24</v>
      </c>
      <c r="F510" s="4" t="s">
        <v>112</v>
      </c>
      <c r="H510" s="4" t="s">
        <v>178</v>
      </c>
      <c r="I510" s="4" t="s">
        <v>163</v>
      </c>
      <c r="J510" s="11">
        <f t="shared" si="21"/>
        <v>0</v>
      </c>
      <c r="K510" s="11">
        <f t="shared" si="22"/>
        <v>3</v>
      </c>
      <c r="L510" s="11">
        <f t="shared" si="23"/>
        <v>0</v>
      </c>
      <c r="M510" s="11" t="str">
        <f ca="1">IF(I510&lt;&gt;"план","",IF((ABS(SUMIFS($C:$C,$J:$J,J510,$E:$E,E510,$I:$I,"факт"))+ABS(C510))&gt;ABS(SUMIFS(INDIRECT("'Реестр план'!"&amp;'План-факт'!$E$3),'Реестр план'!$F:$F,E510,'Реестр план'!$I:$I,J510)),"перерасход","ок"))</f>
        <v/>
      </c>
    </row>
    <row r="511" spans="2:13" x14ac:dyDescent="0.3">
      <c r="B511" s="7">
        <v>41364</v>
      </c>
      <c r="C511" s="9">
        <v>295962.55</v>
      </c>
      <c r="D511" s="4" t="s">
        <v>154</v>
      </c>
      <c r="E511" s="4" t="s">
        <v>24</v>
      </c>
      <c r="F511" s="4" t="s">
        <v>123</v>
      </c>
      <c r="H511" s="4" t="s">
        <v>178</v>
      </c>
      <c r="I511" s="4" t="s">
        <v>163</v>
      </c>
      <c r="J511" s="11">
        <f t="shared" si="21"/>
        <v>0</v>
      </c>
      <c r="K511" s="11">
        <f t="shared" si="22"/>
        <v>3</v>
      </c>
      <c r="L511" s="11">
        <f t="shared" si="23"/>
        <v>0</v>
      </c>
      <c r="M511" s="11" t="str">
        <f ca="1">IF(I511&lt;&gt;"план","",IF((ABS(SUMIFS($C:$C,$J:$J,J511,$E:$E,E511,$I:$I,"факт"))+ABS(C511))&gt;ABS(SUMIFS(INDIRECT("'Реестр план'!"&amp;'План-факт'!$E$3),'Реестр план'!$F:$F,E511,'Реестр план'!$I:$I,J511)),"перерасход","ок"))</f>
        <v/>
      </c>
    </row>
    <row r="512" spans="2:13" x14ac:dyDescent="0.3">
      <c r="B512" s="7">
        <v>41364</v>
      </c>
      <c r="C512" s="9">
        <v>309839.81</v>
      </c>
      <c r="D512" s="4" t="s">
        <v>154</v>
      </c>
      <c r="E512" s="4" t="s">
        <v>24</v>
      </c>
      <c r="F512" s="4" t="s">
        <v>108</v>
      </c>
      <c r="H512" s="4" t="s">
        <v>178</v>
      </c>
      <c r="I512" s="4" t="s">
        <v>163</v>
      </c>
      <c r="J512" s="11">
        <f t="shared" si="21"/>
        <v>0</v>
      </c>
      <c r="K512" s="11">
        <f t="shared" si="22"/>
        <v>3</v>
      </c>
      <c r="L512" s="11">
        <f t="shared" si="23"/>
        <v>0</v>
      </c>
      <c r="M512" s="11" t="str">
        <f ca="1">IF(I512&lt;&gt;"план","",IF((ABS(SUMIFS($C:$C,$J:$J,J512,$E:$E,E512,$I:$I,"факт"))+ABS(C512))&gt;ABS(SUMIFS(INDIRECT("'Реестр план'!"&amp;'План-факт'!$E$3),'Реестр план'!$F:$F,E512,'Реестр план'!$I:$I,J512)),"перерасход","ок"))</f>
        <v/>
      </c>
    </row>
    <row r="513" spans="2:13" x14ac:dyDescent="0.3">
      <c r="B513" s="7">
        <v>41364</v>
      </c>
      <c r="C513" s="9">
        <v>315677.03000000003</v>
      </c>
      <c r="D513" s="4" t="s">
        <v>154</v>
      </c>
      <c r="E513" s="4" t="s">
        <v>24</v>
      </c>
      <c r="F513" s="4" t="s">
        <v>125</v>
      </c>
      <c r="H513" s="4" t="s">
        <v>178</v>
      </c>
      <c r="I513" s="4" t="s">
        <v>163</v>
      </c>
      <c r="J513" s="11">
        <f t="shared" si="21"/>
        <v>0</v>
      </c>
      <c r="K513" s="11">
        <f t="shared" si="22"/>
        <v>3</v>
      </c>
      <c r="L513" s="11">
        <f t="shared" si="23"/>
        <v>0</v>
      </c>
      <c r="M513" s="11" t="str">
        <f ca="1">IF(I513&lt;&gt;"план","",IF((ABS(SUMIFS($C:$C,$J:$J,J513,$E:$E,E513,$I:$I,"факт"))+ABS(C513))&gt;ABS(SUMIFS(INDIRECT("'Реестр план'!"&amp;'План-факт'!$E$3),'Реестр план'!$F:$F,E513,'Реестр план'!$I:$I,J513)),"перерасход","ок"))</f>
        <v/>
      </c>
    </row>
    <row r="514" spans="2:13" x14ac:dyDescent="0.3">
      <c r="B514" s="7">
        <v>41364</v>
      </c>
      <c r="C514" s="9">
        <v>326890.48</v>
      </c>
      <c r="D514" s="4" t="s">
        <v>154</v>
      </c>
      <c r="E514" s="4" t="s">
        <v>24</v>
      </c>
      <c r="F514" s="4" t="s">
        <v>122</v>
      </c>
      <c r="H514" s="4" t="s">
        <v>178</v>
      </c>
      <c r="I514" s="4" t="s">
        <v>163</v>
      </c>
      <c r="J514" s="11">
        <f t="shared" si="21"/>
        <v>0</v>
      </c>
      <c r="K514" s="11">
        <f t="shared" si="22"/>
        <v>3</v>
      </c>
      <c r="L514" s="11">
        <f t="shared" si="23"/>
        <v>0</v>
      </c>
      <c r="M514" s="11" t="str">
        <f ca="1">IF(I514&lt;&gt;"план","",IF((ABS(SUMIFS($C:$C,$J:$J,J514,$E:$E,E514,$I:$I,"факт"))+ABS(C514))&gt;ABS(SUMIFS(INDIRECT("'Реестр план'!"&amp;'План-факт'!$E$3),'Реестр план'!$F:$F,E514,'Реестр план'!$I:$I,J514)),"перерасход","ок"))</f>
        <v/>
      </c>
    </row>
    <row r="515" spans="2:13" x14ac:dyDescent="0.3">
      <c r="B515" s="7">
        <v>41364</v>
      </c>
      <c r="C515" s="9">
        <v>333452.07</v>
      </c>
      <c r="D515" s="4" t="s">
        <v>154</v>
      </c>
      <c r="E515" s="4" t="s">
        <v>24</v>
      </c>
      <c r="F515" s="4" t="s">
        <v>109</v>
      </c>
      <c r="H515" s="4" t="s">
        <v>178</v>
      </c>
      <c r="I515" s="4" t="s">
        <v>163</v>
      </c>
      <c r="J515" s="11">
        <f t="shared" si="21"/>
        <v>0</v>
      </c>
      <c r="K515" s="11">
        <f t="shared" si="22"/>
        <v>3</v>
      </c>
      <c r="L515" s="11">
        <f t="shared" si="23"/>
        <v>0</v>
      </c>
      <c r="M515" s="11" t="str">
        <f ca="1">IF(I515&lt;&gt;"план","",IF((ABS(SUMIFS($C:$C,$J:$J,J515,$E:$E,E515,$I:$I,"факт"))+ABS(C515))&gt;ABS(SUMIFS(INDIRECT("'Реестр план'!"&amp;'План-факт'!$E$3),'Реестр план'!$F:$F,E515,'Реестр план'!$I:$I,J515)),"перерасход","ок"))</f>
        <v/>
      </c>
    </row>
    <row r="516" spans="2:13" x14ac:dyDescent="0.3">
      <c r="B516" s="7">
        <v>41364</v>
      </c>
      <c r="C516" s="9">
        <v>399852.1</v>
      </c>
      <c r="D516" s="4" t="s">
        <v>154</v>
      </c>
      <c r="E516" s="4" t="s">
        <v>24</v>
      </c>
      <c r="F516" s="4" t="s">
        <v>114</v>
      </c>
      <c r="H516" s="4" t="s">
        <v>178</v>
      </c>
      <c r="I516" s="4" t="s">
        <v>163</v>
      </c>
      <c r="J516" s="11">
        <f t="shared" ref="J516:J579" si="24">IF(ISBLANK(A516),0,MONTH(A516))</f>
        <v>0</v>
      </c>
      <c r="K516" s="11">
        <f t="shared" ref="K516:K579" si="25">IF(ISBLANK(B516),0,MONTH(B516))</f>
        <v>3</v>
      </c>
      <c r="L516" s="11">
        <f t="shared" ref="L516:L579" si="26">WEEKNUM(A516)</f>
        <v>0</v>
      </c>
      <c r="M516" s="11" t="str">
        <f ca="1">IF(I516&lt;&gt;"план","",IF((ABS(SUMIFS($C:$C,$J:$J,J516,$E:$E,E516,$I:$I,"факт"))+ABS(C516))&gt;ABS(SUMIFS(INDIRECT("'Реестр план'!"&amp;'План-факт'!$E$3),'Реестр план'!$F:$F,E516,'Реестр план'!$I:$I,J516)),"перерасход","ок"))</f>
        <v/>
      </c>
    </row>
    <row r="517" spans="2:13" x14ac:dyDescent="0.3">
      <c r="B517" s="7">
        <v>41364</v>
      </c>
      <c r="C517" s="9">
        <v>429934.86</v>
      </c>
      <c r="D517" s="4" t="s">
        <v>154</v>
      </c>
      <c r="E517" s="4" t="s">
        <v>24</v>
      </c>
      <c r="F517" s="4" t="s">
        <v>110</v>
      </c>
      <c r="H517" s="4" t="s">
        <v>178</v>
      </c>
      <c r="I517" s="4" t="s">
        <v>163</v>
      </c>
      <c r="J517" s="11">
        <f t="shared" si="24"/>
        <v>0</v>
      </c>
      <c r="K517" s="11">
        <f t="shared" si="25"/>
        <v>3</v>
      </c>
      <c r="L517" s="11">
        <f t="shared" si="26"/>
        <v>0</v>
      </c>
      <c r="M517" s="11" t="str">
        <f ca="1">IF(I517&lt;&gt;"план","",IF((ABS(SUMIFS($C:$C,$J:$J,J517,$E:$E,E517,$I:$I,"факт"))+ABS(C517))&gt;ABS(SUMIFS(INDIRECT("'Реестр план'!"&amp;'План-факт'!$E$3),'Реестр план'!$F:$F,E517,'Реестр план'!$I:$I,J517)),"перерасход","ок"))</f>
        <v/>
      </c>
    </row>
    <row r="518" spans="2:13" x14ac:dyDescent="0.3">
      <c r="B518" s="7">
        <v>41364</v>
      </c>
      <c r="C518" s="9">
        <v>465835.42</v>
      </c>
      <c r="D518" s="4" t="s">
        <v>154</v>
      </c>
      <c r="E518" s="4" t="s">
        <v>24</v>
      </c>
      <c r="F518" s="4" t="s">
        <v>125</v>
      </c>
      <c r="H518" s="4" t="s">
        <v>178</v>
      </c>
      <c r="I518" s="4" t="s">
        <v>163</v>
      </c>
      <c r="J518" s="11">
        <f t="shared" si="24"/>
        <v>0</v>
      </c>
      <c r="K518" s="11">
        <f t="shared" si="25"/>
        <v>3</v>
      </c>
      <c r="L518" s="11">
        <f t="shared" si="26"/>
        <v>0</v>
      </c>
      <c r="M518" s="11" t="str">
        <f ca="1">IF(I518&lt;&gt;"план","",IF((ABS(SUMIFS($C:$C,$J:$J,J518,$E:$E,E518,$I:$I,"факт"))+ABS(C518))&gt;ABS(SUMIFS(INDIRECT("'Реестр план'!"&amp;'План-факт'!$E$3),'Реестр план'!$F:$F,E518,'Реестр план'!$I:$I,J518)),"перерасход","ок"))</f>
        <v/>
      </c>
    </row>
    <row r="519" spans="2:13" x14ac:dyDescent="0.3">
      <c r="B519" s="7">
        <v>41364</v>
      </c>
      <c r="C519" s="9">
        <v>511931.2</v>
      </c>
      <c r="D519" s="4" t="s">
        <v>154</v>
      </c>
      <c r="E519" s="4" t="s">
        <v>24</v>
      </c>
      <c r="F519" s="4" t="s">
        <v>117</v>
      </c>
      <c r="H519" s="4" t="s">
        <v>178</v>
      </c>
      <c r="I519" s="4" t="s">
        <v>163</v>
      </c>
      <c r="J519" s="11">
        <f t="shared" si="24"/>
        <v>0</v>
      </c>
      <c r="K519" s="11">
        <f t="shared" si="25"/>
        <v>3</v>
      </c>
      <c r="L519" s="11">
        <f t="shared" si="26"/>
        <v>0</v>
      </c>
      <c r="M519" s="11" t="str">
        <f ca="1">IF(I519&lt;&gt;"план","",IF((ABS(SUMIFS($C:$C,$J:$J,J519,$E:$E,E519,$I:$I,"факт"))+ABS(C519))&gt;ABS(SUMIFS(INDIRECT("'Реестр план'!"&amp;'План-факт'!$E$3),'Реестр план'!$F:$F,E519,'Реестр план'!$I:$I,J519)),"перерасход","ок"))</f>
        <v/>
      </c>
    </row>
    <row r="520" spans="2:13" x14ac:dyDescent="0.3">
      <c r="B520" s="7">
        <v>41364</v>
      </c>
      <c r="C520" s="9">
        <v>532781.97</v>
      </c>
      <c r="D520" s="4" t="s">
        <v>154</v>
      </c>
      <c r="E520" s="4" t="s">
        <v>24</v>
      </c>
      <c r="F520" s="4" t="s">
        <v>117</v>
      </c>
      <c r="H520" s="4" t="s">
        <v>178</v>
      </c>
      <c r="I520" s="4" t="s">
        <v>163</v>
      </c>
      <c r="J520" s="11">
        <f t="shared" si="24"/>
        <v>0</v>
      </c>
      <c r="K520" s="11">
        <f t="shared" si="25"/>
        <v>3</v>
      </c>
      <c r="L520" s="11">
        <f t="shared" si="26"/>
        <v>0</v>
      </c>
      <c r="M520" s="11" t="str">
        <f ca="1">IF(I520&lt;&gt;"план","",IF((ABS(SUMIFS($C:$C,$J:$J,J520,$E:$E,E520,$I:$I,"факт"))+ABS(C520))&gt;ABS(SUMIFS(INDIRECT("'Реестр план'!"&amp;'План-факт'!$E$3),'Реестр план'!$F:$F,E520,'Реестр план'!$I:$I,J520)),"перерасход","ок"))</f>
        <v/>
      </c>
    </row>
    <row r="521" spans="2:13" x14ac:dyDescent="0.3">
      <c r="B521" s="7">
        <v>41389</v>
      </c>
      <c r="C521" s="9">
        <v>-144126</v>
      </c>
      <c r="D521" s="4" t="s">
        <v>154</v>
      </c>
      <c r="E521" s="4" t="s">
        <v>51</v>
      </c>
      <c r="H521" s="4" t="s">
        <v>177</v>
      </c>
      <c r="I521" s="4" t="s">
        <v>163</v>
      </c>
      <c r="J521" s="11">
        <f t="shared" si="24"/>
        <v>0</v>
      </c>
      <c r="K521" s="11">
        <f t="shared" si="25"/>
        <v>4</v>
      </c>
      <c r="L521" s="11">
        <f t="shared" si="26"/>
        <v>0</v>
      </c>
      <c r="M521" s="11" t="str">
        <f ca="1">IF(I521&lt;&gt;"план","",IF((ABS(SUMIFS($C:$C,$J:$J,J521,$E:$E,E521,$I:$I,"факт"))+ABS(C521))&gt;ABS(SUMIFS(INDIRECT("'Реестр план'!"&amp;'План-факт'!$E$3),'Реестр план'!$F:$F,E521,'Реестр план'!$I:$I,J521)),"перерасход","ок"))</f>
        <v/>
      </c>
    </row>
    <row r="522" spans="2:13" x14ac:dyDescent="0.3">
      <c r="B522" s="7">
        <v>41394</v>
      </c>
      <c r="C522" s="9">
        <v>-2073267.66</v>
      </c>
      <c r="D522" s="4" t="s">
        <v>154</v>
      </c>
      <c r="E522" s="4" t="s">
        <v>29</v>
      </c>
      <c r="F522" s="4" t="s">
        <v>144</v>
      </c>
      <c r="H522" s="4" t="s">
        <v>185</v>
      </c>
      <c r="I522" s="4" t="s">
        <v>163</v>
      </c>
      <c r="J522" s="11">
        <f t="shared" si="24"/>
        <v>0</v>
      </c>
      <c r="K522" s="11">
        <f t="shared" si="25"/>
        <v>4</v>
      </c>
      <c r="L522" s="11">
        <f t="shared" si="26"/>
        <v>0</v>
      </c>
      <c r="M522" s="11" t="str">
        <f ca="1">IF(I522&lt;&gt;"план","",IF((ABS(SUMIFS($C:$C,$J:$J,J522,$E:$E,E522,$I:$I,"факт"))+ABS(C522))&gt;ABS(SUMIFS(INDIRECT("'Реестр план'!"&amp;'План-факт'!$E$3),'Реестр план'!$F:$F,E522,'Реестр план'!$I:$I,J522)),"перерасход","ок"))</f>
        <v/>
      </c>
    </row>
    <row r="523" spans="2:13" x14ac:dyDescent="0.3">
      <c r="B523" s="7">
        <v>41394</v>
      </c>
      <c r="C523" s="9">
        <v>-1982988.32</v>
      </c>
      <c r="D523" s="4" t="s">
        <v>154</v>
      </c>
      <c r="E523" s="4" t="s">
        <v>29</v>
      </c>
      <c r="F523" s="4" t="s">
        <v>140</v>
      </c>
      <c r="H523" s="4" t="s">
        <v>185</v>
      </c>
      <c r="I523" s="4" t="s">
        <v>163</v>
      </c>
      <c r="J523" s="11">
        <f t="shared" si="24"/>
        <v>0</v>
      </c>
      <c r="K523" s="11">
        <f t="shared" si="25"/>
        <v>4</v>
      </c>
      <c r="L523" s="11">
        <f t="shared" si="26"/>
        <v>0</v>
      </c>
      <c r="M523" s="11" t="str">
        <f ca="1">IF(I523&lt;&gt;"план","",IF((ABS(SUMIFS($C:$C,$J:$J,J523,$E:$E,E523,$I:$I,"факт"))+ABS(C523))&gt;ABS(SUMIFS(INDIRECT("'Реестр план'!"&amp;'План-факт'!$E$3),'Реестр план'!$F:$F,E523,'Реестр план'!$I:$I,J523)),"перерасход","ок"))</f>
        <v/>
      </c>
    </row>
    <row r="524" spans="2:13" x14ac:dyDescent="0.3">
      <c r="B524" s="7">
        <v>41394</v>
      </c>
      <c r="C524" s="9">
        <v>-768258</v>
      </c>
      <c r="D524" s="4" t="s">
        <v>154</v>
      </c>
      <c r="E524" s="4" t="s">
        <v>37</v>
      </c>
      <c r="H524" s="4" t="s">
        <v>186</v>
      </c>
      <c r="I524" s="4" t="s">
        <v>163</v>
      </c>
      <c r="J524" s="11">
        <f t="shared" si="24"/>
        <v>0</v>
      </c>
      <c r="K524" s="11">
        <f t="shared" si="25"/>
        <v>4</v>
      </c>
      <c r="L524" s="11">
        <f t="shared" si="26"/>
        <v>0</v>
      </c>
      <c r="M524" s="11" t="str">
        <f ca="1">IF(I524&lt;&gt;"план","",IF((ABS(SUMIFS($C:$C,$J:$J,J524,$E:$E,E524,$I:$I,"факт"))+ABS(C524))&gt;ABS(SUMIFS(INDIRECT("'Реестр план'!"&amp;'План-факт'!$E$3),'Реестр план'!$F:$F,E524,'Реестр план'!$I:$I,J524)),"перерасход","ок"))</f>
        <v/>
      </c>
    </row>
    <row r="525" spans="2:13" x14ac:dyDescent="0.3">
      <c r="B525" s="7">
        <v>41394</v>
      </c>
      <c r="C525" s="9">
        <v>-660448.34</v>
      </c>
      <c r="D525" s="4" t="s">
        <v>154</v>
      </c>
      <c r="E525" s="4" t="s">
        <v>29</v>
      </c>
      <c r="F525" s="4" t="s">
        <v>146</v>
      </c>
      <c r="H525" s="4" t="s">
        <v>185</v>
      </c>
      <c r="I525" s="4" t="s">
        <v>163</v>
      </c>
      <c r="J525" s="11">
        <f t="shared" si="24"/>
        <v>0</v>
      </c>
      <c r="K525" s="11">
        <f t="shared" si="25"/>
        <v>4</v>
      </c>
      <c r="L525" s="11">
        <f t="shared" si="26"/>
        <v>0</v>
      </c>
      <c r="M525" s="11" t="str">
        <f ca="1">IF(I525&lt;&gt;"план","",IF((ABS(SUMIFS($C:$C,$J:$J,J525,$E:$E,E525,$I:$I,"факт"))+ABS(C525))&gt;ABS(SUMIFS(INDIRECT("'Реестр план'!"&amp;'План-факт'!$E$3),'Реестр план'!$F:$F,E525,'Реестр план'!$I:$I,J525)),"перерасход","ок"))</f>
        <v/>
      </c>
    </row>
    <row r="526" spans="2:13" x14ac:dyDescent="0.3">
      <c r="B526" s="7">
        <v>41394</v>
      </c>
      <c r="C526" s="9">
        <v>-570601.49</v>
      </c>
      <c r="D526" s="4" t="s">
        <v>154</v>
      </c>
      <c r="E526" s="4" t="s">
        <v>29</v>
      </c>
      <c r="F526" s="4" t="s">
        <v>135</v>
      </c>
      <c r="H526" s="4" t="s">
        <v>185</v>
      </c>
      <c r="I526" s="4" t="s">
        <v>163</v>
      </c>
      <c r="J526" s="11">
        <f t="shared" si="24"/>
        <v>0</v>
      </c>
      <c r="K526" s="11">
        <f t="shared" si="25"/>
        <v>4</v>
      </c>
      <c r="L526" s="11">
        <f t="shared" si="26"/>
        <v>0</v>
      </c>
      <c r="M526" s="11" t="str">
        <f ca="1">IF(I526&lt;&gt;"план","",IF((ABS(SUMIFS($C:$C,$J:$J,J526,$E:$E,E526,$I:$I,"факт"))+ABS(C526))&gt;ABS(SUMIFS(INDIRECT("'Реестр план'!"&amp;'План-факт'!$E$3),'Реестр план'!$F:$F,E526,'Реестр план'!$I:$I,J526)),"перерасход","ок"))</f>
        <v/>
      </c>
    </row>
    <row r="527" spans="2:13" x14ac:dyDescent="0.3">
      <c r="B527" s="7">
        <v>41394</v>
      </c>
      <c r="C527" s="9">
        <v>-313000</v>
      </c>
      <c r="D527" s="4" t="s">
        <v>154</v>
      </c>
      <c r="E527" s="4" t="s">
        <v>32</v>
      </c>
      <c r="F527" s="4" t="s">
        <v>152</v>
      </c>
      <c r="H527" s="4" t="s">
        <v>179</v>
      </c>
      <c r="I527" s="4" t="s">
        <v>163</v>
      </c>
      <c r="J527" s="11">
        <f t="shared" si="24"/>
        <v>0</v>
      </c>
      <c r="K527" s="11">
        <f t="shared" si="25"/>
        <v>4</v>
      </c>
      <c r="L527" s="11">
        <f t="shared" si="26"/>
        <v>0</v>
      </c>
      <c r="M527" s="11" t="str">
        <f ca="1">IF(I527&lt;&gt;"план","",IF((ABS(SUMIFS($C:$C,$J:$J,J527,$E:$E,E527,$I:$I,"факт"))+ABS(C527))&gt;ABS(SUMIFS(INDIRECT("'Реестр план'!"&amp;'План-факт'!$E$3),'Реестр план'!$F:$F,E527,'Реестр план'!$I:$I,J527)),"перерасход","ок"))</f>
        <v/>
      </c>
    </row>
    <row r="528" spans="2:13" x14ac:dyDescent="0.3">
      <c r="B528" s="7">
        <v>41394</v>
      </c>
      <c r="C528" s="9">
        <v>-165000</v>
      </c>
      <c r="D528" s="4" t="s">
        <v>154</v>
      </c>
      <c r="E528" s="4" t="s">
        <v>103</v>
      </c>
      <c r="H528" s="4" t="s">
        <v>186</v>
      </c>
      <c r="I528" s="4" t="s">
        <v>163</v>
      </c>
      <c r="J528" s="11">
        <f t="shared" si="24"/>
        <v>0</v>
      </c>
      <c r="K528" s="11">
        <f t="shared" si="25"/>
        <v>4</v>
      </c>
      <c r="L528" s="11">
        <f t="shared" si="26"/>
        <v>0</v>
      </c>
      <c r="M528" s="11" t="str">
        <f ca="1">IF(I528&lt;&gt;"план","",IF((ABS(SUMIFS($C:$C,$J:$J,J528,$E:$E,E528,$I:$I,"факт"))+ABS(C528))&gt;ABS(SUMIFS(INDIRECT("'Реестр план'!"&amp;'План-факт'!$E$3),'Реестр план'!$F:$F,E528,'Реестр план'!$I:$I,J528)),"перерасход","ок"))</f>
        <v/>
      </c>
    </row>
    <row r="529" spans="2:13" x14ac:dyDescent="0.3">
      <c r="B529" s="7">
        <v>41394</v>
      </c>
      <c r="C529" s="9">
        <v>-150000</v>
      </c>
      <c r="D529" s="4" t="s">
        <v>154</v>
      </c>
      <c r="E529" s="4" t="s">
        <v>32</v>
      </c>
      <c r="F529" s="4" t="s">
        <v>147</v>
      </c>
      <c r="H529" s="4" t="s">
        <v>179</v>
      </c>
      <c r="I529" s="4" t="s">
        <v>163</v>
      </c>
      <c r="J529" s="11">
        <f t="shared" si="24"/>
        <v>0</v>
      </c>
      <c r="K529" s="11">
        <f t="shared" si="25"/>
        <v>4</v>
      </c>
      <c r="L529" s="11">
        <f t="shared" si="26"/>
        <v>0</v>
      </c>
      <c r="M529" s="11" t="str">
        <f ca="1">IF(I529&lt;&gt;"план","",IF((ABS(SUMIFS($C:$C,$J:$J,J529,$E:$E,E529,$I:$I,"факт"))+ABS(C529))&gt;ABS(SUMIFS(INDIRECT("'Реестр план'!"&amp;'План-факт'!$E$3),'Реестр план'!$F:$F,E529,'Реестр план'!$I:$I,J529)),"перерасход","ок"))</f>
        <v/>
      </c>
    </row>
    <row r="530" spans="2:13" x14ac:dyDescent="0.3">
      <c r="B530" s="7">
        <v>41394</v>
      </c>
      <c r="C530" s="9">
        <v>-147530</v>
      </c>
      <c r="D530" s="4" t="s">
        <v>154</v>
      </c>
      <c r="E530" s="4" t="s">
        <v>36</v>
      </c>
      <c r="H530" s="4" t="s">
        <v>186</v>
      </c>
      <c r="I530" s="4" t="s">
        <v>163</v>
      </c>
      <c r="J530" s="11">
        <f t="shared" si="24"/>
        <v>0</v>
      </c>
      <c r="K530" s="11">
        <f t="shared" si="25"/>
        <v>4</v>
      </c>
      <c r="L530" s="11">
        <f t="shared" si="26"/>
        <v>0</v>
      </c>
      <c r="M530" s="11" t="str">
        <f ca="1">IF(I530&lt;&gt;"план","",IF((ABS(SUMIFS($C:$C,$J:$J,J530,$E:$E,E530,$I:$I,"факт"))+ABS(C530))&gt;ABS(SUMIFS(INDIRECT("'Реестр план'!"&amp;'План-факт'!$E$3),'Реестр план'!$F:$F,E530,'Реестр план'!$I:$I,J530)),"перерасход","ок"))</f>
        <v/>
      </c>
    </row>
    <row r="531" spans="2:13" x14ac:dyDescent="0.3">
      <c r="B531" s="7">
        <v>41394</v>
      </c>
      <c r="C531" s="9">
        <v>-120000</v>
      </c>
      <c r="D531" s="4" t="s">
        <v>154</v>
      </c>
      <c r="E531" s="4" t="s">
        <v>32</v>
      </c>
      <c r="F531" s="4" t="s">
        <v>148</v>
      </c>
      <c r="H531" s="4" t="s">
        <v>179</v>
      </c>
      <c r="I531" s="4" t="s">
        <v>163</v>
      </c>
      <c r="J531" s="11">
        <f t="shared" si="24"/>
        <v>0</v>
      </c>
      <c r="K531" s="11">
        <f t="shared" si="25"/>
        <v>4</v>
      </c>
      <c r="L531" s="11">
        <f t="shared" si="26"/>
        <v>0</v>
      </c>
      <c r="M531" s="11" t="str">
        <f ca="1">IF(I531&lt;&gt;"план","",IF((ABS(SUMIFS($C:$C,$J:$J,J531,$E:$E,E531,$I:$I,"факт"))+ABS(C531))&gt;ABS(SUMIFS(INDIRECT("'Реестр план'!"&amp;'План-факт'!$E$3),'Реестр план'!$F:$F,E531,'Реестр план'!$I:$I,J531)),"перерасход","ок"))</f>
        <v/>
      </c>
    </row>
    <row r="532" spans="2:13" x14ac:dyDescent="0.3">
      <c r="B532" s="7">
        <v>41394</v>
      </c>
      <c r="C532" s="9">
        <v>-115584.32000000001</v>
      </c>
      <c r="D532" s="4" t="s">
        <v>154</v>
      </c>
      <c r="E532" s="4" t="s">
        <v>29</v>
      </c>
      <c r="F532" s="4" t="s">
        <v>129</v>
      </c>
      <c r="H532" s="4" t="s">
        <v>185</v>
      </c>
      <c r="I532" s="4" t="s">
        <v>163</v>
      </c>
      <c r="J532" s="11">
        <f t="shared" si="24"/>
        <v>0</v>
      </c>
      <c r="K532" s="11">
        <f t="shared" si="25"/>
        <v>4</v>
      </c>
      <c r="L532" s="11">
        <f t="shared" si="26"/>
        <v>0</v>
      </c>
      <c r="M532" s="11" t="str">
        <f ca="1">IF(I532&lt;&gt;"план","",IF((ABS(SUMIFS($C:$C,$J:$J,J532,$E:$E,E532,$I:$I,"факт"))+ABS(C532))&gt;ABS(SUMIFS(INDIRECT("'Реестр план'!"&amp;'План-факт'!$E$3),'Реестр план'!$F:$F,E532,'Реестр план'!$I:$I,J532)),"перерасход","ок"))</f>
        <v/>
      </c>
    </row>
    <row r="533" spans="2:13" x14ac:dyDescent="0.3">
      <c r="B533" s="7">
        <v>41394</v>
      </c>
      <c r="C533" s="9">
        <v>-95000</v>
      </c>
      <c r="D533" s="4" t="s">
        <v>154</v>
      </c>
      <c r="E533" s="4" t="s">
        <v>32</v>
      </c>
      <c r="F533" s="4" t="s">
        <v>149</v>
      </c>
      <c r="H533" s="4" t="s">
        <v>179</v>
      </c>
      <c r="I533" s="4" t="s">
        <v>163</v>
      </c>
      <c r="J533" s="11">
        <f t="shared" si="24"/>
        <v>0</v>
      </c>
      <c r="K533" s="11">
        <f t="shared" si="25"/>
        <v>4</v>
      </c>
      <c r="L533" s="11">
        <f t="shared" si="26"/>
        <v>0</v>
      </c>
      <c r="M533" s="11" t="str">
        <f ca="1">IF(I533&lt;&gt;"план","",IF((ABS(SUMIFS($C:$C,$J:$J,J533,$E:$E,E533,$I:$I,"факт"))+ABS(C533))&gt;ABS(SUMIFS(INDIRECT("'Реестр план'!"&amp;'План-факт'!$E$3),'Реестр план'!$F:$F,E533,'Реестр план'!$I:$I,J533)),"перерасход","ок"))</f>
        <v/>
      </c>
    </row>
    <row r="534" spans="2:13" x14ac:dyDescent="0.3">
      <c r="B534" s="7">
        <v>41394</v>
      </c>
      <c r="C534" s="9">
        <v>-80000</v>
      </c>
      <c r="D534" s="4" t="s">
        <v>154</v>
      </c>
      <c r="E534" s="4" t="s">
        <v>32</v>
      </c>
      <c r="F534" s="4" t="s">
        <v>151</v>
      </c>
      <c r="H534" s="4" t="s">
        <v>179</v>
      </c>
      <c r="I534" s="4" t="s">
        <v>163</v>
      </c>
      <c r="J534" s="11">
        <f t="shared" si="24"/>
        <v>0</v>
      </c>
      <c r="K534" s="11">
        <f t="shared" si="25"/>
        <v>4</v>
      </c>
      <c r="L534" s="11">
        <f t="shared" si="26"/>
        <v>0</v>
      </c>
      <c r="M534" s="11" t="str">
        <f ca="1">IF(I534&lt;&gt;"план","",IF((ABS(SUMIFS($C:$C,$J:$J,J534,$E:$E,E534,$I:$I,"факт"))+ABS(C534))&gt;ABS(SUMIFS(INDIRECT("'Реестр план'!"&amp;'План-факт'!$E$3),'Реестр план'!$F:$F,E534,'Реестр план'!$I:$I,J534)),"перерасход","ок"))</f>
        <v/>
      </c>
    </row>
    <row r="535" spans="2:13" x14ac:dyDescent="0.3">
      <c r="B535" s="7">
        <v>41394</v>
      </c>
      <c r="C535" s="9">
        <v>-78250</v>
      </c>
      <c r="D535" s="4" t="s">
        <v>154</v>
      </c>
      <c r="E535" s="4" t="s">
        <v>33</v>
      </c>
      <c r="F535" s="4" t="s">
        <v>152</v>
      </c>
      <c r="H535" s="4" t="s">
        <v>179</v>
      </c>
      <c r="I535" s="4" t="s">
        <v>163</v>
      </c>
      <c r="J535" s="11">
        <f t="shared" si="24"/>
        <v>0</v>
      </c>
      <c r="K535" s="11">
        <f t="shared" si="25"/>
        <v>4</v>
      </c>
      <c r="L535" s="11">
        <f t="shared" si="26"/>
        <v>0</v>
      </c>
      <c r="M535" s="11" t="str">
        <f ca="1">IF(I535&lt;&gt;"план","",IF((ABS(SUMIFS($C:$C,$J:$J,J535,$E:$E,E535,$I:$I,"факт"))+ABS(C535))&gt;ABS(SUMIFS(INDIRECT("'Реестр план'!"&amp;'План-факт'!$E$3),'Реестр план'!$F:$F,E535,'Реестр план'!$I:$I,J535)),"перерасход","ок"))</f>
        <v/>
      </c>
    </row>
    <row r="536" spans="2:13" x14ac:dyDescent="0.3">
      <c r="B536" s="7">
        <v>41394</v>
      </c>
      <c r="C536" s="9">
        <v>-65250</v>
      </c>
      <c r="D536" s="4" t="s">
        <v>154</v>
      </c>
      <c r="E536" s="4" t="s">
        <v>32</v>
      </c>
      <c r="F536" s="4" t="s">
        <v>150</v>
      </c>
      <c r="H536" s="4" t="s">
        <v>179</v>
      </c>
      <c r="I536" s="4" t="s">
        <v>163</v>
      </c>
      <c r="J536" s="11">
        <f t="shared" si="24"/>
        <v>0</v>
      </c>
      <c r="K536" s="11">
        <f t="shared" si="25"/>
        <v>4</v>
      </c>
      <c r="L536" s="11">
        <f t="shared" si="26"/>
        <v>0</v>
      </c>
      <c r="M536" s="11" t="str">
        <f ca="1">IF(I536&lt;&gt;"план","",IF((ABS(SUMIFS($C:$C,$J:$J,J536,$E:$E,E536,$I:$I,"факт"))+ABS(C536))&gt;ABS(SUMIFS(INDIRECT("'Реестр план'!"&amp;'План-факт'!$E$3),'Реестр план'!$F:$F,E536,'Реестр план'!$I:$I,J536)),"перерасход","ок"))</f>
        <v/>
      </c>
    </row>
    <row r="537" spans="2:13" x14ac:dyDescent="0.3">
      <c r="B537" s="7">
        <v>41394</v>
      </c>
      <c r="C537" s="9">
        <v>-37500</v>
      </c>
      <c r="D537" s="4" t="s">
        <v>154</v>
      </c>
      <c r="E537" s="4" t="s">
        <v>33</v>
      </c>
      <c r="F537" s="4" t="s">
        <v>147</v>
      </c>
      <c r="H537" s="4" t="s">
        <v>179</v>
      </c>
      <c r="I537" s="4" t="s">
        <v>163</v>
      </c>
      <c r="J537" s="11">
        <f t="shared" si="24"/>
        <v>0</v>
      </c>
      <c r="K537" s="11">
        <f t="shared" si="25"/>
        <v>4</v>
      </c>
      <c r="L537" s="11">
        <f t="shared" si="26"/>
        <v>0</v>
      </c>
      <c r="M537" s="11" t="str">
        <f ca="1">IF(I537&lt;&gt;"план","",IF((ABS(SUMIFS($C:$C,$J:$J,J537,$E:$E,E537,$I:$I,"факт"))+ABS(C537))&gt;ABS(SUMIFS(INDIRECT("'Реестр план'!"&amp;'План-факт'!$E$3),'Реестр план'!$F:$F,E537,'Реестр план'!$I:$I,J537)),"перерасход","ок"))</f>
        <v/>
      </c>
    </row>
    <row r="538" spans="2:13" x14ac:dyDescent="0.3">
      <c r="B538" s="7">
        <v>41394</v>
      </c>
      <c r="C538" s="9">
        <v>-30000</v>
      </c>
      <c r="D538" s="4" t="s">
        <v>154</v>
      </c>
      <c r="E538" s="4" t="s">
        <v>33</v>
      </c>
      <c r="F538" s="4" t="s">
        <v>148</v>
      </c>
      <c r="H538" s="4" t="s">
        <v>179</v>
      </c>
      <c r="I538" s="4" t="s">
        <v>163</v>
      </c>
      <c r="J538" s="11">
        <f t="shared" si="24"/>
        <v>0</v>
      </c>
      <c r="K538" s="11">
        <f t="shared" si="25"/>
        <v>4</v>
      </c>
      <c r="L538" s="11">
        <f t="shared" si="26"/>
        <v>0</v>
      </c>
      <c r="M538" s="11" t="str">
        <f ca="1">IF(I538&lt;&gt;"план","",IF((ABS(SUMIFS($C:$C,$J:$J,J538,$E:$E,E538,$I:$I,"факт"))+ABS(C538))&gt;ABS(SUMIFS(INDIRECT("'Реестр план'!"&amp;'План-факт'!$E$3),'Реестр план'!$F:$F,E538,'Реестр план'!$I:$I,J538)),"перерасход","ок"))</f>
        <v/>
      </c>
    </row>
    <row r="539" spans="2:13" x14ac:dyDescent="0.3">
      <c r="B539" s="7">
        <v>41394</v>
      </c>
      <c r="C539" s="9">
        <v>-29812.68</v>
      </c>
      <c r="D539" s="4" t="s">
        <v>154</v>
      </c>
      <c r="E539" s="4" t="s">
        <v>29</v>
      </c>
      <c r="F539" s="4" t="s">
        <v>134</v>
      </c>
      <c r="H539" s="4" t="s">
        <v>185</v>
      </c>
      <c r="I539" s="4" t="s">
        <v>163</v>
      </c>
      <c r="J539" s="11">
        <f t="shared" si="24"/>
        <v>0</v>
      </c>
      <c r="K539" s="11">
        <f t="shared" si="25"/>
        <v>4</v>
      </c>
      <c r="L539" s="11">
        <f t="shared" si="26"/>
        <v>0</v>
      </c>
      <c r="M539" s="11" t="str">
        <f ca="1">IF(I539&lt;&gt;"план","",IF((ABS(SUMIFS($C:$C,$J:$J,J539,$E:$E,E539,$I:$I,"факт"))+ABS(C539))&gt;ABS(SUMIFS(INDIRECT("'Реестр план'!"&amp;'План-факт'!$E$3),'Реестр план'!$F:$F,E539,'Реестр план'!$I:$I,J539)),"перерасход","ок"))</f>
        <v/>
      </c>
    </row>
    <row r="540" spans="2:13" x14ac:dyDescent="0.3">
      <c r="B540" s="7">
        <v>41394</v>
      </c>
      <c r="C540" s="9">
        <v>-23750</v>
      </c>
      <c r="D540" s="4" t="s">
        <v>154</v>
      </c>
      <c r="E540" s="4" t="s">
        <v>33</v>
      </c>
      <c r="F540" s="4" t="s">
        <v>149</v>
      </c>
      <c r="H540" s="4" t="s">
        <v>179</v>
      </c>
      <c r="I540" s="4" t="s">
        <v>163</v>
      </c>
      <c r="J540" s="11">
        <f t="shared" si="24"/>
        <v>0</v>
      </c>
      <c r="K540" s="11">
        <f t="shared" si="25"/>
        <v>4</v>
      </c>
      <c r="L540" s="11">
        <f t="shared" si="26"/>
        <v>0</v>
      </c>
      <c r="M540" s="11" t="str">
        <f ca="1">IF(I540&lt;&gt;"план","",IF((ABS(SUMIFS($C:$C,$J:$J,J540,$E:$E,E540,$I:$I,"факт"))+ABS(C540))&gt;ABS(SUMIFS(INDIRECT("'Реестр план'!"&amp;'План-факт'!$E$3),'Реестр план'!$F:$F,E540,'Реестр план'!$I:$I,J540)),"перерасход","ок"))</f>
        <v/>
      </c>
    </row>
    <row r="541" spans="2:13" x14ac:dyDescent="0.3">
      <c r="B541" s="7">
        <v>41394</v>
      </c>
      <c r="C541" s="9">
        <v>-20000</v>
      </c>
      <c r="D541" s="4" t="s">
        <v>154</v>
      </c>
      <c r="E541" s="4" t="s">
        <v>33</v>
      </c>
      <c r="F541" s="4" t="s">
        <v>151</v>
      </c>
      <c r="H541" s="4" t="s">
        <v>179</v>
      </c>
      <c r="I541" s="4" t="s">
        <v>163</v>
      </c>
      <c r="J541" s="11">
        <f t="shared" si="24"/>
        <v>0</v>
      </c>
      <c r="K541" s="11">
        <f t="shared" si="25"/>
        <v>4</v>
      </c>
      <c r="L541" s="11">
        <f t="shared" si="26"/>
        <v>0</v>
      </c>
      <c r="M541" s="11" t="str">
        <f ca="1">IF(I541&lt;&gt;"план","",IF((ABS(SUMIFS($C:$C,$J:$J,J541,$E:$E,E541,$I:$I,"факт"))+ABS(C541))&gt;ABS(SUMIFS(INDIRECT("'Реестр план'!"&amp;'План-факт'!$E$3),'Реестр план'!$F:$F,E541,'Реестр план'!$I:$I,J541)),"перерасход","ок"))</f>
        <v/>
      </c>
    </row>
    <row r="542" spans="2:13" x14ac:dyDescent="0.3">
      <c r="B542" s="7">
        <v>41394</v>
      </c>
      <c r="C542" s="9">
        <v>-16312.5</v>
      </c>
      <c r="D542" s="4" t="s">
        <v>154</v>
      </c>
      <c r="E542" s="4" t="s">
        <v>33</v>
      </c>
      <c r="F542" s="4" t="s">
        <v>150</v>
      </c>
      <c r="H542" s="4" t="s">
        <v>179</v>
      </c>
      <c r="I542" s="4" t="s">
        <v>163</v>
      </c>
      <c r="J542" s="11">
        <f t="shared" si="24"/>
        <v>0</v>
      </c>
      <c r="K542" s="11">
        <f t="shared" si="25"/>
        <v>4</v>
      </c>
      <c r="L542" s="11">
        <f t="shared" si="26"/>
        <v>0</v>
      </c>
      <c r="M542" s="11" t="str">
        <f ca="1">IF(I542&lt;&gt;"план","",IF((ABS(SUMIFS($C:$C,$J:$J,J542,$E:$E,E542,$I:$I,"факт"))+ABS(C542))&gt;ABS(SUMIFS(INDIRECT("'Реестр план'!"&amp;'План-факт'!$E$3),'Реестр план'!$F:$F,E542,'Реестр план'!$I:$I,J542)),"перерасход","ок"))</f>
        <v/>
      </c>
    </row>
    <row r="543" spans="2:13" x14ac:dyDescent="0.3">
      <c r="B543" s="7">
        <v>41394</v>
      </c>
      <c r="C543" s="9">
        <v>-13954.509114</v>
      </c>
      <c r="D543" s="4" t="s">
        <v>154</v>
      </c>
      <c r="E543" s="4" t="s">
        <v>29</v>
      </c>
      <c r="F543" s="4" t="s">
        <v>130</v>
      </c>
      <c r="H543" s="4" t="s">
        <v>185</v>
      </c>
      <c r="I543" s="4" t="s">
        <v>163</v>
      </c>
      <c r="J543" s="11">
        <f t="shared" si="24"/>
        <v>0</v>
      </c>
      <c r="K543" s="11">
        <f t="shared" si="25"/>
        <v>4</v>
      </c>
      <c r="L543" s="11">
        <f t="shared" si="26"/>
        <v>0</v>
      </c>
      <c r="M543" s="11" t="str">
        <f ca="1">IF(I543&lt;&gt;"план","",IF((ABS(SUMIFS($C:$C,$J:$J,J543,$E:$E,E543,$I:$I,"факт"))+ABS(C543))&gt;ABS(SUMIFS(INDIRECT("'Реестр план'!"&amp;'План-факт'!$E$3),'Реестр план'!$F:$F,E543,'Реестр план'!$I:$I,J543)),"перерасход","ок"))</f>
        <v/>
      </c>
    </row>
    <row r="544" spans="2:13" x14ac:dyDescent="0.3">
      <c r="B544" s="7">
        <v>41394</v>
      </c>
      <c r="C544" s="9">
        <v>-9748.6</v>
      </c>
      <c r="D544" s="4" t="s">
        <v>154</v>
      </c>
      <c r="E544" s="4" t="s">
        <v>29</v>
      </c>
      <c r="F544" s="4" t="s">
        <v>135</v>
      </c>
      <c r="H544" s="4" t="s">
        <v>185</v>
      </c>
      <c r="I544" s="4" t="s">
        <v>163</v>
      </c>
      <c r="J544" s="11">
        <f t="shared" si="24"/>
        <v>0</v>
      </c>
      <c r="K544" s="11">
        <f t="shared" si="25"/>
        <v>4</v>
      </c>
      <c r="L544" s="11">
        <f t="shared" si="26"/>
        <v>0</v>
      </c>
      <c r="M544" s="11" t="str">
        <f ca="1">IF(I544&lt;&gt;"план","",IF((ABS(SUMIFS($C:$C,$J:$J,J544,$E:$E,E544,$I:$I,"факт"))+ABS(C544))&gt;ABS(SUMIFS(INDIRECT("'Реестр план'!"&amp;'План-факт'!$E$3),'Реестр план'!$F:$F,E544,'Реестр план'!$I:$I,J544)),"перерасход","ок"))</f>
        <v/>
      </c>
    </row>
    <row r="545" spans="2:13" x14ac:dyDescent="0.3">
      <c r="B545" s="7">
        <v>41394</v>
      </c>
      <c r="C545" s="9">
        <v>-8412.77</v>
      </c>
      <c r="D545" s="4" t="s">
        <v>154</v>
      </c>
      <c r="E545" s="4" t="s">
        <v>29</v>
      </c>
      <c r="F545" s="4" t="s">
        <v>130</v>
      </c>
      <c r="H545" s="4" t="s">
        <v>185</v>
      </c>
      <c r="I545" s="4" t="s">
        <v>163</v>
      </c>
      <c r="J545" s="11">
        <f t="shared" si="24"/>
        <v>0</v>
      </c>
      <c r="K545" s="11">
        <f t="shared" si="25"/>
        <v>4</v>
      </c>
      <c r="L545" s="11">
        <f t="shared" si="26"/>
        <v>0</v>
      </c>
      <c r="M545" s="11" t="str">
        <f ca="1">IF(I545&lt;&gt;"план","",IF((ABS(SUMIFS($C:$C,$J:$J,J545,$E:$E,E545,$I:$I,"факт"))+ABS(C545))&gt;ABS(SUMIFS(INDIRECT("'Реестр план'!"&amp;'План-факт'!$E$3),'Реестр план'!$F:$F,E545,'Реестр план'!$I:$I,J545)),"перерасход","ок"))</f>
        <v/>
      </c>
    </row>
    <row r="546" spans="2:13" x14ac:dyDescent="0.3">
      <c r="B546" s="7">
        <v>41394</v>
      </c>
      <c r="C546" s="9">
        <v>0.06</v>
      </c>
      <c r="D546" s="4" t="s">
        <v>154</v>
      </c>
      <c r="E546" s="4" t="s">
        <v>24</v>
      </c>
      <c r="F546" s="4" t="s">
        <v>122</v>
      </c>
      <c r="H546" s="4" t="s">
        <v>178</v>
      </c>
      <c r="I546" s="4" t="s">
        <v>163</v>
      </c>
      <c r="J546" s="11">
        <f t="shared" si="24"/>
        <v>0</v>
      </c>
      <c r="K546" s="11">
        <f t="shared" si="25"/>
        <v>4</v>
      </c>
      <c r="L546" s="11">
        <f t="shared" si="26"/>
        <v>0</v>
      </c>
      <c r="M546" s="11" t="str">
        <f ca="1">IF(I546&lt;&gt;"план","",IF((ABS(SUMIFS($C:$C,$J:$J,J546,$E:$E,E546,$I:$I,"факт"))+ABS(C546))&gt;ABS(SUMIFS(INDIRECT("'Реестр план'!"&amp;'План-факт'!$E$3),'Реестр план'!$F:$F,E546,'Реестр план'!$I:$I,J546)),"перерасход","ок"))</f>
        <v/>
      </c>
    </row>
    <row r="547" spans="2:13" x14ac:dyDescent="0.3">
      <c r="B547" s="7">
        <v>41394</v>
      </c>
      <c r="C547" s="9">
        <v>0.09</v>
      </c>
      <c r="D547" s="4" t="s">
        <v>154</v>
      </c>
      <c r="E547" s="4" t="s">
        <v>24</v>
      </c>
      <c r="F547" s="4" t="s">
        <v>110</v>
      </c>
      <c r="H547" s="4" t="s">
        <v>178</v>
      </c>
      <c r="I547" s="4" t="s">
        <v>163</v>
      </c>
      <c r="J547" s="11">
        <f t="shared" si="24"/>
        <v>0</v>
      </c>
      <c r="K547" s="11">
        <f t="shared" si="25"/>
        <v>4</v>
      </c>
      <c r="L547" s="11">
        <f t="shared" si="26"/>
        <v>0</v>
      </c>
      <c r="M547" s="11" t="str">
        <f ca="1">IF(I547&lt;&gt;"план","",IF((ABS(SUMIFS($C:$C,$J:$J,J547,$E:$E,E547,$I:$I,"факт"))+ABS(C547))&gt;ABS(SUMIFS(INDIRECT("'Реестр план'!"&amp;'План-факт'!$E$3),'Реестр план'!$F:$F,E547,'Реестр план'!$I:$I,J547)),"перерасход","ок"))</f>
        <v/>
      </c>
    </row>
    <row r="548" spans="2:13" x14ac:dyDescent="0.3">
      <c r="B548" s="7">
        <v>41394</v>
      </c>
      <c r="C548" s="9">
        <v>0.28000000000000003</v>
      </c>
      <c r="D548" s="4" t="s">
        <v>154</v>
      </c>
      <c r="E548" s="4" t="s">
        <v>24</v>
      </c>
      <c r="F548" s="4" t="s">
        <v>108</v>
      </c>
      <c r="H548" s="4" t="s">
        <v>178</v>
      </c>
      <c r="I548" s="4" t="s">
        <v>163</v>
      </c>
      <c r="J548" s="11">
        <f t="shared" si="24"/>
        <v>0</v>
      </c>
      <c r="K548" s="11">
        <f t="shared" si="25"/>
        <v>4</v>
      </c>
      <c r="L548" s="11">
        <f t="shared" si="26"/>
        <v>0</v>
      </c>
      <c r="M548" s="11" t="str">
        <f ca="1">IF(I548&lt;&gt;"план","",IF((ABS(SUMIFS($C:$C,$J:$J,J548,$E:$E,E548,$I:$I,"факт"))+ABS(C548))&gt;ABS(SUMIFS(INDIRECT("'Реестр план'!"&amp;'План-факт'!$E$3),'Реестр план'!$F:$F,E548,'Реестр план'!$I:$I,J548)),"перерасход","ок"))</f>
        <v/>
      </c>
    </row>
    <row r="549" spans="2:13" x14ac:dyDescent="0.3">
      <c r="B549" s="7">
        <v>41394</v>
      </c>
      <c r="C549" s="9">
        <v>0.48</v>
      </c>
      <c r="D549" s="4" t="s">
        <v>154</v>
      </c>
      <c r="E549" s="4" t="s">
        <v>24</v>
      </c>
      <c r="F549" s="4" t="s">
        <v>121</v>
      </c>
      <c r="H549" s="4" t="s">
        <v>178</v>
      </c>
      <c r="I549" s="4" t="s">
        <v>163</v>
      </c>
      <c r="J549" s="11">
        <f t="shared" si="24"/>
        <v>0</v>
      </c>
      <c r="K549" s="11">
        <f t="shared" si="25"/>
        <v>4</v>
      </c>
      <c r="L549" s="11">
        <f t="shared" si="26"/>
        <v>0</v>
      </c>
      <c r="M549" s="11" t="str">
        <f ca="1">IF(I549&lt;&gt;"план","",IF((ABS(SUMIFS($C:$C,$J:$J,J549,$E:$E,E549,$I:$I,"факт"))+ABS(C549))&gt;ABS(SUMIFS(INDIRECT("'Реестр план'!"&amp;'План-факт'!$E$3),'Реестр план'!$F:$F,E549,'Реестр план'!$I:$I,J549)),"перерасход","ок"))</f>
        <v/>
      </c>
    </row>
    <row r="550" spans="2:13" x14ac:dyDescent="0.3">
      <c r="B550" s="7">
        <v>41394</v>
      </c>
      <c r="C550" s="9">
        <v>0.59</v>
      </c>
      <c r="D550" s="4" t="s">
        <v>154</v>
      </c>
      <c r="E550" s="4" t="s">
        <v>24</v>
      </c>
      <c r="F550" s="4" t="s">
        <v>124</v>
      </c>
      <c r="H550" s="4" t="s">
        <v>178</v>
      </c>
      <c r="I550" s="4" t="s">
        <v>163</v>
      </c>
      <c r="J550" s="11">
        <f t="shared" si="24"/>
        <v>0</v>
      </c>
      <c r="K550" s="11">
        <f t="shared" si="25"/>
        <v>4</v>
      </c>
      <c r="L550" s="11">
        <f t="shared" si="26"/>
        <v>0</v>
      </c>
      <c r="M550" s="11" t="str">
        <f ca="1">IF(I550&lt;&gt;"план","",IF((ABS(SUMIFS($C:$C,$J:$J,J550,$E:$E,E550,$I:$I,"факт"))+ABS(C550))&gt;ABS(SUMIFS(INDIRECT("'Реестр план'!"&amp;'План-факт'!$E$3),'Реестр план'!$F:$F,E550,'Реестр план'!$I:$I,J550)),"перерасход","ок"))</f>
        <v/>
      </c>
    </row>
    <row r="551" spans="2:13" x14ac:dyDescent="0.3">
      <c r="B551" s="7">
        <v>41394</v>
      </c>
      <c r="C551" s="9">
        <v>0.65</v>
      </c>
      <c r="D551" s="4" t="s">
        <v>154</v>
      </c>
      <c r="E551" s="4" t="s">
        <v>24</v>
      </c>
      <c r="F551" s="4" t="s">
        <v>110</v>
      </c>
      <c r="H551" s="4" t="s">
        <v>178</v>
      </c>
      <c r="I551" s="4" t="s">
        <v>163</v>
      </c>
      <c r="J551" s="11">
        <f t="shared" si="24"/>
        <v>0</v>
      </c>
      <c r="K551" s="11">
        <f t="shared" si="25"/>
        <v>4</v>
      </c>
      <c r="L551" s="11">
        <f t="shared" si="26"/>
        <v>0</v>
      </c>
      <c r="M551" s="11" t="str">
        <f ca="1">IF(I551&lt;&gt;"план","",IF((ABS(SUMIFS($C:$C,$J:$J,J551,$E:$E,E551,$I:$I,"факт"))+ABS(C551))&gt;ABS(SUMIFS(INDIRECT("'Реестр план'!"&amp;'План-факт'!$E$3),'Реестр план'!$F:$F,E551,'Реестр план'!$I:$I,J551)),"перерасход","ок"))</f>
        <v/>
      </c>
    </row>
    <row r="552" spans="2:13" x14ac:dyDescent="0.3">
      <c r="B552" s="7">
        <v>41394</v>
      </c>
      <c r="C552" s="9">
        <v>0.74</v>
      </c>
      <c r="D552" s="4" t="s">
        <v>154</v>
      </c>
      <c r="E552" s="4" t="s">
        <v>24</v>
      </c>
      <c r="F552" s="4" t="s">
        <v>116</v>
      </c>
      <c r="H552" s="4" t="s">
        <v>178</v>
      </c>
      <c r="I552" s="4" t="s">
        <v>163</v>
      </c>
      <c r="J552" s="11">
        <f t="shared" si="24"/>
        <v>0</v>
      </c>
      <c r="K552" s="11">
        <f t="shared" si="25"/>
        <v>4</v>
      </c>
      <c r="L552" s="11">
        <f t="shared" si="26"/>
        <v>0</v>
      </c>
      <c r="M552" s="11" t="str">
        <f ca="1">IF(I552&lt;&gt;"план","",IF((ABS(SUMIFS($C:$C,$J:$J,J552,$E:$E,E552,$I:$I,"факт"))+ABS(C552))&gt;ABS(SUMIFS(INDIRECT("'Реестр план'!"&amp;'План-факт'!$E$3),'Реестр план'!$F:$F,E552,'Реестр план'!$I:$I,J552)),"перерасход","ок"))</f>
        <v/>
      </c>
    </row>
    <row r="553" spans="2:13" x14ac:dyDescent="0.3">
      <c r="B553" s="7">
        <v>41394</v>
      </c>
      <c r="C553" s="9">
        <v>1.88</v>
      </c>
      <c r="D553" s="4" t="s">
        <v>154</v>
      </c>
      <c r="E553" s="4" t="s">
        <v>24</v>
      </c>
      <c r="F553" s="4" t="s">
        <v>113</v>
      </c>
      <c r="H553" s="4" t="s">
        <v>178</v>
      </c>
      <c r="I553" s="4" t="s">
        <v>163</v>
      </c>
      <c r="J553" s="11">
        <f t="shared" si="24"/>
        <v>0</v>
      </c>
      <c r="K553" s="11">
        <f t="shared" si="25"/>
        <v>4</v>
      </c>
      <c r="L553" s="11">
        <f t="shared" si="26"/>
        <v>0</v>
      </c>
      <c r="M553" s="11" t="str">
        <f ca="1">IF(I553&lt;&gt;"план","",IF((ABS(SUMIFS($C:$C,$J:$J,J553,$E:$E,E553,$I:$I,"факт"))+ABS(C553))&gt;ABS(SUMIFS(INDIRECT("'Реестр план'!"&amp;'План-факт'!$E$3),'Реестр план'!$F:$F,E553,'Реестр план'!$I:$I,J553)),"перерасход","ок"))</f>
        <v/>
      </c>
    </row>
    <row r="554" spans="2:13" x14ac:dyDescent="0.3">
      <c r="B554" s="7">
        <v>41394</v>
      </c>
      <c r="C554" s="9">
        <v>4.13</v>
      </c>
      <c r="D554" s="4" t="s">
        <v>154</v>
      </c>
      <c r="E554" s="4" t="s">
        <v>24</v>
      </c>
      <c r="F554" s="4" t="s">
        <v>108</v>
      </c>
      <c r="H554" s="4" t="s">
        <v>178</v>
      </c>
      <c r="I554" s="4" t="s">
        <v>163</v>
      </c>
      <c r="J554" s="11">
        <f t="shared" si="24"/>
        <v>0</v>
      </c>
      <c r="K554" s="11">
        <f t="shared" si="25"/>
        <v>4</v>
      </c>
      <c r="L554" s="11">
        <f t="shared" si="26"/>
        <v>0</v>
      </c>
      <c r="M554" s="11" t="str">
        <f ca="1">IF(I554&lt;&gt;"план","",IF((ABS(SUMIFS($C:$C,$J:$J,J554,$E:$E,E554,$I:$I,"факт"))+ABS(C554))&gt;ABS(SUMIFS(INDIRECT("'Реестр план'!"&amp;'План-факт'!$E$3),'Реестр план'!$F:$F,E554,'Реестр план'!$I:$I,J554)),"перерасход","ок"))</f>
        <v/>
      </c>
    </row>
    <row r="555" spans="2:13" x14ac:dyDescent="0.3">
      <c r="B555" s="7">
        <v>41394</v>
      </c>
      <c r="C555" s="9">
        <v>4.37</v>
      </c>
      <c r="D555" s="4" t="s">
        <v>154</v>
      </c>
      <c r="E555" s="4" t="s">
        <v>24</v>
      </c>
      <c r="F555" s="4" t="s">
        <v>113</v>
      </c>
      <c r="H555" s="4" t="s">
        <v>178</v>
      </c>
      <c r="I555" s="4" t="s">
        <v>163</v>
      </c>
      <c r="J555" s="11">
        <f t="shared" si="24"/>
        <v>0</v>
      </c>
      <c r="K555" s="11">
        <f t="shared" si="25"/>
        <v>4</v>
      </c>
      <c r="L555" s="11">
        <f t="shared" si="26"/>
        <v>0</v>
      </c>
      <c r="M555" s="11" t="str">
        <f ca="1">IF(I555&lt;&gt;"план","",IF((ABS(SUMIFS($C:$C,$J:$J,J555,$E:$E,E555,$I:$I,"факт"))+ABS(C555))&gt;ABS(SUMIFS(INDIRECT("'Реестр план'!"&amp;'План-факт'!$E$3),'Реестр план'!$F:$F,E555,'Реестр план'!$I:$I,J555)),"перерасход","ок"))</f>
        <v/>
      </c>
    </row>
    <row r="556" spans="2:13" x14ac:dyDescent="0.3">
      <c r="B556" s="7">
        <v>41394</v>
      </c>
      <c r="C556" s="9">
        <v>35.4</v>
      </c>
      <c r="D556" s="4" t="s">
        <v>154</v>
      </c>
      <c r="E556" s="4" t="s">
        <v>24</v>
      </c>
      <c r="F556" s="4" t="s">
        <v>118</v>
      </c>
      <c r="H556" s="4" t="s">
        <v>178</v>
      </c>
      <c r="I556" s="4" t="s">
        <v>163</v>
      </c>
      <c r="J556" s="11">
        <f t="shared" si="24"/>
        <v>0</v>
      </c>
      <c r="K556" s="11">
        <f t="shared" si="25"/>
        <v>4</v>
      </c>
      <c r="L556" s="11">
        <f t="shared" si="26"/>
        <v>0</v>
      </c>
      <c r="M556" s="11" t="str">
        <f ca="1">IF(I556&lt;&gt;"план","",IF((ABS(SUMIFS($C:$C,$J:$J,J556,$E:$E,E556,$I:$I,"факт"))+ABS(C556))&gt;ABS(SUMIFS(INDIRECT("'Реестр план'!"&amp;'План-факт'!$E$3),'Реестр план'!$F:$F,E556,'Реестр план'!$I:$I,J556)),"перерасход","ок"))</f>
        <v/>
      </c>
    </row>
    <row r="557" spans="2:13" x14ac:dyDescent="0.3">
      <c r="B557" s="7">
        <v>41394</v>
      </c>
      <c r="C557" s="9">
        <v>36.29</v>
      </c>
      <c r="D557" s="4" t="s">
        <v>154</v>
      </c>
      <c r="E557" s="4" t="s">
        <v>24</v>
      </c>
      <c r="F557" s="4" t="s">
        <v>120</v>
      </c>
      <c r="H557" s="4" t="s">
        <v>178</v>
      </c>
      <c r="I557" s="4" t="s">
        <v>163</v>
      </c>
      <c r="J557" s="11">
        <f t="shared" si="24"/>
        <v>0</v>
      </c>
      <c r="K557" s="11">
        <f t="shared" si="25"/>
        <v>4</v>
      </c>
      <c r="L557" s="11">
        <f t="shared" si="26"/>
        <v>0</v>
      </c>
      <c r="M557" s="11" t="str">
        <f ca="1">IF(I557&lt;&gt;"план","",IF((ABS(SUMIFS($C:$C,$J:$J,J557,$E:$E,E557,$I:$I,"факт"))+ABS(C557))&gt;ABS(SUMIFS(INDIRECT("'Реестр план'!"&amp;'План-факт'!$E$3),'Реестр план'!$F:$F,E557,'Реестр план'!$I:$I,J557)),"перерасход","ок"))</f>
        <v/>
      </c>
    </row>
    <row r="558" spans="2:13" x14ac:dyDescent="0.3">
      <c r="B558" s="7">
        <v>41394</v>
      </c>
      <c r="C558" s="9">
        <v>74.34</v>
      </c>
      <c r="D558" s="4" t="s">
        <v>154</v>
      </c>
      <c r="E558" s="4" t="s">
        <v>24</v>
      </c>
      <c r="F558" s="4" t="s">
        <v>110</v>
      </c>
      <c r="H558" s="4" t="s">
        <v>178</v>
      </c>
      <c r="I558" s="4" t="s">
        <v>163</v>
      </c>
      <c r="J558" s="11">
        <f t="shared" si="24"/>
        <v>0</v>
      </c>
      <c r="K558" s="11">
        <f t="shared" si="25"/>
        <v>4</v>
      </c>
      <c r="L558" s="11">
        <f t="shared" si="26"/>
        <v>0</v>
      </c>
      <c r="M558" s="11" t="str">
        <f ca="1">IF(I558&lt;&gt;"план","",IF((ABS(SUMIFS($C:$C,$J:$J,J558,$E:$E,E558,$I:$I,"факт"))+ABS(C558))&gt;ABS(SUMIFS(INDIRECT("'Реестр план'!"&amp;'План-факт'!$E$3),'Реестр план'!$F:$F,E558,'Реестр план'!$I:$I,J558)),"перерасход","ок"))</f>
        <v/>
      </c>
    </row>
    <row r="559" spans="2:13" x14ac:dyDescent="0.3">
      <c r="B559" s="7">
        <v>41394</v>
      </c>
      <c r="C559" s="9">
        <v>80.41</v>
      </c>
      <c r="D559" s="4" t="s">
        <v>154</v>
      </c>
      <c r="E559" s="4" t="s">
        <v>24</v>
      </c>
      <c r="F559" s="4" t="s">
        <v>106</v>
      </c>
      <c r="H559" s="4" t="s">
        <v>178</v>
      </c>
      <c r="I559" s="4" t="s">
        <v>163</v>
      </c>
      <c r="J559" s="11">
        <f t="shared" si="24"/>
        <v>0</v>
      </c>
      <c r="K559" s="11">
        <f t="shared" si="25"/>
        <v>4</v>
      </c>
      <c r="L559" s="11">
        <f t="shared" si="26"/>
        <v>0</v>
      </c>
      <c r="M559" s="11" t="str">
        <f ca="1">IF(I559&lt;&gt;"план","",IF((ABS(SUMIFS($C:$C,$J:$J,J559,$E:$E,E559,$I:$I,"факт"))+ABS(C559))&gt;ABS(SUMIFS(INDIRECT("'Реестр план'!"&amp;'План-факт'!$E$3),'Реестр план'!$F:$F,E559,'Реестр план'!$I:$I,J559)),"перерасход","ок"))</f>
        <v/>
      </c>
    </row>
    <row r="560" spans="2:13" x14ac:dyDescent="0.3">
      <c r="B560" s="7">
        <v>41394</v>
      </c>
      <c r="C560" s="9">
        <v>189.02</v>
      </c>
      <c r="D560" s="4" t="s">
        <v>154</v>
      </c>
      <c r="E560" s="4" t="s">
        <v>24</v>
      </c>
      <c r="F560" s="4" t="s">
        <v>108</v>
      </c>
      <c r="H560" s="4" t="s">
        <v>178</v>
      </c>
      <c r="I560" s="4" t="s">
        <v>163</v>
      </c>
      <c r="J560" s="11">
        <f t="shared" si="24"/>
        <v>0</v>
      </c>
      <c r="K560" s="11">
        <f t="shared" si="25"/>
        <v>4</v>
      </c>
      <c r="L560" s="11">
        <f t="shared" si="26"/>
        <v>0</v>
      </c>
      <c r="M560" s="11" t="str">
        <f ca="1">IF(I560&lt;&gt;"план","",IF((ABS(SUMIFS($C:$C,$J:$J,J560,$E:$E,E560,$I:$I,"факт"))+ABS(C560))&gt;ABS(SUMIFS(INDIRECT("'Реестр план'!"&amp;'План-факт'!$E$3),'Реестр план'!$F:$F,E560,'Реестр план'!$I:$I,J560)),"перерасход","ок"))</f>
        <v/>
      </c>
    </row>
    <row r="561" spans="2:13" x14ac:dyDescent="0.3">
      <c r="B561" s="7">
        <v>41394</v>
      </c>
      <c r="C561" s="9">
        <v>309.39999999999998</v>
      </c>
      <c r="D561" s="4" t="s">
        <v>154</v>
      </c>
      <c r="E561" s="4" t="s">
        <v>24</v>
      </c>
      <c r="F561" s="4" t="s">
        <v>117</v>
      </c>
      <c r="H561" s="4" t="s">
        <v>178</v>
      </c>
      <c r="I561" s="4" t="s">
        <v>163</v>
      </c>
      <c r="J561" s="11">
        <f t="shared" si="24"/>
        <v>0</v>
      </c>
      <c r="K561" s="11">
        <f t="shared" si="25"/>
        <v>4</v>
      </c>
      <c r="L561" s="11">
        <f t="shared" si="26"/>
        <v>0</v>
      </c>
      <c r="M561" s="11" t="str">
        <f ca="1">IF(I561&lt;&gt;"план","",IF((ABS(SUMIFS($C:$C,$J:$J,J561,$E:$E,E561,$I:$I,"факт"))+ABS(C561))&gt;ABS(SUMIFS(INDIRECT("'Реестр план'!"&amp;'План-факт'!$E$3),'Реестр план'!$F:$F,E561,'Реестр план'!$I:$I,J561)),"перерасход","ок"))</f>
        <v/>
      </c>
    </row>
    <row r="562" spans="2:13" x14ac:dyDescent="0.3">
      <c r="B562" s="7">
        <v>41394</v>
      </c>
      <c r="C562" s="9">
        <v>386.16</v>
      </c>
      <c r="D562" s="4" t="s">
        <v>154</v>
      </c>
      <c r="E562" s="4" t="s">
        <v>24</v>
      </c>
      <c r="F562" s="4" t="s">
        <v>115</v>
      </c>
      <c r="H562" s="4" t="s">
        <v>178</v>
      </c>
      <c r="I562" s="4" t="s">
        <v>163</v>
      </c>
      <c r="J562" s="11">
        <f t="shared" si="24"/>
        <v>0</v>
      </c>
      <c r="K562" s="11">
        <f t="shared" si="25"/>
        <v>4</v>
      </c>
      <c r="L562" s="11">
        <f t="shared" si="26"/>
        <v>0</v>
      </c>
      <c r="M562" s="11" t="str">
        <f ca="1">IF(I562&lt;&gt;"план","",IF((ABS(SUMIFS($C:$C,$J:$J,J562,$E:$E,E562,$I:$I,"факт"))+ABS(C562))&gt;ABS(SUMIFS(INDIRECT("'Реестр план'!"&amp;'План-факт'!$E$3),'Реестр план'!$F:$F,E562,'Реестр план'!$I:$I,J562)),"перерасход","ок"))</f>
        <v/>
      </c>
    </row>
    <row r="563" spans="2:13" x14ac:dyDescent="0.3">
      <c r="B563" s="7">
        <v>41394</v>
      </c>
      <c r="C563" s="9">
        <v>535.17999999999995</v>
      </c>
      <c r="D563" s="4" t="s">
        <v>154</v>
      </c>
      <c r="E563" s="4" t="s">
        <v>24</v>
      </c>
      <c r="F563" s="4" t="s">
        <v>124</v>
      </c>
      <c r="H563" s="4" t="s">
        <v>178</v>
      </c>
      <c r="I563" s="4" t="s">
        <v>163</v>
      </c>
      <c r="J563" s="11">
        <f t="shared" si="24"/>
        <v>0</v>
      </c>
      <c r="K563" s="11">
        <f t="shared" si="25"/>
        <v>4</v>
      </c>
      <c r="L563" s="11">
        <f t="shared" si="26"/>
        <v>0</v>
      </c>
      <c r="M563" s="11" t="str">
        <f ca="1">IF(I563&lt;&gt;"план","",IF((ABS(SUMIFS($C:$C,$J:$J,J563,$E:$E,E563,$I:$I,"факт"))+ABS(C563))&gt;ABS(SUMIFS(INDIRECT("'Реестр план'!"&amp;'План-факт'!$E$3),'Реестр план'!$F:$F,E563,'Реестр план'!$I:$I,J563)),"перерасход","ок"))</f>
        <v/>
      </c>
    </row>
    <row r="564" spans="2:13" x14ac:dyDescent="0.3">
      <c r="B564" s="7">
        <v>41394</v>
      </c>
      <c r="C564" s="9">
        <v>596.27</v>
      </c>
      <c r="D564" s="4" t="s">
        <v>154</v>
      </c>
      <c r="E564" s="4" t="s">
        <v>24</v>
      </c>
      <c r="F564" s="4" t="s">
        <v>111</v>
      </c>
      <c r="H564" s="4" t="s">
        <v>178</v>
      </c>
      <c r="I564" s="4" t="s">
        <v>163</v>
      </c>
      <c r="J564" s="11">
        <f t="shared" si="24"/>
        <v>0</v>
      </c>
      <c r="K564" s="11">
        <f t="shared" si="25"/>
        <v>4</v>
      </c>
      <c r="L564" s="11">
        <f t="shared" si="26"/>
        <v>0</v>
      </c>
      <c r="M564" s="11" t="str">
        <f ca="1">IF(I564&lt;&gt;"план","",IF((ABS(SUMIFS($C:$C,$J:$J,J564,$E:$E,E564,$I:$I,"факт"))+ABS(C564))&gt;ABS(SUMIFS(INDIRECT("'Реестр план'!"&amp;'План-факт'!$E$3),'Реестр план'!$F:$F,E564,'Реестр план'!$I:$I,J564)),"перерасход","ок"))</f>
        <v/>
      </c>
    </row>
    <row r="565" spans="2:13" x14ac:dyDescent="0.3">
      <c r="B565" s="7">
        <v>41394</v>
      </c>
      <c r="C565" s="9">
        <v>750.48</v>
      </c>
      <c r="D565" s="4" t="s">
        <v>154</v>
      </c>
      <c r="E565" s="4" t="s">
        <v>24</v>
      </c>
      <c r="F565" s="4" t="s">
        <v>109</v>
      </c>
      <c r="H565" s="4" t="s">
        <v>178</v>
      </c>
      <c r="I565" s="4" t="s">
        <v>163</v>
      </c>
      <c r="J565" s="11">
        <f t="shared" si="24"/>
        <v>0</v>
      </c>
      <c r="K565" s="11">
        <f t="shared" si="25"/>
        <v>4</v>
      </c>
      <c r="L565" s="11">
        <f t="shared" si="26"/>
        <v>0</v>
      </c>
      <c r="M565" s="11" t="str">
        <f ca="1">IF(I565&lt;&gt;"план","",IF((ABS(SUMIFS($C:$C,$J:$J,J565,$E:$E,E565,$I:$I,"факт"))+ABS(C565))&gt;ABS(SUMIFS(INDIRECT("'Реестр план'!"&amp;'План-факт'!$E$3),'Реестр план'!$F:$F,E565,'Реестр план'!$I:$I,J565)),"перерасход","ок"))</f>
        <v/>
      </c>
    </row>
    <row r="566" spans="2:13" x14ac:dyDescent="0.3">
      <c r="B566" s="7">
        <v>41394</v>
      </c>
      <c r="C566" s="9">
        <v>818.59</v>
      </c>
      <c r="D566" s="4" t="s">
        <v>154</v>
      </c>
      <c r="E566" s="4" t="s">
        <v>24</v>
      </c>
      <c r="F566" s="4" t="s">
        <v>120</v>
      </c>
      <c r="H566" s="4" t="s">
        <v>178</v>
      </c>
      <c r="I566" s="4" t="s">
        <v>163</v>
      </c>
      <c r="J566" s="11">
        <f t="shared" si="24"/>
        <v>0</v>
      </c>
      <c r="K566" s="11">
        <f t="shared" si="25"/>
        <v>4</v>
      </c>
      <c r="L566" s="11">
        <f t="shared" si="26"/>
        <v>0</v>
      </c>
      <c r="M566" s="11" t="str">
        <f ca="1">IF(I566&lt;&gt;"план","",IF((ABS(SUMIFS($C:$C,$J:$J,J566,$E:$E,E566,$I:$I,"факт"))+ABS(C566))&gt;ABS(SUMIFS(INDIRECT("'Реестр план'!"&amp;'План-факт'!$E$3),'Реестр план'!$F:$F,E566,'Реестр план'!$I:$I,J566)),"перерасход","ок"))</f>
        <v/>
      </c>
    </row>
    <row r="567" spans="2:13" x14ac:dyDescent="0.3">
      <c r="B567" s="7">
        <v>41394</v>
      </c>
      <c r="C567" s="9">
        <v>828.89</v>
      </c>
      <c r="D567" s="4" t="s">
        <v>154</v>
      </c>
      <c r="E567" s="4" t="s">
        <v>24</v>
      </c>
      <c r="F567" s="4" t="s">
        <v>109</v>
      </c>
      <c r="H567" s="4" t="s">
        <v>178</v>
      </c>
      <c r="I567" s="4" t="s">
        <v>163</v>
      </c>
      <c r="J567" s="11">
        <f t="shared" si="24"/>
        <v>0</v>
      </c>
      <c r="K567" s="11">
        <f t="shared" si="25"/>
        <v>4</v>
      </c>
      <c r="L567" s="11">
        <f t="shared" si="26"/>
        <v>0</v>
      </c>
      <c r="M567" s="11" t="str">
        <f ca="1">IF(I567&lt;&gt;"план","",IF((ABS(SUMIFS($C:$C,$J:$J,J567,$E:$E,E567,$I:$I,"факт"))+ABS(C567))&gt;ABS(SUMIFS(INDIRECT("'Реестр план'!"&amp;'План-факт'!$E$3),'Реестр план'!$F:$F,E567,'Реестр план'!$I:$I,J567)),"перерасход","ок"))</f>
        <v/>
      </c>
    </row>
    <row r="568" spans="2:13" x14ac:dyDescent="0.3">
      <c r="B568" s="7">
        <v>41394</v>
      </c>
      <c r="C568" s="9">
        <v>908.32</v>
      </c>
      <c r="D568" s="4" t="s">
        <v>154</v>
      </c>
      <c r="E568" s="4" t="s">
        <v>24</v>
      </c>
      <c r="F568" s="4" t="s">
        <v>115</v>
      </c>
      <c r="H568" s="4" t="s">
        <v>178</v>
      </c>
      <c r="I568" s="4" t="s">
        <v>163</v>
      </c>
      <c r="J568" s="11">
        <f t="shared" si="24"/>
        <v>0</v>
      </c>
      <c r="K568" s="11">
        <f t="shared" si="25"/>
        <v>4</v>
      </c>
      <c r="L568" s="11">
        <f t="shared" si="26"/>
        <v>0</v>
      </c>
      <c r="M568" s="11" t="str">
        <f ca="1">IF(I568&lt;&gt;"план","",IF((ABS(SUMIFS($C:$C,$J:$J,J568,$E:$E,E568,$I:$I,"факт"))+ABS(C568))&gt;ABS(SUMIFS(INDIRECT("'Реестр план'!"&amp;'План-факт'!$E$3),'Реестр план'!$F:$F,E568,'Реестр план'!$I:$I,J568)),"перерасход","ок"))</f>
        <v/>
      </c>
    </row>
    <row r="569" spans="2:13" x14ac:dyDescent="0.3">
      <c r="B569" s="7">
        <v>41394</v>
      </c>
      <c r="C569" s="9">
        <v>951.99</v>
      </c>
      <c r="D569" s="4" t="s">
        <v>154</v>
      </c>
      <c r="E569" s="4" t="s">
        <v>24</v>
      </c>
      <c r="F569" s="4" t="s">
        <v>124</v>
      </c>
      <c r="H569" s="4" t="s">
        <v>178</v>
      </c>
      <c r="I569" s="4" t="s">
        <v>163</v>
      </c>
      <c r="J569" s="11">
        <f t="shared" si="24"/>
        <v>0</v>
      </c>
      <c r="K569" s="11">
        <f t="shared" si="25"/>
        <v>4</v>
      </c>
      <c r="L569" s="11">
        <f t="shared" si="26"/>
        <v>0</v>
      </c>
      <c r="M569" s="11" t="str">
        <f ca="1">IF(I569&lt;&gt;"план","",IF((ABS(SUMIFS($C:$C,$J:$J,J569,$E:$E,E569,$I:$I,"факт"))+ABS(C569))&gt;ABS(SUMIFS(INDIRECT("'Реестр план'!"&amp;'План-факт'!$E$3),'Реестр план'!$F:$F,E569,'Реестр план'!$I:$I,J569)),"перерасход","ок"))</f>
        <v/>
      </c>
    </row>
    <row r="570" spans="2:13" x14ac:dyDescent="0.3">
      <c r="B570" s="7">
        <v>41394</v>
      </c>
      <c r="C570" s="9">
        <v>1090.32</v>
      </c>
      <c r="D570" s="4" t="s">
        <v>154</v>
      </c>
      <c r="E570" s="4" t="s">
        <v>24</v>
      </c>
      <c r="F570" s="4" t="s">
        <v>113</v>
      </c>
      <c r="H570" s="4" t="s">
        <v>178</v>
      </c>
      <c r="I570" s="4" t="s">
        <v>163</v>
      </c>
      <c r="J570" s="11">
        <f t="shared" si="24"/>
        <v>0</v>
      </c>
      <c r="K570" s="11">
        <f t="shared" si="25"/>
        <v>4</v>
      </c>
      <c r="L570" s="11">
        <f t="shared" si="26"/>
        <v>0</v>
      </c>
      <c r="M570" s="11" t="str">
        <f ca="1">IF(I570&lt;&gt;"план","",IF((ABS(SUMIFS($C:$C,$J:$J,J570,$E:$E,E570,$I:$I,"факт"))+ABS(C570))&gt;ABS(SUMIFS(INDIRECT("'Реестр план'!"&amp;'План-факт'!$E$3),'Реестр план'!$F:$F,E570,'Реестр план'!$I:$I,J570)),"перерасход","ок"))</f>
        <v/>
      </c>
    </row>
    <row r="571" spans="2:13" x14ac:dyDescent="0.3">
      <c r="B571" s="7">
        <v>41394</v>
      </c>
      <c r="C571" s="9">
        <v>1118.23</v>
      </c>
      <c r="D571" s="4" t="s">
        <v>154</v>
      </c>
      <c r="E571" s="4" t="s">
        <v>24</v>
      </c>
      <c r="F571" s="4" t="s">
        <v>106</v>
      </c>
      <c r="H571" s="4" t="s">
        <v>178</v>
      </c>
      <c r="I571" s="4" t="s">
        <v>163</v>
      </c>
      <c r="J571" s="11">
        <f t="shared" si="24"/>
        <v>0</v>
      </c>
      <c r="K571" s="11">
        <f t="shared" si="25"/>
        <v>4</v>
      </c>
      <c r="L571" s="11">
        <f t="shared" si="26"/>
        <v>0</v>
      </c>
      <c r="M571" s="11" t="str">
        <f ca="1">IF(I571&lt;&gt;"план","",IF((ABS(SUMIFS($C:$C,$J:$J,J571,$E:$E,E571,$I:$I,"факт"))+ABS(C571))&gt;ABS(SUMIFS(INDIRECT("'Реестр план'!"&amp;'План-факт'!$E$3),'Реестр план'!$F:$F,E571,'Реестр план'!$I:$I,J571)),"перерасход","ок"))</f>
        <v/>
      </c>
    </row>
    <row r="572" spans="2:13" x14ac:dyDescent="0.3">
      <c r="B572" s="7">
        <v>41394</v>
      </c>
      <c r="C572" s="9">
        <v>1129.48</v>
      </c>
      <c r="D572" s="4" t="s">
        <v>154</v>
      </c>
      <c r="E572" s="4" t="s">
        <v>24</v>
      </c>
      <c r="F572" s="4" t="s">
        <v>123</v>
      </c>
      <c r="H572" s="4" t="s">
        <v>178</v>
      </c>
      <c r="I572" s="4" t="s">
        <v>163</v>
      </c>
      <c r="J572" s="11">
        <f t="shared" si="24"/>
        <v>0</v>
      </c>
      <c r="K572" s="11">
        <f t="shared" si="25"/>
        <v>4</v>
      </c>
      <c r="L572" s="11">
        <f t="shared" si="26"/>
        <v>0</v>
      </c>
      <c r="M572" s="11" t="str">
        <f ca="1">IF(I572&lt;&gt;"план","",IF((ABS(SUMIFS($C:$C,$J:$J,J572,$E:$E,E572,$I:$I,"факт"))+ABS(C572))&gt;ABS(SUMIFS(INDIRECT("'Реестр план'!"&amp;'План-факт'!$E$3),'Реестр план'!$F:$F,E572,'Реестр план'!$I:$I,J572)),"перерасход","ок"))</f>
        <v/>
      </c>
    </row>
    <row r="573" spans="2:13" x14ac:dyDescent="0.3">
      <c r="B573" s="7">
        <v>41394</v>
      </c>
      <c r="C573" s="9">
        <v>1329.42</v>
      </c>
      <c r="D573" s="4" t="s">
        <v>154</v>
      </c>
      <c r="E573" s="4" t="s">
        <v>24</v>
      </c>
      <c r="F573" s="4" t="s">
        <v>107</v>
      </c>
      <c r="H573" s="4" t="s">
        <v>178</v>
      </c>
      <c r="I573" s="4" t="s">
        <v>163</v>
      </c>
      <c r="J573" s="11">
        <f t="shared" si="24"/>
        <v>0</v>
      </c>
      <c r="K573" s="11">
        <f t="shared" si="25"/>
        <v>4</v>
      </c>
      <c r="L573" s="11">
        <f t="shared" si="26"/>
        <v>0</v>
      </c>
      <c r="M573" s="11" t="str">
        <f ca="1">IF(I573&lt;&gt;"план","",IF((ABS(SUMIFS($C:$C,$J:$J,J573,$E:$E,E573,$I:$I,"факт"))+ABS(C573))&gt;ABS(SUMIFS(INDIRECT("'Реестр план'!"&amp;'План-факт'!$E$3),'Реестр план'!$F:$F,E573,'Реестр план'!$I:$I,J573)),"перерасход","ок"))</f>
        <v/>
      </c>
    </row>
    <row r="574" spans="2:13" x14ac:dyDescent="0.3">
      <c r="B574" s="7">
        <v>41394</v>
      </c>
      <c r="C574" s="9">
        <v>1699.2</v>
      </c>
      <c r="D574" s="4" t="s">
        <v>154</v>
      </c>
      <c r="E574" s="4" t="s">
        <v>24</v>
      </c>
      <c r="F574" s="4" t="s">
        <v>122</v>
      </c>
      <c r="H574" s="4" t="s">
        <v>178</v>
      </c>
      <c r="I574" s="4" t="s">
        <v>163</v>
      </c>
      <c r="J574" s="11">
        <f t="shared" si="24"/>
        <v>0</v>
      </c>
      <c r="K574" s="11">
        <f t="shared" si="25"/>
        <v>4</v>
      </c>
      <c r="L574" s="11">
        <f t="shared" si="26"/>
        <v>0</v>
      </c>
      <c r="M574" s="11" t="str">
        <f ca="1">IF(I574&lt;&gt;"план","",IF((ABS(SUMIFS($C:$C,$J:$J,J574,$E:$E,E574,$I:$I,"факт"))+ABS(C574))&gt;ABS(SUMIFS(INDIRECT("'Реестр план'!"&amp;'План-факт'!$E$3),'Реестр план'!$F:$F,E574,'Реестр план'!$I:$I,J574)),"перерасход","ок"))</f>
        <v/>
      </c>
    </row>
    <row r="575" spans="2:13" x14ac:dyDescent="0.3">
      <c r="B575" s="7">
        <v>41394</v>
      </c>
      <c r="C575" s="9">
        <v>1743.19</v>
      </c>
      <c r="D575" s="4" t="s">
        <v>154</v>
      </c>
      <c r="E575" s="4" t="s">
        <v>24</v>
      </c>
      <c r="F575" s="4" t="s">
        <v>113</v>
      </c>
      <c r="H575" s="4" t="s">
        <v>178</v>
      </c>
      <c r="I575" s="4" t="s">
        <v>163</v>
      </c>
      <c r="J575" s="11">
        <f t="shared" si="24"/>
        <v>0</v>
      </c>
      <c r="K575" s="11">
        <f t="shared" si="25"/>
        <v>4</v>
      </c>
      <c r="L575" s="11">
        <f t="shared" si="26"/>
        <v>0</v>
      </c>
      <c r="M575" s="11" t="str">
        <f ca="1">IF(I575&lt;&gt;"план","",IF((ABS(SUMIFS($C:$C,$J:$J,J575,$E:$E,E575,$I:$I,"факт"))+ABS(C575))&gt;ABS(SUMIFS(INDIRECT("'Реестр план'!"&amp;'План-факт'!$E$3),'Реестр план'!$F:$F,E575,'Реестр план'!$I:$I,J575)),"перерасход","ок"))</f>
        <v/>
      </c>
    </row>
    <row r="576" spans="2:13" x14ac:dyDescent="0.3">
      <c r="B576" s="7">
        <v>41394</v>
      </c>
      <c r="C576" s="9">
        <v>1750.52</v>
      </c>
      <c r="D576" s="4" t="s">
        <v>154</v>
      </c>
      <c r="E576" s="4" t="s">
        <v>24</v>
      </c>
      <c r="F576" s="4" t="s">
        <v>105</v>
      </c>
      <c r="H576" s="4" t="s">
        <v>178</v>
      </c>
      <c r="I576" s="4" t="s">
        <v>163</v>
      </c>
      <c r="J576" s="11">
        <f t="shared" si="24"/>
        <v>0</v>
      </c>
      <c r="K576" s="11">
        <f t="shared" si="25"/>
        <v>4</v>
      </c>
      <c r="L576" s="11">
        <f t="shared" si="26"/>
        <v>0</v>
      </c>
      <c r="M576" s="11" t="str">
        <f ca="1">IF(I576&lt;&gt;"план","",IF((ABS(SUMIFS($C:$C,$J:$J,J576,$E:$E,E576,$I:$I,"факт"))+ABS(C576))&gt;ABS(SUMIFS(INDIRECT("'Реестр план'!"&amp;'План-факт'!$E$3),'Реестр план'!$F:$F,E576,'Реестр план'!$I:$I,J576)),"перерасход","ок"))</f>
        <v/>
      </c>
    </row>
    <row r="577" spans="2:13" x14ac:dyDescent="0.3">
      <c r="B577" s="7">
        <v>41394</v>
      </c>
      <c r="C577" s="9">
        <v>1837.38</v>
      </c>
      <c r="D577" s="4" t="s">
        <v>154</v>
      </c>
      <c r="E577" s="4" t="s">
        <v>24</v>
      </c>
      <c r="F577" s="4" t="s">
        <v>120</v>
      </c>
      <c r="H577" s="4" t="s">
        <v>178</v>
      </c>
      <c r="I577" s="4" t="s">
        <v>163</v>
      </c>
      <c r="J577" s="11">
        <f t="shared" si="24"/>
        <v>0</v>
      </c>
      <c r="K577" s="11">
        <f t="shared" si="25"/>
        <v>4</v>
      </c>
      <c r="L577" s="11">
        <f t="shared" si="26"/>
        <v>0</v>
      </c>
      <c r="M577" s="11" t="str">
        <f ca="1">IF(I577&lt;&gt;"план","",IF((ABS(SUMIFS($C:$C,$J:$J,J577,$E:$E,E577,$I:$I,"факт"))+ABS(C577))&gt;ABS(SUMIFS(INDIRECT("'Реестр план'!"&amp;'План-факт'!$E$3),'Реестр план'!$F:$F,E577,'Реестр план'!$I:$I,J577)),"перерасход","ок"))</f>
        <v/>
      </c>
    </row>
    <row r="578" spans="2:13" x14ac:dyDescent="0.3">
      <c r="B578" s="7">
        <v>41394</v>
      </c>
      <c r="C578" s="9">
        <v>2267.37</v>
      </c>
      <c r="D578" s="4" t="s">
        <v>154</v>
      </c>
      <c r="E578" s="4" t="s">
        <v>24</v>
      </c>
      <c r="F578" s="4" t="s">
        <v>108</v>
      </c>
      <c r="H578" s="4" t="s">
        <v>178</v>
      </c>
      <c r="I578" s="4" t="s">
        <v>163</v>
      </c>
      <c r="J578" s="11">
        <f t="shared" si="24"/>
        <v>0</v>
      </c>
      <c r="K578" s="11">
        <f t="shared" si="25"/>
        <v>4</v>
      </c>
      <c r="L578" s="11">
        <f t="shared" si="26"/>
        <v>0</v>
      </c>
      <c r="M578" s="11" t="str">
        <f ca="1">IF(I578&lt;&gt;"план","",IF((ABS(SUMIFS($C:$C,$J:$J,J578,$E:$E,E578,$I:$I,"факт"))+ABS(C578))&gt;ABS(SUMIFS(INDIRECT("'Реестр план'!"&amp;'План-факт'!$E$3),'Реестр план'!$F:$F,E578,'Реестр план'!$I:$I,J578)),"перерасход","ок"))</f>
        <v/>
      </c>
    </row>
    <row r="579" spans="2:13" x14ac:dyDescent="0.3">
      <c r="B579" s="7">
        <v>41394</v>
      </c>
      <c r="C579" s="9">
        <v>2285.6799999999998</v>
      </c>
      <c r="D579" s="4" t="s">
        <v>154</v>
      </c>
      <c r="E579" s="4" t="s">
        <v>24</v>
      </c>
      <c r="F579" s="4" t="s">
        <v>116</v>
      </c>
      <c r="H579" s="4" t="s">
        <v>178</v>
      </c>
      <c r="I579" s="4" t="s">
        <v>163</v>
      </c>
      <c r="J579" s="11">
        <f t="shared" si="24"/>
        <v>0</v>
      </c>
      <c r="K579" s="11">
        <f t="shared" si="25"/>
        <v>4</v>
      </c>
      <c r="L579" s="11">
        <f t="shared" si="26"/>
        <v>0</v>
      </c>
      <c r="M579" s="11" t="str">
        <f ca="1">IF(I579&lt;&gt;"план","",IF((ABS(SUMIFS($C:$C,$J:$J,J579,$E:$E,E579,$I:$I,"факт"))+ABS(C579))&gt;ABS(SUMIFS(INDIRECT("'Реестр план'!"&amp;'План-факт'!$E$3),'Реестр план'!$F:$F,E579,'Реестр план'!$I:$I,J579)),"перерасход","ок"))</f>
        <v/>
      </c>
    </row>
    <row r="580" spans="2:13" x14ac:dyDescent="0.3">
      <c r="B580" s="7">
        <v>41394</v>
      </c>
      <c r="C580" s="9">
        <v>2832</v>
      </c>
      <c r="D580" s="4" t="s">
        <v>154</v>
      </c>
      <c r="E580" s="4" t="s">
        <v>24</v>
      </c>
      <c r="F580" s="4" t="s">
        <v>116</v>
      </c>
      <c r="H580" s="4" t="s">
        <v>178</v>
      </c>
      <c r="I580" s="4" t="s">
        <v>163</v>
      </c>
      <c r="J580" s="11">
        <f t="shared" ref="J580:J643" si="27">IF(ISBLANK(A580),0,MONTH(A580))</f>
        <v>0</v>
      </c>
      <c r="K580" s="11">
        <f t="shared" ref="K580:K643" si="28">IF(ISBLANK(B580),0,MONTH(B580))</f>
        <v>4</v>
      </c>
      <c r="L580" s="11">
        <f t="shared" ref="L580:L643" si="29">WEEKNUM(A580)</f>
        <v>0</v>
      </c>
      <c r="M580" s="11" t="str">
        <f ca="1">IF(I580&lt;&gt;"план","",IF((ABS(SUMIFS($C:$C,$J:$J,J580,$E:$E,E580,$I:$I,"факт"))+ABS(C580))&gt;ABS(SUMIFS(INDIRECT("'Реестр план'!"&amp;'План-факт'!$E$3),'Реестр план'!$F:$F,E580,'Реестр план'!$I:$I,J580)),"перерасход","ок"))</f>
        <v/>
      </c>
    </row>
    <row r="581" spans="2:13" x14ac:dyDescent="0.3">
      <c r="B581" s="7">
        <v>41394</v>
      </c>
      <c r="C581" s="9">
        <v>3006.2</v>
      </c>
      <c r="D581" s="4" t="s">
        <v>154</v>
      </c>
      <c r="E581" s="4" t="s">
        <v>24</v>
      </c>
      <c r="F581" s="4" t="s">
        <v>109</v>
      </c>
      <c r="H581" s="4" t="s">
        <v>178</v>
      </c>
      <c r="I581" s="4" t="s">
        <v>163</v>
      </c>
      <c r="J581" s="11">
        <f t="shared" si="27"/>
        <v>0</v>
      </c>
      <c r="K581" s="11">
        <f t="shared" si="28"/>
        <v>4</v>
      </c>
      <c r="L581" s="11">
        <f t="shared" si="29"/>
        <v>0</v>
      </c>
      <c r="M581" s="11" t="str">
        <f ca="1">IF(I581&lt;&gt;"план","",IF((ABS(SUMIFS($C:$C,$J:$J,J581,$E:$E,E581,$I:$I,"факт"))+ABS(C581))&gt;ABS(SUMIFS(INDIRECT("'Реестр план'!"&amp;'План-факт'!$E$3),'Реестр план'!$F:$F,E581,'Реестр план'!$I:$I,J581)),"перерасход","ок"))</f>
        <v/>
      </c>
    </row>
    <row r="582" spans="2:13" x14ac:dyDescent="0.3">
      <c r="B582" s="7">
        <v>41394</v>
      </c>
      <c r="C582" s="9">
        <v>3076.28</v>
      </c>
      <c r="D582" s="4" t="s">
        <v>154</v>
      </c>
      <c r="E582" s="4" t="s">
        <v>24</v>
      </c>
      <c r="F582" s="4" t="s">
        <v>117</v>
      </c>
      <c r="H582" s="4" t="s">
        <v>178</v>
      </c>
      <c r="I582" s="4" t="s">
        <v>163</v>
      </c>
      <c r="J582" s="11">
        <f t="shared" si="27"/>
        <v>0</v>
      </c>
      <c r="K582" s="11">
        <f t="shared" si="28"/>
        <v>4</v>
      </c>
      <c r="L582" s="11">
        <f t="shared" si="29"/>
        <v>0</v>
      </c>
      <c r="M582" s="11" t="str">
        <f ca="1">IF(I582&lt;&gt;"план","",IF((ABS(SUMIFS($C:$C,$J:$J,J582,$E:$E,E582,$I:$I,"факт"))+ABS(C582))&gt;ABS(SUMIFS(INDIRECT("'Реестр план'!"&amp;'План-факт'!$E$3),'Реестр план'!$F:$F,E582,'Реестр план'!$I:$I,J582)),"перерасход","ок"))</f>
        <v/>
      </c>
    </row>
    <row r="583" spans="2:13" x14ac:dyDescent="0.3">
      <c r="B583" s="7">
        <v>41394</v>
      </c>
      <c r="C583" s="9">
        <v>3885.09</v>
      </c>
      <c r="D583" s="4" t="s">
        <v>154</v>
      </c>
      <c r="E583" s="4" t="s">
        <v>24</v>
      </c>
      <c r="F583" s="4" t="s">
        <v>125</v>
      </c>
      <c r="H583" s="4" t="s">
        <v>178</v>
      </c>
      <c r="I583" s="4" t="s">
        <v>163</v>
      </c>
      <c r="J583" s="11">
        <f t="shared" si="27"/>
        <v>0</v>
      </c>
      <c r="K583" s="11">
        <f t="shared" si="28"/>
        <v>4</v>
      </c>
      <c r="L583" s="11">
        <f t="shared" si="29"/>
        <v>0</v>
      </c>
      <c r="M583" s="11" t="str">
        <f ca="1">IF(I583&lt;&gt;"план","",IF((ABS(SUMIFS($C:$C,$J:$J,J583,$E:$E,E583,$I:$I,"факт"))+ABS(C583))&gt;ABS(SUMIFS(INDIRECT("'Реестр план'!"&amp;'План-факт'!$E$3),'Реестр план'!$F:$F,E583,'Реестр план'!$I:$I,J583)),"перерасход","ок"))</f>
        <v/>
      </c>
    </row>
    <row r="584" spans="2:13" x14ac:dyDescent="0.3">
      <c r="B584" s="7">
        <v>41394</v>
      </c>
      <c r="C584" s="9">
        <v>4212.6000000000004</v>
      </c>
      <c r="D584" s="4" t="s">
        <v>154</v>
      </c>
      <c r="E584" s="4" t="s">
        <v>24</v>
      </c>
      <c r="F584" s="4" t="s">
        <v>115</v>
      </c>
      <c r="H584" s="4" t="s">
        <v>178</v>
      </c>
      <c r="I584" s="4" t="s">
        <v>163</v>
      </c>
      <c r="J584" s="11">
        <f t="shared" si="27"/>
        <v>0</v>
      </c>
      <c r="K584" s="11">
        <f t="shared" si="28"/>
        <v>4</v>
      </c>
      <c r="L584" s="11">
        <f t="shared" si="29"/>
        <v>0</v>
      </c>
      <c r="M584" s="11" t="str">
        <f ca="1">IF(I584&lt;&gt;"план","",IF((ABS(SUMIFS($C:$C,$J:$J,J584,$E:$E,E584,$I:$I,"факт"))+ABS(C584))&gt;ABS(SUMIFS(INDIRECT("'Реестр план'!"&amp;'План-факт'!$E$3),'Реестр план'!$F:$F,E584,'Реестр план'!$I:$I,J584)),"перерасход","ок"))</f>
        <v/>
      </c>
    </row>
    <row r="585" spans="2:13" x14ac:dyDescent="0.3">
      <c r="B585" s="7">
        <v>41394</v>
      </c>
      <c r="C585" s="9">
        <v>4233.84</v>
      </c>
      <c r="D585" s="4" t="s">
        <v>154</v>
      </c>
      <c r="E585" s="4" t="s">
        <v>24</v>
      </c>
      <c r="F585" s="4" t="s">
        <v>110</v>
      </c>
      <c r="H585" s="4" t="s">
        <v>178</v>
      </c>
      <c r="I585" s="4" t="s">
        <v>163</v>
      </c>
      <c r="J585" s="11">
        <f t="shared" si="27"/>
        <v>0</v>
      </c>
      <c r="K585" s="11">
        <f t="shared" si="28"/>
        <v>4</v>
      </c>
      <c r="L585" s="11">
        <f t="shared" si="29"/>
        <v>0</v>
      </c>
      <c r="M585" s="11" t="str">
        <f ca="1">IF(I585&lt;&gt;"план","",IF((ABS(SUMIFS($C:$C,$J:$J,J585,$E:$E,E585,$I:$I,"факт"))+ABS(C585))&gt;ABS(SUMIFS(INDIRECT("'Реестр план'!"&amp;'План-факт'!$E$3),'Реестр план'!$F:$F,E585,'Реестр план'!$I:$I,J585)),"перерасход","ок"))</f>
        <v/>
      </c>
    </row>
    <row r="586" spans="2:13" x14ac:dyDescent="0.3">
      <c r="B586" s="7">
        <v>41394</v>
      </c>
      <c r="C586" s="9">
        <v>4517.63</v>
      </c>
      <c r="D586" s="4" t="s">
        <v>154</v>
      </c>
      <c r="E586" s="4" t="s">
        <v>24</v>
      </c>
      <c r="F586" s="4" t="s">
        <v>121</v>
      </c>
      <c r="H586" s="4" t="s">
        <v>178</v>
      </c>
      <c r="I586" s="4" t="s">
        <v>163</v>
      </c>
      <c r="J586" s="11">
        <f t="shared" si="27"/>
        <v>0</v>
      </c>
      <c r="K586" s="11">
        <f t="shared" si="28"/>
        <v>4</v>
      </c>
      <c r="L586" s="11">
        <f t="shared" si="29"/>
        <v>0</v>
      </c>
      <c r="M586" s="11" t="str">
        <f ca="1">IF(I586&lt;&gt;"план","",IF((ABS(SUMIFS($C:$C,$J:$J,J586,$E:$E,E586,$I:$I,"факт"))+ABS(C586))&gt;ABS(SUMIFS(INDIRECT("'Реестр план'!"&amp;'План-факт'!$E$3),'Реестр план'!$F:$F,E586,'Реестр план'!$I:$I,J586)),"перерасход","ок"))</f>
        <v/>
      </c>
    </row>
    <row r="587" spans="2:13" x14ac:dyDescent="0.3">
      <c r="B587" s="7">
        <v>41394</v>
      </c>
      <c r="C587" s="9">
        <v>4543.93</v>
      </c>
      <c r="D587" s="4" t="s">
        <v>154</v>
      </c>
      <c r="E587" s="4" t="s">
        <v>24</v>
      </c>
      <c r="F587" s="4" t="s">
        <v>115</v>
      </c>
      <c r="H587" s="4" t="s">
        <v>178</v>
      </c>
      <c r="I587" s="4" t="s">
        <v>163</v>
      </c>
      <c r="J587" s="11">
        <f t="shared" si="27"/>
        <v>0</v>
      </c>
      <c r="K587" s="11">
        <f t="shared" si="28"/>
        <v>4</v>
      </c>
      <c r="L587" s="11">
        <f t="shared" si="29"/>
        <v>0</v>
      </c>
      <c r="M587" s="11" t="str">
        <f ca="1">IF(I587&lt;&gt;"план","",IF((ABS(SUMIFS($C:$C,$J:$J,J587,$E:$E,E587,$I:$I,"факт"))+ABS(C587))&gt;ABS(SUMIFS(INDIRECT("'Реестр план'!"&amp;'План-факт'!$E$3),'Реестр план'!$F:$F,E587,'Реестр план'!$I:$I,J587)),"перерасход","ок"))</f>
        <v/>
      </c>
    </row>
    <row r="588" spans="2:13" x14ac:dyDescent="0.3">
      <c r="B588" s="7">
        <v>41394</v>
      </c>
      <c r="C588" s="9">
        <v>4772.7700000000004</v>
      </c>
      <c r="D588" s="4" t="s">
        <v>154</v>
      </c>
      <c r="E588" s="4" t="s">
        <v>24</v>
      </c>
      <c r="F588" s="4" t="s">
        <v>123</v>
      </c>
      <c r="H588" s="4" t="s">
        <v>178</v>
      </c>
      <c r="I588" s="4" t="s">
        <v>163</v>
      </c>
      <c r="J588" s="11">
        <f t="shared" si="27"/>
        <v>0</v>
      </c>
      <c r="K588" s="11">
        <f t="shared" si="28"/>
        <v>4</v>
      </c>
      <c r="L588" s="11">
        <f t="shared" si="29"/>
        <v>0</v>
      </c>
      <c r="M588" s="11" t="str">
        <f ca="1">IF(I588&lt;&gt;"план","",IF((ABS(SUMIFS($C:$C,$J:$J,J588,$E:$E,E588,$I:$I,"факт"))+ABS(C588))&gt;ABS(SUMIFS(INDIRECT("'Реестр план'!"&amp;'План-факт'!$E$3),'Реестр план'!$F:$F,E588,'Реестр план'!$I:$I,J588)),"перерасход","ок"))</f>
        <v/>
      </c>
    </row>
    <row r="589" spans="2:13" x14ac:dyDescent="0.3">
      <c r="B589" s="7">
        <v>41394</v>
      </c>
      <c r="C589" s="9">
        <v>5057.5600000000004</v>
      </c>
      <c r="D589" s="4" t="s">
        <v>154</v>
      </c>
      <c r="E589" s="4" t="s">
        <v>24</v>
      </c>
      <c r="F589" s="4" t="s">
        <v>117</v>
      </c>
      <c r="H589" s="4" t="s">
        <v>178</v>
      </c>
      <c r="I589" s="4" t="s">
        <v>163</v>
      </c>
      <c r="J589" s="11">
        <f t="shared" si="27"/>
        <v>0</v>
      </c>
      <c r="K589" s="11">
        <f t="shared" si="28"/>
        <v>4</v>
      </c>
      <c r="L589" s="11">
        <f t="shared" si="29"/>
        <v>0</v>
      </c>
      <c r="M589" s="11" t="str">
        <f ca="1">IF(I589&lt;&gt;"план","",IF((ABS(SUMIFS($C:$C,$J:$J,J589,$E:$E,E589,$I:$I,"факт"))+ABS(C589))&gt;ABS(SUMIFS(INDIRECT("'Реестр план'!"&amp;'План-факт'!$E$3),'Реестр план'!$F:$F,E589,'Реестр план'!$I:$I,J589)),"перерасход","ок"))</f>
        <v/>
      </c>
    </row>
    <row r="590" spans="2:13" x14ac:dyDescent="0.3">
      <c r="B590" s="7">
        <v>41394</v>
      </c>
      <c r="C590" s="9">
        <v>5240.97</v>
      </c>
      <c r="D590" s="4" t="s">
        <v>154</v>
      </c>
      <c r="E590" s="4" t="s">
        <v>24</v>
      </c>
      <c r="F590" s="4" t="s">
        <v>109</v>
      </c>
      <c r="H590" s="4" t="s">
        <v>178</v>
      </c>
      <c r="I590" s="4" t="s">
        <v>163</v>
      </c>
      <c r="J590" s="11">
        <f t="shared" si="27"/>
        <v>0</v>
      </c>
      <c r="K590" s="11">
        <f t="shared" si="28"/>
        <v>4</v>
      </c>
      <c r="L590" s="11">
        <f t="shared" si="29"/>
        <v>0</v>
      </c>
      <c r="M590" s="11" t="str">
        <f ca="1">IF(I590&lt;&gt;"план","",IF((ABS(SUMIFS($C:$C,$J:$J,J590,$E:$E,E590,$I:$I,"факт"))+ABS(C590))&gt;ABS(SUMIFS(INDIRECT("'Реестр план'!"&amp;'План-факт'!$E$3),'Реестр план'!$F:$F,E590,'Реестр план'!$I:$I,J590)),"перерасход","ок"))</f>
        <v/>
      </c>
    </row>
    <row r="591" spans="2:13" x14ac:dyDescent="0.3">
      <c r="B591" s="7">
        <v>41394</v>
      </c>
      <c r="C591" s="9">
        <v>5323.57</v>
      </c>
      <c r="D591" s="4" t="s">
        <v>154</v>
      </c>
      <c r="E591" s="4" t="s">
        <v>24</v>
      </c>
      <c r="F591" s="4" t="s">
        <v>111</v>
      </c>
      <c r="H591" s="4" t="s">
        <v>178</v>
      </c>
      <c r="I591" s="4" t="s">
        <v>163</v>
      </c>
      <c r="J591" s="11">
        <f t="shared" si="27"/>
        <v>0</v>
      </c>
      <c r="K591" s="11">
        <f t="shared" si="28"/>
        <v>4</v>
      </c>
      <c r="L591" s="11">
        <f t="shared" si="29"/>
        <v>0</v>
      </c>
      <c r="M591" s="11" t="str">
        <f ca="1">IF(I591&lt;&gt;"план","",IF((ABS(SUMIFS($C:$C,$J:$J,J591,$E:$E,E591,$I:$I,"факт"))+ABS(C591))&gt;ABS(SUMIFS(INDIRECT("'Реестр план'!"&amp;'План-факт'!$E$3),'Реестр план'!$F:$F,E591,'Реестр план'!$I:$I,J591)),"перерасход","ок"))</f>
        <v/>
      </c>
    </row>
    <row r="592" spans="2:13" x14ac:dyDescent="0.3">
      <c r="B592" s="7">
        <v>41394</v>
      </c>
      <c r="C592" s="9">
        <v>5352.82</v>
      </c>
      <c r="D592" s="4" t="s">
        <v>154</v>
      </c>
      <c r="E592" s="4" t="s">
        <v>24</v>
      </c>
      <c r="F592" s="4" t="s">
        <v>115</v>
      </c>
      <c r="H592" s="4" t="s">
        <v>178</v>
      </c>
      <c r="I592" s="4" t="s">
        <v>163</v>
      </c>
      <c r="J592" s="11">
        <f t="shared" si="27"/>
        <v>0</v>
      </c>
      <c r="K592" s="11">
        <f t="shared" si="28"/>
        <v>4</v>
      </c>
      <c r="L592" s="11">
        <f t="shared" si="29"/>
        <v>0</v>
      </c>
      <c r="M592" s="11" t="str">
        <f ca="1">IF(I592&lt;&gt;"план","",IF((ABS(SUMIFS($C:$C,$J:$J,J592,$E:$E,E592,$I:$I,"факт"))+ABS(C592))&gt;ABS(SUMIFS(INDIRECT("'Реестр план'!"&amp;'План-факт'!$E$3),'Реестр план'!$F:$F,E592,'Реестр план'!$I:$I,J592)),"перерасход","ок"))</f>
        <v/>
      </c>
    </row>
    <row r="593" spans="2:13" x14ac:dyDescent="0.3">
      <c r="B593" s="7">
        <v>41394</v>
      </c>
      <c r="C593" s="9">
        <v>5531.19</v>
      </c>
      <c r="D593" s="4" t="s">
        <v>154</v>
      </c>
      <c r="E593" s="4" t="s">
        <v>24</v>
      </c>
      <c r="F593" s="4" t="s">
        <v>125</v>
      </c>
      <c r="H593" s="4" t="s">
        <v>178</v>
      </c>
      <c r="I593" s="4" t="s">
        <v>163</v>
      </c>
      <c r="J593" s="11">
        <f t="shared" si="27"/>
        <v>0</v>
      </c>
      <c r="K593" s="11">
        <f t="shared" si="28"/>
        <v>4</v>
      </c>
      <c r="L593" s="11">
        <f t="shared" si="29"/>
        <v>0</v>
      </c>
      <c r="M593" s="11" t="str">
        <f ca="1">IF(I593&lt;&gt;"план","",IF((ABS(SUMIFS($C:$C,$J:$J,J593,$E:$E,E593,$I:$I,"факт"))+ABS(C593))&gt;ABS(SUMIFS(INDIRECT("'Реестр план'!"&amp;'План-факт'!$E$3),'Реестр план'!$F:$F,E593,'Реестр план'!$I:$I,J593)),"перерасход","ок"))</f>
        <v/>
      </c>
    </row>
    <row r="594" spans="2:13" x14ac:dyDescent="0.3">
      <c r="B594" s="7">
        <v>41394</v>
      </c>
      <c r="C594" s="9">
        <v>5915.32</v>
      </c>
      <c r="D594" s="4" t="s">
        <v>154</v>
      </c>
      <c r="E594" s="4" t="s">
        <v>24</v>
      </c>
      <c r="F594" s="4" t="s">
        <v>110</v>
      </c>
      <c r="H594" s="4" t="s">
        <v>178</v>
      </c>
      <c r="I594" s="4" t="s">
        <v>163</v>
      </c>
      <c r="J594" s="11">
        <f t="shared" si="27"/>
        <v>0</v>
      </c>
      <c r="K594" s="11">
        <f t="shared" si="28"/>
        <v>4</v>
      </c>
      <c r="L594" s="11">
        <f t="shared" si="29"/>
        <v>0</v>
      </c>
      <c r="M594" s="11" t="str">
        <f ca="1">IF(I594&lt;&gt;"план","",IF((ABS(SUMIFS($C:$C,$J:$J,J594,$E:$E,E594,$I:$I,"факт"))+ABS(C594))&gt;ABS(SUMIFS(INDIRECT("'Реестр план'!"&amp;'План-факт'!$E$3),'Реестр план'!$F:$F,E594,'Реестр план'!$I:$I,J594)),"перерасход","ок"))</f>
        <v/>
      </c>
    </row>
    <row r="595" spans="2:13" x14ac:dyDescent="0.3">
      <c r="B595" s="7">
        <v>41394</v>
      </c>
      <c r="C595" s="9">
        <v>5942.29</v>
      </c>
      <c r="D595" s="4" t="s">
        <v>154</v>
      </c>
      <c r="E595" s="4" t="s">
        <v>24</v>
      </c>
      <c r="F595" s="4" t="s">
        <v>116</v>
      </c>
      <c r="H595" s="4" t="s">
        <v>178</v>
      </c>
      <c r="I595" s="4" t="s">
        <v>163</v>
      </c>
      <c r="J595" s="11">
        <f t="shared" si="27"/>
        <v>0</v>
      </c>
      <c r="K595" s="11">
        <f t="shared" si="28"/>
        <v>4</v>
      </c>
      <c r="L595" s="11">
        <f t="shared" si="29"/>
        <v>0</v>
      </c>
      <c r="M595" s="11" t="str">
        <f ca="1">IF(I595&lt;&gt;"план","",IF((ABS(SUMIFS($C:$C,$J:$J,J595,$E:$E,E595,$I:$I,"факт"))+ABS(C595))&gt;ABS(SUMIFS(INDIRECT("'Реестр план'!"&amp;'План-факт'!$E$3),'Реестр план'!$F:$F,E595,'Реестр план'!$I:$I,J595)),"перерасход","ок"))</f>
        <v/>
      </c>
    </row>
    <row r="596" spans="2:13" x14ac:dyDescent="0.3">
      <c r="B596" s="7">
        <v>41394</v>
      </c>
      <c r="C596" s="9">
        <v>6039.94</v>
      </c>
      <c r="D596" s="4" t="s">
        <v>154</v>
      </c>
      <c r="E596" s="4" t="s">
        <v>24</v>
      </c>
      <c r="F596" s="4" t="s">
        <v>105</v>
      </c>
      <c r="H596" s="4" t="s">
        <v>178</v>
      </c>
      <c r="I596" s="4" t="s">
        <v>163</v>
      </c>
      <c r="J596" s="11">
        <f t="shared" si="27"/>
        <v>0</v>
      </c>
      <c r="K596" s="11">
        <f t="shared" si="28"/>
        <v>4</v>
      </c>
      <c r="L596" s="11">
        <f t="shared" si="29"/>
        <v>0</v>
      </c>
      <c r="M596" s="11" t="str">
        <f ca="1">IF(I596&lt;&gt;"план","",IF((ABS(SUMIFS($C:$C,$J:$J,J596,$E:$E,E596,$I:$I,"факт"))+ABS(C596))&gt;ABS(SUMIFS(INDIRECT("'Реестр план'!"&amp;'План-факт'!$E$3),'Реестр план'!$F:$F,E596,'Реестр план'!$I:$I,J596)),"перерасход","ок"))</f>
        <v/>
      </c>
    </row>
    <row r="597" spans="2:13" x14ac:dyDescent="0.3">
      <c r="B597" s="7">
        <v>41394</v>
      </c>
      <c r="C597" s="9">
        <v>6085.26</v>
      </c>
      <c r="D597" s="4" t="s">
        <v>154</v>
      </c>
      <c r="E597" s="4" t="s">
        <v>24</v>
      </c>
      <c r="F597" s="4" t="s">
        <v>108</v>
      </c>
      <c r="H597" s="4" t="s">
        <v>178</v>
      </c>
      <c r="I597" s="4" t="s">
        <v>163</v>
      </c>
      <c r="J597" s="11">
        <f t="shared" si="27"/>
        <v>0</v>
      </c>
      <c r="K597" s="11">
        <f t="shared" si="28"/>
        <v>4</v>
      </c>
      <c r="L597" s="11">
        <f t="shared" si="29"/>
        <v>0</v>
      </c>
      <c r="M597" s="11" t="str">
        <f ca="1">IF(I597&lt;&gt;"план","",IF((ABS(SUMIFS($C:$C,$J:$J,J597,$E:$E,E597,$I:$I,"факт"))+ABS(C597))&gt;ABS(SUMIFS(INDIRECT("'Реестр план'!"&amp;'План-факт'!$E$3),'Реестр план'!$F:$F,E597,'Реестр план'!$I:$I,J597)),"перерасход","ок"))</f>
        <v/>
      </c>
    </row>
    <row r="598" spans="2:13" x14ac:dyDescent="0.3">
      <c r="B598" s="7">
        <v>41394</v>
      </c>
      <c r="C598" s="9">
        <v>6119.08</v>
      </c>
      <c r="D598" s="4" t="s">
        <v>154</v>
      </c>
      <c r="E598" s="4" t="s">
        <v>24</v>
      </c>
      <c r="F598" s="4" t="s">
        <v>118</v>
      </c>
      <c r="H598" s="4" t="s">
        <v>178</v>
      </c>
      <c r="I598" s="4" t="s">
        <v>163</v>
      </c>
      <c r="J598" s="11">
        <f t="shared" si="27"/>
        <v>0</v>
      </c>
      <c r="K598" s="11">
        <f t="shared" si="28"/>
        <v>4</v>
      </c>
      <c r="L598" s="11">
        <f t="shared" si="29"/>
        <v>0</v>
      </c>
      <c r="M598" s="11" t="str">
        <f ca="1">IF(I598&lt;&gt;"план","",IF((ABS(SUMIFS($C:$C,$J:$J,J598,$E:$E,E598,$I:$I,"факт"))+ABS(C598))&gt;ABS(SUMIFS(INDIRECT("'Реестр план'!"&amp;'План-факт'!$E$3),'Реестр план'!$F:$F,E598,'Реестр план'!$I:$I,J598)),"перерасход","ок"))</f>
        <v/>
      </c>
    </row>
    <row r="599" spans="2:13" x14ac:dyDescent="0.3">
      <c r="B599" s="7">
        <v>41394</v>
      </c>
      <c r="C599" s="9">
        <v>6329.11</v>
      </c>
      <c r="D599" s="4" t="s">
        <v>154</v>
      </c>
      <c r="E599" s="4" t="s">
        <v>24</v>
      </c>
      <c r="F599" s="4" t="s">
        <v>125</v>
      </c>
      <c r="H599" s="4" t="s">
        <v>178</v>
      </c>
      <c r="I599" s="4" t="s">
        <v>163</v>
      </c>
      <c r="J599" s="11">
        <f t="shared" si="27"/>
        <v>0</v>
      </c>
      <c r="K599" s="11">
        <f t="shared" si="28"/>
        <v>4</v>
      </c>
      <c r="L599" s="11">
        <f t="shared" si="29"/>
        <v>0</v>
      </c>
      <c r="M599" s="11" t="str">
        <f ca="1">IF(I599&lt;&gt;"план","",IF((ABS(SUMIFS($C:$C,$J:$J,J599,$E:$E,E599,$I:$I,"факт"))+ABS(C599))&gt;ABS(SUMIFS(INDIRECT("'Реестр план'!"&amp;'План-факт'!$E$3),'Реестр план'!$F:$F,E599,'Реестр план'!$I:$I,J599)),"перерасход","ок"))</f>
        <v/>
      </c>
    </row>
    <row r="600" spans="2:13" x14ac:dyDescent="0.3">
      <c r="B600" s="7">
        <v>41394</v>
      </c>
      <c r="C600" s="9">
        <v>6532.2</v>
      </c>
      <c r="D600" s="4" t="s">
        <v>154</v>
      </c>
      <c r="E600" s="4" t="s">
        <v>24</v>
      </c>
      <c r="F600" s="4" t="s">
        <v>123</v>
      </c>
      <c r="H600" s="4" t="s">
        <v>178</v>
      </c>
      <c r="I600" s="4" t="s">
        <v>163</v>
      </c>
      <c r="J600" s="11">
        <f t="shared" si="27"/>
        <v>0</v>
      </c>
      <c r="K600" s="11">
        <f t="shared" si="28"/>
        <v>4</v>
      </c>
      <c r="L600" s="11">
        <f t="shared" si="29"/>
        <v>0</v>
      </c>
      <c r="M600" s="11" t="str">
        <f ca="1">IF(I600&lt;&gt;"план","",IF((ABS(SUMIFS($C:$C,$J:$J,J600,$E:$E,E600,$I:$I,"факт"))+ABS(C600))&gt;ABS(SUMIFS(INDIRECT("'Реестр план'!"&amp;'План-факт'!$E$3),'Реестр план'!$F:$F,E600,'Реестр план'!$I:$I,J600)),"перерасход","ок"))</f>
        <v/>
      </c>
    </row>
    <row r="601" spans="2:13" x14ac:dyDescent="0.3">
      <c r="B601" s="7">
        <v>41394</v>
      </c>
      <c r="C601" s="9">
        <v>7332.74</v>
      </c>
      <c r="D601" s="4" t="s">
        <v>154</v>
      </c>
      <c r="E601" s="4" t="s">
        <v>24</v>
      </c>
      <c r="F601" s="4" t="s">
        <v>115</v>
      </c>
      <c r="H601" s="4" t="s">
        <v>178</v>
      </c>
      <c r="I601" s="4" t="s">
        <v>163</v>
      </c>
      <c r="J601" s="11">
        <f t="shared" si="27"/>
        <v>0</v>
      </c>
      <c r="K601" s="11">
        <f t="shared" si="28"/>
        <v>4</v>
      </c>
      <c r="L601" s="11">
        <f t="shared" si="29"/>
        <v>0</v>
      </c>
      <c r="M601" s="11" t="str">
        <f ca="1">IF(I601&lt;&gt;"план","",IF((ABS(SUMIFS($C:$C,$J:$J,J601,$E:$E,E601,$I:$I,"факт"))+ABS(C601))&gt;ABS(SUMIFS(INDIRECT("'Реестр план'!"&amp;'План-факт'!$E$3),'Реестр план'!$F:$F,E601,'Реестр план'!$I:$I,J601)),"перерасход","ок"))</f>
        <v/>
      </c>
    </row>
    <row r="602" spans="2:13" x14ac:dyDescent="0.3">
      <c r="B602" s="7">
        <v>41394</v>
      </c>
      <c r="C602" s="9">
        <v>7334.88</v>
      </c>
      <c r="D602" s="4" t="s">
        <v>154</v>
      </c>
      <c r="E602" s="4" t="s">
        <v>24</v>
      </c>
      <c r="F602" s="4" t="s">
        <v>109</v>
      </c>
      <c r="H602" s="4" t="s">
        <v>178</v>
      </c>
      <c r="I602" s="4" t="s">
        <v>163</v>
      </c>
      <c r="J602" s="11">
        <f t="shared" si="27"/>
        <v>0</v>
      </c>
      <c r="K602" s="11">
        <f t="shared" si="28"/>
        <v>4</v>
      </c>
      <c r="L602" s="11">
        <f t="shared" si="29"/>
        <v>0</v>
      </c>
      <c r="M602" s="11" t="str">
        <f ca="1">IF(I602&lt;&gt;"план","",IF((ABS(SUMIFS($C:$C,$J:$J,J602,$E:$E,E602,$I:$I,"факт"))+ABS(C602))&gt;ABS(SUMIFS(INDIRECT("'Реестр план'!"&amp;'План-факт'!$E$3),'Реестр план'!$F:$F,E602,'Реестр план'!$I:$I,J602)),"перерасход","ок"))</f>
        <v/>
      </c>
    </row>
    <row r="603" spans="2:13" x14ac:dyDescent="0.3">
      <c r="B603" s="7">
        <v>41394</v>
      </c>
      <c r="C603" s="9">
        <v>7376.94</v>
      </c>
      <c r="D603" s="4" t="s">
        <v>154</v>
      </c>
      <c r="E603" s="4" t="s">
        <v>24</v>
      </c>
      <c r="F603" s="4" t="s">
        <v>112</v>
      </c>
      <c r="H603" s="4" t="s">
        <v>178</v>
      </c>
      <c r="I603" s="4" t="s">
        <v>163</v>
      </c>
      <c r="J603" s="11">
        <f t="shared" si="27"/>
        <v>0</v>
      </c>
      <c r="K603" s="11">
        <f t="shared" si="28"/>
        <v>4</v>
      </c>
      <c r="L603" s="11">
        <f t="shared" si="29"/>
        <v>0</v>
      </c>
      <c r="M603" s="11" t="str">
        <f ca="1">IF(I603&lt;&gt;"план","",IF((ABS(SUMIFS($C:$C,$J:$J,J603,$E:$E,E603,$I:$I,"факт"))+ABS(C603))&gt;ABS(SUMIFS(INDIRECT("'Реестр план'!"&amp;'План-факт'!$E$3),'Реестр план'!$F:$F,E603,'Реестр план'!$I:$I,J603)),"перерасход","ок"))</f>
        <v/>
      </c>
    </row>
    <row r="604" spans="2:13" x14ac:dyDescent="0.3">
      <c r="B604" s="7">
        <v>41394</v>
      </c>
      <c r="C604" s="9">
        <v>7786.56</v>
      </c>
      <c r="D604" s="4" t="s">
        <v>154</v>
      </c>
      <c r="E604" s="4" t="s">
        <v>24</v>
      </c>
      <c r="F604" s="4" t="s">
        <v>121</v>
      </c>
      <c r="H604" s="4" t="s">
        <v>178</v>
      </c>
      <c r="I604" s="4" t="s">
        <v>163</v>
      </c>
      <c r="J604" s="11">
        <f t="shared" si="27"/>
        <v>0</v>
      </c>
      <c r="K604" s="11">
        <f t="shared" si="28"/>
        <v>4</v>
      </c>
      <c r="L604" s="11">
        <f t="shared" si="29"/>
        <v>0</v>
      </c>
      <c r="M604" s="11" t="str">
        <f ca="1">IF(I604&lt;&gt;"план","",IF((ABS(SUMIFS($C:$C,$J:$J,J604,$E:$E,E604,$I:$I,"факт"))+ABS(C604))&gt;ABS(SUMIFS(INDIRECT("'Реестр план'!"&amp;'План-факт'!$E$3),'Реестр план'!$F:$F,E604,'Реестр план'!$I:$I,J604)),"перерасход","ок"))</f>
        <v/>
      </c>
    </row>
    <row r="605" spans="2:13" x14ac:dyDescent="0.3">
      <c r="B605" s="7">
        <v>41394</v>
      </c>
      <c r="C605" s="9">
        <v>8249.27</v>
      </c>
      <c r="D605" s="4" t="s">
        <v>154</v>
      </c>
      <c r="E605" s="4" t="s">
        <v>24</v>
      </c>
      <c r="F605" s="4" t="s">
        <v>117</v>
      </c>
      <c r="H605" s="4" t="s">
        <v>178</v>
      </c>
      <c r="I605" s="4" t="s">
        <v>163</v>
      </c>
      <c r="J605" s="11">
        <f t="shared" si="27"/>
        <v>0</v>
      </c>
      <c r="K605" s="11">
        <f t="shared" si="28"/>
        <v>4</v>
      </c>
      <c r="L605" s="11">
        <f t="shared" si="29"/>
        <v>0</v>
      </c>
      <c r="M605" s="11" t="str">
        <f ca="1">IF(I605&lt;&gt;"план","",IF((ABS(SUMIFS($C:$C,$J:$J,J605,$E:$E,E605,$I:$I,"факт"))+ABS(C605))&gt;ABS(SUMIFS(INDIRECT("'Реестр план'!"&amp;'План-факт'!$E$3),'Реестр план'!$F:$F,E605,'Реестр план'!$I:$I,J605)),"перерасход","ок"))</f>
        <v/>
      </c>
    </row>
    <row r="606" spans="2:13" x14ac:dyDescent="0.3">
      <c r="B606" s="7">
        <v>41394</v>
      </c>
      <c r="C606" s="9">
        <v>8260.93</v>
      </c>
      <c r="D606" s="4" t="s">
        <v>154</v>
      </c>
      <c r="E606" s="4" t="s">
        <v>24</v>
      </c>
      <c r="F606" s="4" t="s">
        <v>115</v>
      </c>
      <c r="H606" s="4" t="s">
        <v>178</v>
      </c>
      <c r="I606" s="4" t="s">
        <v>163</v>
      </c>
      <c r="J606" s="11">
        <f t="shared" si="27"/>
        <v>0</v>
      </c>
      <c r="K606" s="11">
        <f t="shared" si="28"/>
        <v>4</v>
      </c>
      <c r="L606" s="11">
        <f t="shared" si="29"/>
        <v>0</v>
      </c>
      <c r="M606" s="11" t="str">
        <f ca="1">IF(I606&lt;&gt;"план","",IF((ABS(SUMIFS($C:$C,$J:$J,J606,$E:$E,E606,$I:$I,"факт"))+ABS(C606))&gt;ABS(SUMIFS(INDIRECT("'Реестр план'!"&amp;'План-факт'!$E$3),'Реестр план'!$F:$F,E606,'Реестр план'!$I:$I,J606)),"перерасход","ок"))</f>
        <v/>
      </c>
    </row>
    <row r="607" spans="2:13" x14ac:dyDescent="0.3">
      <c r="B607" s="7">
        <v>41394</v>
      </c>
      <c r="C607" s="9">
        <v>8261.2000000000007</v>
      </c>
      <c r="D607" s="4" t="s">
        <v>154</v>
      </c>
      <c r="E607" s="4" t="s">
        <v>24</v>
      </c>
      <c r="F607" s="4" t="s">
        <v>109</v>
      </c>
      <c r="H607" s="4" t="s">
        <v>178</v>
      </c>
      <c r="I607" s="4" t="s">
        <v>163</v>
      </c>
      <c r="J607" s="11">
        <f t="shared" si="27"/>
        <v>0</v>
      </c>
      <c r="K607" s="11">
        <f t="shared" si="28"/>
        <v>4</v>
      </c>
      <c r="L607" s="11">
        <f t="shared" si="29"/>
        <v>0</v>
      </c>
      <c r="M607" s="11" t="str">
        <f ca="1">IF(I607&lt;&gt;"план","",IF((ABS(SUMIFS($C:$C,$J:$J,J607,$E:$E,E607,$I:$I,"факт"))+ABS(C607))&gt;ABS(SUMIFS(INDIRECT("'Реестр план'!"&amp;'План-факт'!$E$3),'Реестр план'!$F:$F,E607,'Реестр план'!$I:$I,J607)),"перерасход","ок"))</f>
        <v/>
      </c>
    </row>
    <row r="608" spans="2:13" x14ac:dyDescent="0.3">
      <c r="B608" s="7">
        <v>41394</v>
      </c>
      <c r="C608" s="9">
        <v>8499.42</v>
      </c>
      <c r="D608" s="4" t="s">
        <v>154</v>
      </c>
      <c r="E608" s="4" t="s">
        <v>24</v>
      </c>
      <c r="F608" s="4" t="s">
        <v>117</v>
      </c>
      <c r="H608" s="4" t="s">
        <v>178</v>
      </c>
      <c r="I608" s="4" t="s">
        <v>163</v>
      </c>
      <c r="J608" s="11">
        <f t="shared" si="27"/>
        <v>0</v>
      </c>
      <c r="K608" s="11">
        <f t="shared" si="28"/>
        <v>4</v>
      </c>
      <c r="L608" s="11">
        <f t="shared" si="29"/>
        <v>0</v>
      </c>
      <c r="M608" s="11" t="str">
        <f ca="1">IF(I608&lt;&gt;"план","",IF((ABS(SUMIFS($C:$C,$J:$J,J608,$E:$E,E608,$I:$I,"факт"))+ABS(C608))&gt;ABS(SUMIFS(INDIRECT("'Реестр план'!"&amp;'План-факт'!$E$3),'Реестр план'!$F:$F,E608,'Реестр план'!$I:$I,J608)),"перерасход","ок"))</f>
        <v/>
      </c>
    </row>
    <row r="609" spans="2:13" x14ac:dyDescent="0.3">
      <c r="B609" s="7">
        <v>41394</v>
      </c>
      <c r="C609" s="9">
        <v>8574.8700000000008</v>
      </c>
      <c r="D609" s="4" t="s">
        <v>154</v>
      </c>
      <c r="E609" s="4" t="s">
        <v>24</v>
      </c>
      <c r="F609" s="4" t="s">
        <v>110</v>
      </c>
      <c r="H609" s="4" t="s">
        <v>178</v>
      </c>
      <c r="I609" s="4" t="s">
        <v>163</v>
      </c>
      <c r="J609" s="11">
        <f t="shared" si="27"/>
        <v>0</v>
      </c>
      <c r="K609" s="11">
        <f t="shared" si="28"/>
        <v>4</v>
      </c>
      <c r="L609" s="11">
        <f t="shared" si="29"/>
        <v>0</v>
      </c>
      <c r="M609" s="11" t="str">
        <f ca="1">IF(I609&lt;&gt;"план","",IF((ABS(SUMIFS($C:$C,$J:$J,J609,$E:$E,E609,$I:$I,"факт"))+ABS(C609))&gt;ABS(SUMIFS(INDIRECT("'Реестр план'!"&amp;'План-факт'!$E$3),'Реестр план'!$F:$F,E609,'Реестр план'!$I:$I,J609)),"перерасход","ок"))</f>
        <v/>
      </c>
    </row>
    <row r="610" spans="2:13" x14ac:dyDescent="0.3">
      <c r="B610" s="7">
        <v>41394</v>
      </c>
      <c r="C610" s="9">
        <v>8675.89</v>
      </c>
      <c r="D610" s="4" t="s">
        <v>154</v>
      </c>
      <c r="E610" s="4" t="s">
        <v>24</v>
      </c>
      <c r="F610" s="4" t="s">
        <v>121</v>
      </c>
      <c r="H610" s="4" t="s">
        <v>178</v>
      </c>
      <c r="I610" s="4" t="s">
        <v>163</v>
      </c>
      <c r="J610" s="11">
        <f t="shared" si="27"/>
        <v>0</v>
      </c>
      <c r="K610" s="11">
        <f t="shared" si="28"/>
        <v>4</v>
      </c>
      <c r="L610" s="11">
        <f t="shared" si="29"/>
        <v>0</v>
      </c>
      <c r="M610" s="11" t="str">
        <f ca="1">IF(I610&lt;&gt;"план","",IF((ABS(SUMIFS($C:$C,$J:$J,J610,$E:$E,E610,$I:$I,"факт"))+ABS(C610))&gt;ABS(SUMIFS(INDIRECT("'Реестр план'!"&amp;'План-факт'!$E$3),'Реестр план'!$F:$F,E610,'Реестр план'!$I:$I,J610)),"перерасход","ок"))</f>
        <v/>
      </c>
    </row>
    <row r="611" spans="2:13" x14ac:dyDescent="0.3">
      <c r="B611" s="7">
        <v>41394</v>
      </c>
      <c r="C611" s="9">
        <v>9063.11</v>
      </c>
      <c r="D611" s="4" t="s">
        <v>154</v>
      </c>
      <c r="E611" s="4" t="s">
        <v>24</v>
      </c>
      <c r="F611" s="4" t="s">
        <v>109</v>
      </c>
      <c r="H611" s="4" t="s">
        <v>178</v>
      </c>
      <c r="I611" s="4" t="s">
        <v>163</v>
      </c>
      <c r="J611" s="11">
        <f t="shared" si="27"/>
        <v>0</v>
      </c>
      <c r="K611" s="11">
        <f t="shared" si="28"/>
        <v>4</v>
      </c>
      <c r="L611" s="11">
        <f t="shared" si="29"/>
        <v>0</v>
      </c>
      <c r="M611" s="11" t="str">
        <f ca="1">IF(I611&lt;&gt;"план","",IF((ABS(SUMIFS($C:$C,$J:$J,J611,$E:$E,E611,$I:$I,"факт"))+ABS(C611))&gt;ABS(SUMIFS(INDIRECT("'Реестр план'!"&amp;'План-факт'!$E$3),'Реестр план'!$F:$F,E611,'Реестр план'!$I:$I,J611)),"перерасход","ок"))</f>
        <v/>
      </c>
    </row>
    <row r="612" spans="2:13" x14ac:dyDescent="0.3">
      <c r="B612" s="7">
        <v>41394</v>
      </c>
      <c r="C612" s="9">
        <v>9077.33</v>
      </c>
      <c r="D612" s="4" t="s">
        <v>154</v>
      </c>
      <c r="E612" s="4" t="s">
        <v>24</v>
      </c>
      <c r="F612" s="4" t="s">
        <v>107</v>
      </c>
      <c r="H612" s="4" t="s">
        <v>178</v>
      </c>
      <c r="I612" s="4" t="s">
        <v>163</v>
      </c>
      <c r="J612" s="11">
        <f t="shared" si="27"/>
        <v>0</v>
      </c>
      <c r="K612" s="11">
        <f t="shared" si="28"/>
        <v>4</v>
      </c>
      <c r="L612" s="11">
        <f t="shared" si="29"/>
        <v>0</v>
      </c>
      <c r="M612" s="11" t="str">
        <f ca="1">IF(I612&lt;&gt;"план","",IF((ABS(SUMIFS($C:$C,$J:$J,J612,$E:$E,E612,$I:$I,"факт"))+ABS(C612))&gt;ABS(SUMIFS(INDIRECT("'Реестр план'!"&amp;'План-факт'!$E$3),'Реестр план'!$F:$F,E612,'Реестр план'!$I:$I,J612)),"перерасход","ок"))</f>
        <v/>
      </c>
    </row>
    <row r="613" spans="2:13" x14ac:dyDescent="0.3">
      <c r="B613" s="7">
        <v>41394</v>
      </c>
      <c r="C613" s="9">
        <v>9969.7000000000007</v>
      </c>
      <c r="D613" s="4" t="s">
        <v>154</v>
      </c>
      <c r="E613" s="4" t="s">
        <v>24</v>
      </c>
      <c r="F613" s="4" t="s">
        <v>121</v>
      </c>
      <c r="H613" s="4" t="s">
        <v>178</v>
      </c>
      <c r="I613" s="4" t="s">
        <v>163</v>
      </c>
      <c r="J613" s="11">
        <f t="shared" si="27"/>
        <v>0</v>
      </c>
      <c r="K613" s="11">
        <f t="shared" si="28"/>
        <v>4</v>
      </c>
      <c r="L613" s="11">
        <f t="shared" si="29"/>
        <v>0</v>
      </c>
      <c r="M613" s="11" t="str">
        <f ca="1">IF(I613&lt;&gt;"план","",IF((ABS(SUMIFS($C:$C,$J:$J,J613,$E:$E,E613,$I:$I,"факт"))+ABS(C613))&gt;ABS(SUMIFS(INDIRECT("'Реестр план'!"&amp;'План-факт'!$E$3),'Реестр план'!$F:$F,E613,'Реестр план'!$I:$I,J613)),"перерасход","ок"))</f>
        <v/>
      </c>
    </row>
    <row r="614" spans="2:13" x14ac:dyDescent="0.3">
      <c r="B614" s="7">
        <v>41394</v>
      </c>
      <c r="C614" s="9">
        <v>10040.030000000001</v>
      </c>
      <c r="D614" s="4" t="s">
        <v>154</v>
      </c>
      <c r="E614" s="4" t="s">
        <v>24</v>
      </c>
      <c r="F614" s="4" t="s">
        <v>125</v>
      </c>
      <c r="H614" s="4" t="s">
        <v>178</v>
      </c>
      <c r="I614" s="4" t="s">
        <v>163</v>
      </c>
      <c r="J614" s="11">
        <f t="shared" si="27"/>
        <v>0</v>
      </c>
      <c r="K614" s="11">
        <f t="shared" si="28"/>
        <v>4</v>
      </c>
      <c r="L614" s="11">
        <f t="shared" si="29"/>
        <v>0</v>
      </c>
      <c r="M614" s="11" t="str">
        <f ca="1">IF(I614&lt;&gt;"план","",IF((ABS(SUMIFS($C:$C,$J:$J,J614,$E:$E,E614,$I:$I,"факт"))+ABS(C614))&gt;ABS(SUMIFS(INDIRECT("'Реестр план'!"&amp;'План-факт'!$E$3),'Реестр план'!$F:$F,E614,'Реестр план'!$I:$I,J614)),"перерасход","ок"))</f>
        <v/>
      </c>
    </row>
    <row r="615" spans="2:13" x14ac:dyDescent="0.3">
      <c r="B615" s="7">
        <v>41394</v>
      </c>
      <c r="C615" s="9">
        <v>10209.36</v>
      </c>
      <c r="D615" s="4" t="s">
        <v>154</v>
      </c>
      <c r="E615" s="4" t="s">
        <v>24</v>
      </c>
      <c r="F615" s="4" t="s">
        <v>113</v>
      </c>
      <c r="H615" s="4" t="s">
        <v>178</v>
      </c>
      <c r="I615" s="4" t="s">
        <v>163</v>
      </c>
      <c r="J615" s="11">
        <f t="shared" si="27"/>
        <v>0</v>
      </c>
      <c r="K615" s="11">
        <f t="shared" si="28"/>
        <v>4</v>
      </c>
      <c r="L615" s="11">
        <f t="shared" si="29"/>
        <v>0</v>
      </c>
      <c r="M615" s="11" t="str">
        <f ca="1">IF(I615&lt;&gt;"план","",IF((ABS(SUMIFS($C:$C,$J:$J,J615,$E:$E,E615,$I:$I,"факт"))+ABS(C615))&gt;ABS(SUMIFS(INDIRECT("'Реестр план'!"&amp;'План-факт'!$E$3),'Реестр план'!$F:$F,E615,'Реестр план'!$I:$I,J615)),"перерасход","ок"))</f>
        <v/>
      </c>
    </row>
    <row r="616" spans="2:13" x14ac:dyDescent="0.3">
      <c r="B616" s="7">
        <v>41394</v>
      </c>
      <c r="C616" s="9">
        <v>10282.35</v>
      </c>
      <c r="D616" s="4" t="s">
        <v>154</v>
      </c>
      <c r="E616" s="4" t="s">
        <v>24</v>
      </c>
      <c r="F616" s="4" t="s">
        <v>109</v>
      </c>
      <c r="H616" s="4" t="s">
        <v>178</v>
      </c>
      <c r="I616" s="4" t="s">
        <v>163</v>
      </c>
      <c r="J616" s="11">
        <f t="shared" si="27"/>
        <v>0</v>
      </c>
      <c r="K616" s="11">
        <f t="shared" si="28"/>
        <v>4</v>
      </c>
      <c r="L616" s="11">
        <f t="shared" si="29"/>
        <v>0</v>
      </c>
      <c r="M616" s="11" t="str">
        <f ca="1">IF(I616&lt;&gt;"план","",IF((ABS(SUMIFS($C:$C,$J:$J,J616,$E:$E,E616,$I:$I,"факт"))+ABS(C616))&gt;ABS(SUMIFS(INDIRECT("'Реестр план'!"&amp;'План-факт'!$E$3),'Реестр план'!$F:$F,E616,'Реестр план'!$I:$I,J616)),"перерасход","ок"))</f>
        <v/>
      </c>
    </row>
    <row r="617" spans="2:13" x14ac:dyDescent="0.3">
      <c r="B617" s="7">
        <v>41394</v>
      </c>
      <c r="C617" s="9">
        <v>10406.49</v>
      </c>
      <c r="D617" s="4" t="s">
        <v>154</v>
      </c>
      <c r="E617" s="4" t="s">
        <v>24</v>
      </c>
      <c r="F617" s="4" t="s">
        <v>111</v>
      </c>
      <c r="H617" s="4" t="s">
        <v>178</v>
      </c>
      <c r="I617" s="4" t="s">
        <v>163</v>
      </c>
      <c r="J617" s="11">
        <f t="shared" si="27"/>
        <v>0</v>
      </c>
      <c r="K617" s="11">
        <f t="shared" si="28"/>
        <v>4</v>
      </c>
      <c r="L617" s="11">
        <f t="shared" si="29"/>
        <v>0</v>
      </c>
      <c r="M617" s="11" t="str">
        <f ca="1">IF(I617&lt;&gt;"план","",IF((ABS(SUMIFS($C:$C,$J:$J,J617,$E:$E,E617,$I:$I,"факт"))+ABS(C617))&gt;ABS(SUMIFS(INDIRECT("'Реестр план'!"&amp;'План-факт'!$E$3),'Реестр план'!$F:$F,E617,'Реестр план'!$I:$I,J617)),"перерасход","ок"))</f>
        <v/>
      </c>
    </row>
    <row r="618" spans="2:13" x14ac:dyDescent="0.3">
      <c r="B618" s="7">
        <v>41394</v>
      </c>
      <c r="C618" s="9">
        <v>10829.08</v>
      </c>
      <c r="D618" s="4" t="s">
        <v>154</v>
      </c>
      <c r="E618" s="4" t="s">
        <v>24</v>
      </c>
      <c r="F618" s="4" t="s">
        <v>106</v>
      </c>
      <c r="H618" s="4" t="s">
        <v>178</v>
      </c>
      <c r="I618" s="4" t="s">
        <v>163</v>
      </c>
      <c r="J618" s="11">
        <f t="shared" si="27"/>
        <v>0</v>
      </c>
      <c r="K618" s="11">
        <f t="shared" si="28"/>
        <v>4</v>
      </c>
      <c r="L618" s="11">
        <f t="shared" si="29"/>
        <v>0</v>
      </c>
      <c r="M618" s="11" t="str">
        <f ca="1">IF(I618&lt;&gt;"план","",IF((ABS(SUMIFS($C:$C,$J:$J,J618,$E:$E,E618,$I:$I,"факт"))+ABS(C618))&gt;ABS(SUMIFS(INDIRECT("'Реестр план'!"&amp;'План-факт'!$E$3),'Реестр план'!$F:$F,E618,'Реестр план'!$I:$I,J618)),"перерасход","ок"))</f>
        <v/>
      </c>
    </row>
    <row r="619" spans="2:13" x14ac:dyDescent="0.3">
      <c r="B619" s="7">
        <v>41394</v>
      </c>
      <c r="C619" s="9">
        <v>11209.83</v>
      </c>
      <c r="D619" s="4" t="s">
        <v>154</v>
      </c>
      <c r="E619" s="4" t="s">
        <v>24</v>
      </c>
      <c r="F619" s="4" t="s">
        <v>123</v>
      </c>
      <c r="H619" s="4" t="s">
        <v>178</v>
      </c>
      <c r="I619" s="4" t="s">
        <v>163</v>
      </c>
      <c r="J619" s="11">
        <f t="shared" si="27"/>
        <v>0</v>
      </c>
      <c r="K619" s="11">
        <f t="shared" si="28"/>
        <v>4</v>
      </c>
      <c r="L619" s="11">
        <f t="shared" si="29"/>
        <v>0</v>
      </c>
      <c r="M619" s="11" t="str">
        <f ca="1">IF(I619&lt;&gt;"план","",IF((ABS(SUMIFS($C:$C,$J:$J,J619,$E:$E,E619,$I:$I,"факт"))+ABS(C619))&gt;ABS(SUMIFS(INDIRECT("'Реестр план'!"&amp;'План-факт'!$E$3),'Реестр план'!$F:$F,E619,'Реестр план'!$I:$I,J619)),"перерасход","ок"))</f>
        <v/>
      </c>
    </row>
    <row r="620" spans="2:13" x14ac:dyDescent="0.3">
      <c r="B620" s="7">
        <v>41394</v>
      </c>
      <c r="C620" s="9">
        <v>11566.45</v>
      </c>
      <c r="D620" s="4" t="s">
        <v>154</v>
      </c>
      <c r="E620" s="4" t="s">
        <v>24</v>
      </c>
      <c r="F620" s="4" t="s">
        <v>109</v>
      </c>
      <c r="H620" s="4" t="s">
        <v>178</v>
      </c>
      <c r="I620" s="4" t="s">
        <v>163</v>
      </c>
      <c r="J620" s="11">
        <f t="shared" si="27"/>
        <v>0</v>
      </c>
      <c r="K620" s="11">
        <f t="shared" si="28"/>
        <v>4</v>
      </c>
      <c r="L620" s="11">
        <f t="shared" si="29"/>
        <v>0</v>
      </c>
      <c r="M620" s="11" t="str">
        <f ca="1">IF(I620&lt;&gt;"план","",IF((ABS(SUMIFS($C:$C,$J:$J,J620,$E:$E,E620,$I:$I,"факт"))+ABS(C620))&gt;ABS(SUMIFS(INDIRECT("'Реестр план'!"&amp;'План-факт'!$E$3),'Реестр план'!$F:$F,E620,'Реестр план'!$I:$I,J620)),"перерасход","ок"))</f>
        <v/>
      </c>
    </row>
    <row r="621" spans="2:13" x14ac:dyDescent="0.3">
      <c r="B621" s="7">
        <v>41394</v>
      </c>
      <c r="C621" s="9">
        <v>11620.91</v>
      </c>
      <c r="D621" s="4" t="s">
        <v>154</v>
      </c>
      <c r="E621" s="4" t="s">
        <v>24</v>
      </c>
      <c r="F621" s="4" t="s">
        <v>105</v>
      </c>
      <c r="H621" s="4" t="s">
        <v>178</v>
      </c>
      <c r="I621" s="4" t="s">
        <v>163</v>
      </c>
      <c r="J621" s="11">
        <f t="shared" si="27"/>
        <v>0</v>
      </c>
      <c r="K621" s="11">
        <f t="shared" si="28"/>
        <v>4</v>
      </c>
      <c r="L621" s="11">
        <f t="shared" si="29"/>
        <v>0</v>
      </c>
      <c r="M621" s="11" t="str">
        <f ca="1">IF(I621&lt;&gt;"план","",IF((ABS(SUMIFS($C:$C,$J:$J,J621,$E:$E,E621,$I:$I,"факт"))+ABS(C621))&gt;ABS(SUMIFS(INDIRECT("'Реестр план'!"&amp;'План-факт'!$E$3),'Реестр план'!$F:$F,E621,'Реестр план'!$I:$I,J621)),"перерасход","ок"))</f>
        <v/>
      </c>
    </row>
    <row r="622" spans="2:13" x14ac:dyDescent="0.3">
      <c r="B622" s="7">
        <v>41394</v>
      </c>
      <c r="C622" s="9">
        <v>11920.15</v>
      </c>
      <c r="D622" s="4" t="s">
        <v>154</v>
      </c>
      <c r="E622" s="4" t="s">
        <v>24</v>
      </c>
      <c r="F622" s="4" t="s">
        <v>119</v>
      </c>
      <c r="H622" s="4" t="s">
        <v>178</v>
      </c>
      <c r="I622" s="4" t="s">
        <v>163</v>
      </c>
      <c r="J622" s="11">
        <f t="shared" si="27"/>
        <v>0</v>
      </c>
      <c r="K622" s="11">
        <f t="shared" si="28"/>
        <v>4</v>
      </c>
      <c r="L622" s="11">
        <f t="shared" si="29"/>
        <v>0</v>
      </c>
      <c r="M622" s="11" t="str">
        <f ca="1">IF(I622&lt;&gt;"план","",IF((ABS(SUMIFS($C:$C,$J:$J,J622,$E:$E,E622,$I:$I,"факт"))+ABS(C622))&gt;ABS(SUMIFS(INDIRECT("'Реестр план'!"&amp;'План-факт'!$E$3),'Реестр план'!$F:$F,E622,'Реестр план'!$I:$I,J622)),"перерасход","ок"))</f>
        <v/>
      </c>
    </row>
    <row r="623" spans="2:13" x14ac:dyDescent="0.3">
      <c r="B623" s="7">
        <v>41394</v>
      </c>
      <c r="C623" s="9">
        <v>11951.04</v>
      </c>
      <c r="D623" s="4" t="s">
        <v>154</v>
      </c>
      <c r="E623" s="4" t="s">
        <v>24</v>
      </c>
      <c r="F623" s="4" t="s">
        <v>120</v>
      </c>
      <c r="H623" s="4" t="s">
        <v>178</v>
      </c>
      <c r="I623" s="4" t="s">
        <v>163</v>
      </c>
      <c r="J623" s="11">
        <f t="shared" si="27"/>
        <v>0</v>
      </c>
      <c r="K623" s="11">
        <f t="shared" si="28"/>
        <v>4</v>
      </c>
      <c r="L623" s="11">
        <f t="shared" si="29"/>
        <v>0</v>
      </c>
      <c r="M623" s="11" t="str">
        <f ca="1">IF(I623&lt;&gt;"план","",IF((ABS(SUMIFS($C:$C,$J:$J,J623,$E:$E,E623,$I:$I,"факт"))+ABS(C623))&gt;ABS(SUMIFS(INDIRECT("'Реестр план'!"&amp;'План-факт'!$E$3),'Реестр план'!$F:$F,E623,'Реестр план'!$I:$I,J623)),"перерасход","ок"))</f>
        <v/>
      </c>
    </row>
    <row r="624" spans="2:13" x14ac:dyDescent="0.3">
      <c r="B624" s="7">
        <v>41394</v>
      </c>
      <c r="C624" s="9">
        <v>12210.09</v>
      </c>
      <c r="D624" s="4" t="s">
        <v>154</v>
      </c>
      <c r="E624" s="4" t="s">
        <v>24</v>
      </c>
      <c r="F624" s="4" t="s">
        <v>111</v>
      </c>
      <c r="H624" s="4" t="s">
        <v>178</v>
      </c>
      <c r="I624" s="4" t="s">
        <v>163</v>
      </c>
      <c r="J624" s="11">
        <f t="shared" si="27"/>
        <v>0</v>
      </c>
      <c r="K624" s="11">
        <f t="shared" si="28"/>
        <v>4</v>
      </c>
      <c r="L624" s="11">
        <f t="shared" si="29"/>
        <v>0</v>
      </c>
      <c r="M624" s="11" t="str">
        <f ca="1">IF(I624&lt;&gt;"план","",IF((ABS(SUMIFS($C:$C,$J:$J,J624,$E:$E,E624,$I:$I,"факт"))+ABS(C624))&gt;ABS(SUMIFS(INDIRECT("'Реестр план'!"&amp;'План-факт'!$E$3),'Реестр план'!$F:$F,E624,'Реестр план'!$I:$I,J624)),"перерасход","ок"))</f>
        <v/>
      </c>
    </row>
    <row r="625" spans="2:13" x14ac:dyDescent="0.3">
      <c r="B625" s="7">
        <v>41394</v>
      </c>
      <c r="C625" s="9">
        <v>12220.08</v>
      </c>
      <c r="D625" s="4" t="s">
        <v>154</v>
      </c>
      <c r="E625" s="4" t="s">
        <v>24</v>
      </c>
      <c r="F625" s="4" t="s">
        <v>119</v>
      </c>
      <c r="H625" s="4" t="s">
        <v>178</v>
      </c>
      <c r="I625" s="4" t="s">
        <v>163</v>
      </c>
      <c r="J625" s="11">
        <f t="shared" si="27"/>
        <v>0</v>
      </c>
      <c r="K625" s="11">
        <f t="shared" si="28"/>
        <v>4</v>
      </c>
      <c r="L625" s="11">
        <f t="shared" si="29"/>
        <v>0</v>
      </c>
      <c r="M625" s="11" t="str">
        <f ca="1">IF(I625&lt;&gt;"план","",IF((ABS(SUMIFS($C:$C,$J:$J,J625,$E:$E,E625,$I:$I,"факт"))+ABS(C625))&gt;ABS(SUMIFS(INDIRECT("'Реестр план'!"&amp;'План-факт'!$E$3),'Реестр план'!$F:$F,E625,'Реестр план'!$I:$I,J625)),"перерасход","ок"))</f>
        <v/>
      </c>
    </row>
    <row r="626" spans="2:13" x14ac:dyDescent="0.3">
      <c r="B626" s="7">
        <v>41394</v>
      </c>
      <c r="C626" s="9">
        <v>12448.08</v>
      </c>
      <c r="D626" s="4" t="s">
        <v>154</v>
      </c>
      <c r="E626" s="4" t="s">
        <v>24</v>
      </c>
      <c r="F626" s="4" t="s">
        <v>114</v>
      </c>
      <c r="H626" s="4" t="s">
        <v>178</v>
      </c>
      <c r="I626" s="4" t="s">
        <v>163</v>
      </c>
      <c r="J626" s="11">
        <f t="shared" si="27"/>
        <v>0</v>
      </c>
      <c r="K626" s="11">
        <f t="shared" si="28"/>
        <v>4</v>
      </c>
      <c r="L626" s="11">
        <f t="shared" si="29"/>
        <v>0</v>
      </c>
      <c r="M626" s="11" t="str">
        <f ca="1">IF(I626&lt;&gt;"план","",IF((ABS(SUMIFS($C:$C,$J:$J,J626,$E:$E,E626,$I:$I,"факт"))+ABS(C626))&gt;ABS(SUMIFS(INDIRECT("'Реестр план'!"&amp;'План-факт'!$E$3),'Реестр план'!$F:$F,E626,'Реестр план'!$I:$I,J626)),"перерасход","ок"))</f>
        <v/>
      </c>
    </row>
    <row r="627" spans="2:13" x14ac:dyDescent="0.3">
      <c r="B627" s="7">
        <v>41394</v>
      </c>
      <c r="C627" s="9">
        <v>12639.75</v>
      </c>
      <c r="D627" s="4" t="s">
        <v>154</v>
      </c>
      <c r="E627" s="4" t="s">
        <v>24</v>
      </c>
      <c r="F627" s="4" t="s">
        <v>120</v>
      </c>
      <c r="H627" s="4" t="s">
        <v>178</v>
      </c>
      <c r="I627" s="4" t="s">
        <v>163</v>
      </c>
      <c r="J627" s="11">
        <f t="shared" si="27"/>
        <v>0</v>
      </c>
      <c r="K627" s="11">
        <f t="shared" si="28"/>
        <v>4</v>
      </c>
      <c r="L627" s="11">
        <f t="shared" si="29"/>
        <v>0</v>
      </c>
      <c r="M627" s="11" t="str">
        <f ca="1">IF(I627&lt;&gt;"план","",IF((ABS(SUMIFS($C:$C,$J:$J,J627,$E:$E,E627,$I:$I,"факт"))+ABS(C627))&gt;ABS(SUMIFS(INDIRECT("'Реестр план'!"&amp;'План-факт'!$E$3),'Реестр план'!$F:$F,E627,'Реестр план'!$I:$I,J627)),"перерасход","ок"))</f>
        <v/>
      </c>
    </row>
    <row r="628" spans="2:13" x14ac:dyDescent="0.3">
      <c r="B628" s="7">
        <v>41394</v>
      </c>
      <c r="C628" s="9">
        <v>12695.56</v>
      </c>
      <c r="D628" s="4" t="s">
        <v>154</v>
      </c>
      <c r="E628" s="4" t="s">
        <v>24</v>
      </c>
      <c r="F628" s="4" t="s">
        <v>108</v>
      </c>
      <c r="H628" s="4" t="s">
        <v>178</v>
      </c>
      <c r="I628" s="4" t="s">
        <v>163</v>
      </c>
      <c r="J628" s="11">
        <f t="shared" si="27"/>
        <v>0</v>
      </c>
      <c r="K628" s="11">
        <f t="shared" si="28"/>
        <v>4</v>
      </c>
      <c r="L628" s="11">
        <f t="shared" si="29"/>
        <v>0</v>
      </c>
      <c r="M628" s="11" t="str">
        <f ca="1">IF(I628&lt;&gt;"план","",IF((ABS(SUMIFS($C:$C,$J:$J,J628,$E:$E,E628,$I:$I,"факт"))+ABS(C628))&gt;ABS(SUMIFS(INDIRECT("'Реестр план'!"&amp;'План-факт'!$E$3),'Реестр план'!$F:$F,E628,'Реестр план'!$I:$I,J628)),"перерасход","ок"))</f>
        <v/>
      </c>
    </row>
    <row r="629" spans="2:13" x14ac:dyDescent="0.3">
      <c r="B629" s="7">
        <v>41394</v>
      </c>
      <c r="C629" s="9">
        <v>12811.4</v>
      </c>
      <c r="D629" s="4" t="s">
        <v>154</v>
      </c>
      <c r="E629" s="4" t="s">
        <v>24</v>
      </c>
      <c r="F629" s="4" t="s">
        <v>105</v>
      </c>
      <c r="H629" s="4" t="s">
        <v>178</v>
      </c>
      <c r="I629" s="4" t="s">
        <v>163</v>
      </c>
      <c r="J629" s="11">
        <f t="shared" si="27"/>
        <v>0</v>
      </c>
      <c r="K629" s="11">
        <f t="shared" si="28"/>
        <v>4</v>
      </c>
      <c r="L629" s="11">
        <f t="shared" si="29"/>
        <v>0</v>
      </c>
      <c r="M629" s="11" t="str">
        <f ca="1">IF(I629&lt;&gt;"план","",IF((ABS(SUMIFS($C:$C,$J:$J,J629,$E:$E,E629,$I:$I,"факт"))+ABS(C629))&gt;ABS(SUMIFS(INDIRECT("'Реестр план'!"&amp;'План-факт'!$E$3),'Реестр план'!$F:$F,E629,'Реестр план'!$I:$I,J629)),"перерасход","ок"))</f>
        <v/>
      </c>
    </row>
    <row r="630" spans="2:13" x14ac:dyDescent="0.3">
      <c r="B630" s="7">
        <v>41394</v>
      </c>
      <c r="C630" s="9">
        <v>12857.59</v>
      </c>
      <c r="D630" s="4" t="s">
        <v>154</v>
      </c>
      <c r="E630" s="4" t="s">
        <v>24</v>
      </c>
      <c r="F630" s="4" t="s">
        <v>125</v>
      </c>
      <c r="H630" s="4" t="s">
        <v>178</v>
      </c>
      <c r="I630" s="4" t="s">
        <v>163</v>
      </c>
      <c r="J630" s="11">
        <f t="shared" si="27"/>
        <v>0</v>
      </c>
      <c r="K630" s="11">
        <f t="shared" si="28"/>
        <v>4</v>
      </c>
      <c r="L630" s="11">
        <f t="shared" si="29"/>
        <v>0</v>
      </c>
      <c r="M630" s="11" t="str">
        <f ca="1">IF(I630&lt;&gt;"план","",IF((ABS(SUMIFS($C:$C,$J:$J,J630,$E:$E,E630,$I:$I,"факт"))+ABS(C630))&gt;ABS(SUMIFS(INDIRECT("'Реестр план'!"&amp;'План-факт'!$E$3),'Реестр план'!$F:$F,E630,'Реестр план'!$I:$I,J630)),"перерасход","ок"))</f>
        <v/>
      </c>
    </row>
    <row r="631" spans="2:13" x14ac:dyDescent="0.3">
      <c r="B631" s="7">
        <v>41394</v>
      </c>
      <c r="C631" s="9">
        <v>12896.83</v>
      </c>
      <c r="D631" s="4" t="s">
        <v>154</v>
      </c>
      <c r="E631" s="4" t="s">
        <v>24</v>
      </c>
      <c r="F631" s="4" t="s">
        <v>116</v>
      </c>
      <c r="H631" s="4" t="s">
        <v>178</v>
      </c>
      <c r="I631" s="4" t="s">
        <v>163</v>
      </c>
      <c r="J631" s="11">
        <f t="shared" si="27"/>
        <v>0</v>
      </c>
      <c r="K631" s="11">
        <f t="shared" si="28"/>
        <v>4</v>
      </c>
      <c r="L631" s="11">
        <f t="shared" si="29"/>
        <v>0</v>
      </c>
      <c r="M631" s="11" t="str">
        <f ca="1">IF(I631&lt;&gt;"план","",IF((ABS(SUMIFS($C:$C,$J:$J,J631,$E:$E,E631,$I:$I,"факт"))+ABS(C631))&gt;ABS(SUMIFS(INDIRECT("'Реестр план'!"&amp;'План-факт'!$E$3),'Реестр план'!$F:$F,E631,'Реестр план'!$I:$I,J631)),"перерасход","ок"))</f>
        <v/>
      </c>
    </row>
    <row r="632" spans="2:13" x14ac:dyDescent="0.3">
      <c r="B632" s="7">
        <v>41394</v>
      </c>
      <c r="C632" s="9">
        <v>12979.55</v>
      </c>
      <c r="D632" s="4" t="s">
        <v>154</v>
      </c>
      <c r="E632" s="4" t="s">
        <v>24</v>
      </c>
      <c r="F632" s="4" t="s">
        <v>106</v>
      </c>
      <c r="H632" s="4" t="s">
        <v>178</v>
      </c>
      <c r="I632" s="4" t="s">
        <v>163</v>
      </c>
      <c r="J632" s="11">
        <f t="shared" si="27"/>
        <v>0</v>
      </c>
      <c r="K632" s="11">
        <f t="shared" si="28"/>
        <v>4</v>
      </c>
      <c r="L632" s="11">
        <f t="shared" si="29"/>
        <v>0</v>
      </c>
      <c r="M632" s="11" t="str">
        <f ca="1">IF(I632&lt;&gt;"план","",IF((ABS(SUMIFS($C:$C,$J:$J,J632,$E:$E,E632,$I:$I,"факт"))+ABS(C632))&gt;ABS(SUMIFS(INDIRECT("'Реестр план'!"&amp;'План-факт'!$E$3),'Реестр план'!$F:$F,E632,'Реестр план'!$I:$I,J632)),"перерасход","ок"))</f>
        <v/>
      </c>
    </row>
    <row r="633" spans="2:13" x14ac:dyDescent="0.3">
      <c r="B633" s="7">
        <v>41394</v>
      </c>
      <c r="C633" s="9">
        <v>13199.04</v>
      </c>
      <c r="D633" s="4" t="s">
        <v>154</v>
      </c>
      <c r="E633" s="4" t="s">
        <v>24</v>
      </c>
      <c r="F633" s="4" t="s">
        <v>106</v>
      </c>
      <c r="H633" s="4" t="s">
        <v>178</v>
      </c>
      <c r="I633" s="4" t="s">
        <v>163</v>
      </c>
      <c r="J633" s="11">
        <f t="shared" si="27"/>
        <v>0</v>
      </c>
      <c r="K633" s="11">
        <f t="shared" si="28"/>
        <v>4</v>
      </c>
      <c r="L633" s="11">
        <f t="shared" si="29"/>
        <v>0</v>
      </c>
      <c r="M633" s="11" t="str">
        <f ca="1">IF(I633&lt;&gt;"план","",IF((ABS(SUMIFS($C:$C,$J:$J,J633,$E:$E,E633,$I:$I,"факт"))+ABS(C633))&gt;ABS(SUMIFS(INDIRECT("'Реестр план'!"&amp;'План-факт'!$E$3),'Реестр план'!$F:$F,E633,'Реестр план'!$I:$I,J633)),"перерасход","ок"))</f>
        <v/>
      </c>
    </row>
    <row r="634" spans="2:13" x14ac:dyDescent="0.3">
      <c r="B634" s="7">
        <v>41394</v>
      </c>
      <c r="C634" s="9">
        <v>13226.54</v>
      </c>
      <c r="D634" s="4" t="s">
        <v>154</v>
      </c>
      <c r="E634" s="4" t="s">
        <v>24</v>
      </c>
      <c r="F634" s="4" t="s">
        <v>115</v>
      </c>
      <c r="H634" s="4" t="s">
        <v>178</v>
      </c>
      <c r="I634" s="4" t="s">
        <v>163</v>
      </c>
      <c r="J634" s="11">
        <f t="shared" si="27"/>
        <v>0</v>
      </c>
      <c r="K634" s="11">
        <f t="shared" si="28"/>
        <v>4</v>
      </c>
      <c r="L634" s="11">
        <f t="shared" si="29"/>
        <v>0</v>
      </c>
      <c r="M634" s="11" t="str">
        <f ca="1">IF(I634&lt;&gt;"план","",IF((ABS(SUMIFS($C:$C,$J:$J,J634,$E:$E,E634,$I:$I,"факт"))+ABS(C634))&gt;ABS(SUMIFS(INDIRECT("'Реестр план'!"&amp;'План-факт'!$E$3),'Реестр план'!$F:$F,E634,'Реестр план'!$I:$I,J634)),"перерасход","ок"))</f>
        <v/>
      </c>
    </row>
    <row r="635" spans="2:13" x14ac:dyDescent="0.3">
      <c r="B635" s="7">
        <v>41394</v>
      </c>
      <c r="C635" s="9">
        <v>13833.2</v>
      </c>
      <c r="D635" s="4" t="s">
        <v>154</v>
      </c>
      <c r="E635" s="4" t="s">
        <v>24</v>
      </c>
      <c r="F635" s="4" t="s">
        <v>114</v>
      </c>
      <c r="H635" s="4" t="s">
        <v>178</v>
      </c>
      <c r="I635" s="4" t="s">
        <v>163</v>
      </c>
      <c r="J635" s="11">
        <f t="shared" si="27"/>
        <v>0</v>
      </c>
      <c r="K635" s="11">
        <f t="shared" si="28"/>
        <v>4</v>
      </c>
      <c r="L635" s="11">
        <f t="shared" si="29"/>
        <v>0</v>
      </c>
      <c r="M635" s="11" t="str">
        <f ca="1">IF(I635&lt;&gt;"план","",IF((ABS(SUMIFS($C:$C,$J:$J,J635,$E:$E,E635,$I:$I,"факт"))+ABS(C635))&gt;ABS(SUMIFS(INDIRECT("'Реестр план'!"&amp;'План-факт'!$E$3),'Реестр план'!$F:$F,E635,'Реестр план'!$I:$I,J635)),"перерасход","ок"))</f>
        <v/>
      </c>
    </row>
    <row r="636" spans="2:13" x14ac:dyDescent="0.3">
      <c r="B636" s="7">
        <v>41394</v>
      </c>
      <c r="C636" s="9">
        <v>14014.8</v>
      </c>
      <c r="D636" s="4" t="s">
        <v>154</v>
      </c>
      <c r="E636" s="4" t="s">
        <v>24</v>
      </c>
      <c r="F636" s="4" t="s">
        <v>113</v>
      </c>
      <c r="H636" s="4" t="s">
        <v>178</v>
      </c>
      <c r="I636" s="4" t="s">
        <v>163</v>
      </c>
      <c r="J636" s="11">
        <f t="shared" si="27"/>
        <v>0</v>
      </c>
      <c r="K636" s="11">
        <f t="shared" si="28"/>
        <v>4</v>
      </c>
      <c r="L636" s="11">
        <f t="shared" si="29"/>
        <v>0</v>
      </c>
      <c r="M636" s="11" t="str">
        <f ca="1">IF(I636&lt;&gt;"план","",IF((ABS(SUMIFS($C:$C,$J:$J,J636,$E:$E,E636,$I:$I,"факт"))+ABS(C636))&gt;ABS(SUMIFS(INDIRECT("'Реестр план'!"&amp;'План-факт'!$E$3),'Реестр план'!$F:$F,E636,'Реестр план'!$I:$I,J636)),"перерасход","ок"))</f>
        <v/>
      </c>
    </row>
    <row r="637" spans="2:13" x14ac:dyDescent="0.3">
      <c r="B637" s="7">
        <v>41394</v>
      </c>
      <c r="C637" s="9">
        <v>14160</v>
      </c>
      <c r="D637" s="4" t="s">
        <v>154</v>
      </c>
      <c r="E637" s="4" t="s">
        <v>24</v>
      </c>
      <c r="F637" s="4" t="s">
        <v>117</v>
      </c>
      <c r="H637" s="4" t="s">
        <v>178</v>
      </c>
      <c r="I637" s="4" t="s">
        <v>163</v>
      </c>
      <c r="J637" s="11">
        <f t="shared" si="27"/>
        <v>0</v>
      </c>
      <c r="K637" s="11">
        <f t="shared" si="28"/>
        <v>4</v>
      </c>
      <c r="L637" s="11">
        <f t="shared" si="29"/>
        <v>0</v>
      </c>
      <c r="M637" s="11" t="str">
        <f ca="1">IF(I637&lt;&gt;"план","",IF((ABS(SUMIFS($C:$C,$J:$J,J637,$E:$E,E637,$I:$I,"факт"))+ABS(C637))&gt;ABS(SUMIFS(INDIRECT("'Реестр план'!"&amp;'План-факт'!$E$3),'Реестр план'!$F:$F,E637,'Реестр план'!$I:$I,J637)),"перерасход","ок"))</f>
        <v/>
      </c>
    </row>
    <row r="638" spans="2:13" x14ac:dyDescent="0.3">
      <c r="B638" s="7">
        <v>41394</v>
      </c>
      <c r="C638" s="9">
        <v>14198.94</v>
      </c>
      <c r="D638" s="4" t="s">
        <v>154</v>
      </c>
      <c r="E638" s="4" t="s">
        <v>24</v>
      </c>
      <c r="F638" s="4" t="s">
        <v>105</v>
      </c>
      <c r="H638" s="4" t="s">
        <v>178</v>
      </c>
      <c r="I638" s="4" t="s">
        <v>163</v>
      </c>
      <c r="J638" s="11">
        <f t="shared" si="27"/>
        <v>0</v>
      </c>
      <c r="K638" s="11">
        <f t="shared" si="28"/>
        <v>4</v>
      </c>
      <c r="L638" s="11">
        <f t="shared" si="29"/>
        <v>0</v>
      </c>
      <c r="M638" s="11" t="str">
        <f ca="1">IF(I638&lt;&gt;"план","",IF((ABS(SUMIFS($C:$C,$J:$J,J638,$E:$E,E638,$I:$I,"факт"))+ABS(C638))&gt;ABS(SUMIFS(INDIRECT("'Реестр план'!"&amp;'План-факт'!$E$3),'Реестр план'!$F:$F,E638,'Реестр план'!$I:$I,J638)),"перерасход","ок"))</f>
        <v/>
      </c>
    </row>
    <row r="639" spans="2:13" x14ac:dyDescent="0.3">
      <c r="B639" s="7">
        <v>41394</v>
      </c>
      <c r="C639" s="9">
        <v>14259.43</v>
      </c>
      <c r="D639" s="4" t="s">
        <v>154</v>
      </c>
      <c r="E639" s="4" t="s">
        <v>24</v>
      </c>
      <c r="F639" s="4" t="s">
        <v>114</v>
      </c>
      <c r="H639" s="4" t="s">
        <v>178</v>
      </c>
      <c r="I639" s="4" t="s">
        <v>163</v>
      </c>
      <c r="J639" s="11">
        <f t="shared" si="27"/>
        <v>0</v>
      </c>
      <c r="K639" s="11">
        <f t="shared" si="28"/>
        <v>4</v>
      </c>
      <c r="L639" s="11">
        <f t="shared" si="29"/>
        <v>0</v>
      </c>
      <c r="M639" s="11" t="str">
        <f ca="1">IF(I639&lt;&gt;"план","",IF((ABS(SUMIFS($C:$C,$J:$J,J639,$E:$E,E639,$I:$I,"факт"))+ABS(C639))&gt;ABS(SUMIFS(INDIRECT("'Реестр план'!"&amp;'План-факт'!$E$3),'Реестр план'!$F:$F,E639,'Реестр план'!$I:$I,J639)),"перерасход","ок"))</f>
        <v/>
      </c>
    </row>
    <row r="640" spans="2:13" x14ac:dyDescent="0.3">
      <c r="B640" s="7">
        <v>41394</v>
      </c>
      <c r="C640" s="9">
        <v>14607.81</v>
      </c>
      <c r="D640" s="4" t="s">
        <v>154</v>
      </c>
      <c r="E640" s="4" t="s">
        <v>24</v>
      </c>
      <c r="F640" s="4" t="s">
        <v>108</v>
      </c>
      <c r="H640" s="4" t="s">
        <v>178</v>
      </c>
      <c r="I640" s="4" t="s">
        <v>163</v>
      </c>
      <c r="J640" s="11">
        <f t="shared" si="27"/>
        <v>0</v>
      </c>
      <c r="K640" s="11">
        <f t="shared" si="28"/>
        <v>4</v>
      </c>
      <c r="L640" s="11">
        <f t="shared" si="29"/>
        <v>0</v>
      </c>
      <c r="M640" s="11" t="str">
        <f ca="1">IF(I640&lt;&gt;"план","",IF((ABS(SUMIFS($C:$C,$J:$J,J640,$E:$E,E640,$I:$I,"факт"))+ABS(C640))&gt;ABS(SUMIFS(INDIRECT("'Реестр план'!"&amp;'План-факт'!$E$3),'Реестр план'!$F:$F,E640,'Реестр план'!$I:$I,J640)),"перерасход","ок"))</f>
        <v/>
      </c>
    </row>
    <row r="641" spans="2:13" x14ac:dyDescent="0.3">
      <c r="B641" s="7">
        <v>41394</v>
      </c>
      <c r="C641" s="9">
        <v>14919.05</v>
      </c>
      <c r="D641" s="4" t="s">
        <v>154</v>
      </c>
      <c r="E641" s="4" t="s">
        <v>24</v>
      </c>
      <c r="F641" s="4" t="s">
        <v>120</v>
      </c>
      <c r="H641" s="4" t="s">
        <v>178</v>
      </c>
      <c r="I641" s="4" t="s">
        <v>163</v>
      </c>
      <c r="J641" s="11">
        <f t="shared" si="27"/>
        <v>0</v>
      </c>
      <c r="K641" s="11">
        <f t="shared" si="28"/>
        <v>4</v>
      </c>
      <c r="L641" s="11">
        <f t="shared" si="29"/>
        <v>0</v>
      </c>
      <c r="M641" s="11" t="str">
        <f ca="1">IF(I641&lt;&gt;"план","",IF((ABS(SUMIFS($C:$C,$J:$J,J641,$E:$E,E641,$I:$I,"факт"))+ABS(C641))&gt;ABS(SUMIFS(INDIRECT("'Реестр план'!"&amp;'План-факт'!$E$3),'Реестр план'!$F:$F,E641,'Реестр план'!$I:$I,J641)),"перерасход","ок"))</f>
        <v/>
      </c>
    </row>
    <row r="642" spans="2:13" x14ac:dyDescent="0.3">
      <c r="B642" s="7">
        <v>41394</v>
      </c>
      <c r="C642" s="9">
        <v>15469.68</v>
      </c>
      <c r="D642" s="4" t="s">
        <v>154</v>
      </c>
      <c r="E642" s="4" t="s">
        <v>24</v>
      </c>
      <c r="F642" s="4" t="s">
        <v>108</v>
      </c>
      <c r="H642" s="4" t="s">
        <v>178</v>
      </c>
      <c r="I642" s="4" t="s">
        <v>163</v>
      </c>
      <c r="J642" s="11">
        <f t="shared" si="27"/>
        <v>0</v>
      </c>
      <c r="K642" s="11">
        <f t="shared" si="28"/>
        <v>4</v>
      </c>
      <c r="L642" s="11">
        <f t="shared" si="29"/>
        <v>0</v>
      </c>
      <c r="M642" s="11" t="str">
        <f ca="1">IF(I642&lt;&gt;"план","",IF((ABS(SUMIFS($C:$C,$J:$J,J642,$E:$E,E642,$I:$I,"факт"))+ABS(C642))&gt;ABS(SUMIFS(INDIRECT("'Реестр план'!"&amp;'План-факт'!$E$3),'Реестр план'!$F:$F,E642,'Реестр план'!$I:$I,J642)),"перерасход","ок"))</f>
        <v/>
      </c>
    </row>
    <row r="643" spans="2:13" x14ac:dyDescent="0.3">
      <c r="B643" s="7">
        <v>41394</v>
      </c>
      <c r="C643" s="9">
        <v>15582.38</v>
      </c>
      <c r="D643" s="4" t="s">
        <v>154</v>
      </c>
      <c r="E643" s="4" t="s">
        <v>24</v>
      </c>
      <c r="F643" s="4" t="s">
        <v>107</v>
      </c>
      <c r="H643" s="4" t="s">
        <v>178</v>
      </c>
      <c r="I643" s="4" t="s">
        <v>163</v>
      </c>
      <c r="J643" s="11">
        <f t="shared" si="27"/>
        <v>0</v>
      </c>
      <c r="K643" s="11">
        <f t="shared" si="28"/>
        <v>4</v>
      </c>
      <c r="L643" s="11">
        <f t="shared" si="29"/>
        <v>0</v>
      </c>
      <c r="M643" s="11" t="str">
        <f ca="1">IF(I643&lt;&gt;"план","",IF((ABS(SUMIFS($C:$C,$J:$J,J643,$E:$E,E643,$I:$I,"факт"))+ABS(C643))&gt;ABS(SUMIFS(INDIRECT("'Реестр план'!"&amp;'План-факт'!$E$3),'Реестр план'!$F:$F,E643,'Реестр план'!$I:$I,J643)),"перерасход","ок"))</f>
        <v/>
      </c>
    </row>
    <row r="644" spans="2:13" x14ac:dyDescent="0.3">
      <c r="B644" s="7">
        <v>41394</v>
      </c>
      <c r="C644" s="9">
        <v>16085.76</v>
      </c>
      <c r="D644" s="4" t="s">
        <v>154</v>
      </c>
      <c r="E644" s="4" t="s">
        <v>24</v>
      </c>
      <c r="F644" s="4" t="s">
        <v>105</v>
      </c>
      <c r="H644" s="4" t="s">
        <v>178</v>
      </c>
      <c r="I644" s="4" t="s">
        <v>163</v>
      </c>
      <c r="J644" s="11">
        <f t="shared" ref="J644:J707" si="30">IF(ISBLANK(A644),0,MONTH(A644))</f>
        <v>0</v>
      </c>
      <c r="K644" s="11">
        <f t="shared" ref="K644:K707" si="31">IF(ISBLANK(B644),0,MONTH(B644))</f>
        <v>4</v>
      </c>
      <c r="L644" s="11">
        <f t="shared" ref="L644:L707" si="32">WEEKNUM(A644)</f>
        <v>0</v>
      </c>
      <c r="M644" s="11" t="str">
        <f ca="1">IF(I644&lt;&gt;"план","",IF((ABS(SUMIFS($C:$C,$J:$J,J644,$E:$E,E644,$I:$I,"факт"))+ABS(C644))&gt;ABS(SUMIFS(INDIRECT("'Реестр план'!"&amp;'План-факт'!$E$3),'Реестр план'!$F:$F,E644,'Реестр план'!$I:$I,J644)),"перерасход","ок"))</f>
        <v/>
      </c>
    </row>
    <row r="645" spans="2:13" x14ac:dyDescent="0.3">
      <c r="B645" s="7">
        <v>41394</v>
      </c>
      <c r="C645" s="9">
        <v>16154.51</v>
      </c>
      <c r="D645" s="4" t="s">
        <v>154</v>
      </c>
      <c r="E645" s="4" t="s">
        <v>24</v>
      </c>
      <c r="F645" s="4" t="s">
        <v>122</v>
      </c>
      <c r="H645" s="4" t="s">
        <v>178</v>
      </c>
      <c r="I645" s="4" t="s">
        <v>163</v>
      </c>
      <c r="J645" s="11">
        <f t="shared" si="30"/>
        <v>0</v>
      </c>
      <c r="K645" s="11">
        <f t="shared" si="31"/>
        <v>4</v>
      </c>
      <c r="L645" s="11">
        <f t="shared" si="32"/>
        <v>0</v>
      </c>
      <c r="M645" s="11" t="str">
        <f ca="1">IF(I645&lt;&gt;"план","",IF((ABS(SUMIFS($C:$C,$J:$J,J645,$E:$E,E645,$I:$I,"факт"))+ABS(C645))&gt;ABS(SUMIFS(INDIRECT("'Реестр план'!"&amp;'План-факт'!$E$3),'Реестр план'!$F:$F,E645,'Реестр план'!$I:$I,J645)),"перерасход","ок"))</f>
        <v/>
      </c>
    </row>
    <row r="646" spans="2:13" x14ac:dyDescent="0.3">
      <c r="B646" s="7">
        <v>41394</v>
      </c>
      <c r="C646" s="9">
        <v>16324.23</v>
      </c>
      <c r="D646" s="4" t="s">
        <v>154</v>
      </c>
      <c r="E646" s="4" t="s">
        <v>24</v>
      </c>
      <c r="F646" s="4" t="s">
        <v>107</v>
      </c>
      <c r="H646" s="4" t="s">
        <v>178</v>
      </c>
      <c r="I646" s="4" t="s">
        <v>163</v>
      </c>
      <c r="J646" s="11">
        <f t="shared" si="30"/>
        <v>0</v>
      </c>
      <c r="K646" s="11">
        <f t="shared" si="31"/>
        <v>4</v>
      </c>
      <c r="L646" s="11">
        <f t="shared" si="32"/>
        <v>0</v>
      </c>
      <c r="M646" s="11" t="str">
        <f ca="1">IF(I646&lt;&gt;"план","",IF((ABS(SUMIFS($C:$C,$J:$J,J646,$E:$E,E646,$I:$I,"факт"))+ABS(C646))&gt;ABS(SUMIFS(INDIRECT("'Реестр план'!"&amp;'План-факт'!$E$3),'Реестр план'!$F:$F,E646,'Реестр план'!$I:$I,J646)),"перерасход","ок"))</f>
        <v/>
      </c>
    </row>
    <row r="647" spans="2:13" x14ac:dyDescent="0.3">
      <c r="B647" s="7">
        <v>41394</v>
      </c>
      <c r="C647" s="9">
        <v>17224.64</v>
      </c>
      <c r="D647" s="4" t="s">
        <v>154</v>
      </c>
      <c r="E647" s="4" t="s">
        <v>24</v>
      </c>
      <c r="F647" s="4" t="s">
        <v>109</v>
      </c>
      <c r="H647" s="4" t="s">
        <v>178</v>
      </c>
      <c r="I647" s="4" t="s">
        <v>163</v>
      </c>
      <c r="J647" s="11">
        <f t="shared" si="30"/>
        <v>0</v>
      </c>
      <c r="K647" s="11">
        <f t="shared" si="31"/>
        <v>4</v>
      </c>
      <c r="L647" s="11">
        <f t="shared" si="32"/>
        <v>0</v>
      </c>
      <c r="M647" s="11" t="str">
        <f ca="1">IF(I647&lt;&gt;"план","",IF((ABS(SUMIFS($C:$C,$J:$J,J647,$E:$E,E647,$I:$I,"факт"))+ABS(C647))&gt;ABS(SUMIFS(INDIRECT("'Реестр план'!"&amp;'План-факт'!$E$3),'Реестр план'!$F:$F,E647,'Реестр план'!$I:$I,J647)),"перерасход","ок"))</f>
        <v/>
      </c>
    </row>
    <row r="648" spans="2:13" x14ac:dyDescent="0.3">
      <c r="B648" s="7">
        <v>41394</v>
      </c>
      <c r="C648" s="9">
        <v>17593.91</v>
      </c>
      <c r="D648" s="4" t="s">
        <v>154</v>
      </c>
      <c r="E648" s="4" t="s">
        <v>24</v>
      </c>
      <c r="F648" s="4" t="s">
        <v>107</v>
      </c>
      <c r="H648" s="4" t="s">
        <v>178</v>
      </c>
      <c r="I648" s="4" t="s">
        <v>163</v>
      </c>
      <c r="J648" s="11">
        <f t="shared" si="30"/>
        <v>0</v>
      </c>
      <c r="K648" s="11">
        <f t="shared" si="31"/>
        <v>4</v>
      </c>
      <c r="L648" s="11">
        <f t="shared" si="32"/>
        <v>0</v>
      </c>
      <c r="M648" s="11" t="str">
        <f ca="1">IF(I648&lt;&gt;"план","",IF((ABS(SUMIFS($C:$C,$J:$J,J648,$E:$E,E648,$I:$I,"факт"))+ABS(C648))&gt;ABS(SUMIFS(INDIRECT("'Реестр план'!"&amp;'План-факт'!$E$3),'Реестр план'!$F:$F,E648,'Реестр план'!$I:$I,J648)),"перерасход","ок"))</f>
        <v/>
      </c>
    </row>
    <row r="649" spans="2:13" x14ac:dyDescent="0.3">
      <c r="B649" s="7">
        <v>41394</v>
      </c>
      <c r="C649" s="9">
        <v>17943.93</v>
      </c>
      <c r="D649" s="4" t="s">
        <v>154</v>
      </c>
      <c r="E649" s="4" t="s">
        <v>24</v>
      </c>
      <c r="F649" s="4" t="s">
        <v>111</v>
      </c>
      <c r="H649" s="4" t="s">
        <v>178</v>
      </c>
      <c r="I649" s="4" t="s">
        <v>163</v>
      </c>
      <c r="J649" s="11">
        <f t="shared" si="30"/>
        <v>0</v>
      </c>
      <c r="K649" s="11">
        <f t="shared" si="31"/>
        <v>4</v>
      </c>
      <c r="L649" s="11">
        <f t="shared" si="32"/>
        <v>0</v>
      </c>
      <c r="M649" s="11" t="str">
        <f ca="1">IF(I649&lt;&gt;"план","",IF((ABS(SUMIFS($C:$C,$J:$J,J649,$E:$E,E649,$I:$I,"факт"))+ABS(C649))&gt;ABS(SUMIFS(INDIRECT("'Реестр план'!"&amp;'План-факт'!$E$3),'Реестр план'!$F:$F,E649,'Реестр план'!$I:$I,J649)),"перерасход","ок"))</f>
        <v/>
      </c>
    </row>
    <row r="650" spans="2:13" x14ac:dyDescent="0.3">
      <c r="B650" s="7">
        <v>41394</v>
      </c>
      <c r="C650" s="9">
        <v>18717.16</v>
      </c>
      <c r="D650" s="4" t="s">
        <v>154</v>
      </c>
      <c r="E650" s="4" t="s">
        <v>24</v>
      </c>
      <c r="F650" s="4" t="s">
        <v>107</v>
      </c>
      <c r="H650" s="4" t="s">
        <v>178</v>
      </c>
      <c r="I650" s="4" t="s">
        <v>163</v>
      </c>
      <c r="J650" s="11">
        <f t="shared" si="30"/>
        <v>0</v>
      </c>
      <c r="K650" s="11">
        <f t="shared" si="31"/>
        <v>4</v>
      </c>
      <c r="L650" s="11">
        <f t="shared" si="32"/>
        <v>0</v>
      </c>
      <c r="M650" s="11" t="str">
        <f ca="1">IF(I650&lt;&gt;"план","",IF((ABS(SUMIFS($C:$C,$J:$J,J650,$E:$E,E650,$I:$I,"факт"))+ABS(C650))&gt;ABS(SUMIFS(INDIRECT("'Реестр план'!"&amp;'План-факт'!$E$3),'Реестр план'!$F:$F,E650,'Реестр план'!$I:$I,J650)),"перерасход","ок"))</f>
        <v/>
      </c>
    </row>
    <row r="651" spans="2:13" x14ac:dyDescent="0.3">
      <c r="B651" s="7">
        <v>41394</v>
      </c>
      <c r="C651" s="9">
        <v>19991.05</v>
      </c>
      <c r="D651" s="4" t="s">
        <v>154</v>
      </c>
      <c r="E651" s="4" t="s">
        <v>24</v>
      </c>
      <c r="F651" s="4" t="s">
        <v>122</v>
      </c>
      <c r="H651" s="4" t="s">
        <v>178</v>
      </c>
      <c r="I651" s="4" t="s">
        <v>163</v>
      </c>
      <c r="J651" s="11">
        <f t="shared" si="30"/>
        <v>0</v>
      </c>
      <c r="K651" s="11">
        <f t="shared" si="31"/>
        <v>4</v>
      </c>
      <c r="L651" s="11">
        <f t="shared" si="32"/>
        <v>0</v>
      </c>
      <c r="M651" s="11" t="str">
        <f ca="1">IF(I651&lt;&gt;"план","",IF((ABS(SUMIFS($C:$C,$J:$J,J651,$E:$E,E651,$I:$I,"факт"))+ABS(C651))&gt;ABS(SUMIFS(INDIRECT("'Реестр план'!"&amp;'План-факт'!$E$3),'Реестр план'!$F:$F,E651,'Реестр план'!$I:$I,J651)),"перерасход","ок"))</f>
        <v/>
      </c>
    </row>
    <row r="652" spans="2:13" x14ac:dyDescent="0.3">
      <c r="B652" s="7">
        <v>41394</v>
      </c>
      <c r="C652" s="9">
        <v>20432.88</v>
      </c>
      <c r="D652" s="4" t="s">
        <v>154</v>
      </c>
      <c r="E652" s="4" t="s">
        <v>24</v>
      </c>
      <c r="F652" s="4" t="s">
        <v>119</v>
      </c>
      <c r="H652" s="4" t="s">
        <v>178</v>
      </c>
      <c r="I652" s="4" t="s">
        <v>163</v>
      </c>
      <c r="J652" s="11">
        <f t="shared" si="30"/>
        <v>0</v>
      </c>
      <c r="K652" s="11">
        <f t="shared" si="31"/>
        <v>4</v>
      </c>
      <c r="L652" s="11">
        <f t="shared" si="32"/>
        <v>0</v>
      </c>
      <c r="M652" s="11" t="str">
        <f ca="1">IF(I652&lt;&gt;"план","",IF((ABS(SUMIFS($C:$C,$J:$J,J652,$E:$E,E652,$I:$I,"факт"))+ABS(C652))&gt;ABS(SUMIFS(INDIRECT("'Реестр план'!"&amp;'План-факт'!$E$3),'Реестр план'!$F:$F,E652,'Реестр план'!$I:$I,J652)),"перерасход","ок"))</f>
        <v/>
      </c>
    </row>
    <row r="653" spans="2:13" x14ac:dyDescent="0.3">
      <c r="B653" s="7">
        <v>41394</v>
      </c>
      <c r="C653" s="9">
        <v>20890.12</v>
      </c>
      <c r="D653" s="4" t="s">
        <v>154</v>
      </c>
      <c r="E653" s="4" t="s">
        <v>24</v>
      </c>
      <c r="F653" s="4" t="s">
        <v>114</v>
      </c>
      <c r="H653" s="4" t="s">
        <v>178</v>
      </c>
      <c r="I653" s="4" t="s">
        <v>163</v>
      </c>
      <c r="J653" s="11">
        <f t="shared" si="30"/>
        <v>0</v>
      </c>
      <c r="K653" s="11">
        <f t="shared" si="31"/>
        <v>4</v>
      </c>
      <c r="L653" s="11">
        <f t="shared" si="32"/>
        <v>0</v>
      </c>
      <c r="M653" s="11" t="str">
        <f ca="1">IF(I653&lt;&gt;"план","",IF((ABS(SUMIFS($C:$C,$J:$J,J653,$E:$E,E653,$I:$I,"факт"))+ABS(C653))&gt;ABS(SUMIFS(INDIRECT("'Реестр план'!"&amp;'План-факт'!$E$3),'Реестр план'!$F:$F,E653,'Реестр план'!$I:$I,J653)),"перерасход","ок"))</f>
        <v/>
      </c>
    </row>
    <row r="654" spans="2:13" x14ac:dyDescent="0.3">
      <c r="B654" s="7">
        <v>41394</v>
      </c>
      <c r="C654" s="9">
        <v>21027.599999999999</v>
      </c>
      <c r="D654" s="4" t="s">
        <v>154</v>
      </c>
      <c r="E654" s="4" t="s">
        <v>24</v>
      </c>
      <c r="F654" s="4" t="s">
        <v>108</v>
      </c>
      <c r="H654" s="4" t="s">
        <v>178</v>
      </c>
      <c r="I654" s="4" t="s">
        <v>163</v>
      </c>
      <c r="J654" s="11">
        <f t="shared" si="30"/>
        <v>0</v>
      </c>
      <c r="K654" s="11">
        <f t="shared" si="31"/>
        <v>4</v>
      </c>
      <c r="L654" s="11">
        <f t="shared" si="32"/>
        <v>0</v>
      </c>
      <c r="M654" s="11" t="str">
        <f ca="1">IF(I654&lt;&gt;"план","",IF((ABS(SUMIFS($C:$C,$J:$J,J654,$E:$E,E654,$I:$I,"факт"))+ABS(C654))&gt;ABS(SUMIFS(INDIRECT("'Реестр план'!"&amp;'План-факт'!$E$3),'Реестр план'!$F:$F,E654,'Реестр план'!$I:$I,J654)),"перерасход","ок"))</f>
        <v/>
      </c>
    </row>
    <row r="655" spans="2:13" x14ac:dyDescent="0.3">
      <c r="B655" s="7">
        <v>41394</v>
      </c>
      <c r="C655" s="9">
        <v>21313.7</v>
      </c>
      <c r="D655" s="4" t="s">
        <v>154</v>
      </c>
      <c r="E655" s="4" t="s">
        <v>24</v>
      </c>
      <c r="F655" s="4" t="s">
        <v>124</v>
      </c>
      <c r="H655" s="4" t="s">
        <v>178</v>
      </c>
      <c r="I655" s="4" t="s">
        <v>163</v>
      </c>
      <c r="J655" s="11">
        <f t="shared" si="30"/>
        <v>0</v>
      </c>
      <c r="K655" s="11">
        <f t="shared" si="31"/>
        <v>4</v>
      </c>
      <c r="L655" s="11">
        <f t="shared" si="32"/>
        <v>0</v>
      </c>
      <c r="M655" s="11" t="str">
        <f ca="1">IF(I655&lt;&gt;"план","",IF((ABS(SUMIFS($C:$C,$J:$J,J655,$E:$E,E655,$I:$I,"факт"))+ABS(C655))&gt;ABS(SUMIFS(INDIRECT("'Реестр план'!"&amp;'План-факт'!$E$3),'Реестр план'!$F:$F,E655,'Реестр план'!$I:$I,J655)),"перерасход","ок"))</f>
        <v/>
      </c>
    </row>
    <row r="656" spans="2:13" x14ac:dyDescent="0.3">
      <c r="B656" s="7">
        <v>41394</v>
      </c>
      <c r="C656" s="9">
        <v>21434.7</v>
      </c>
      <c r="D656" s="4" t="s">
        <v>154</v>
      </c>
      <c r="E656" s="4" t="s">
        <v>24</v>
      </c>
      <c r="F656" s="4" t="s">
        <v>117</v>
      </c>
      <c r="H656" s="4" t="s">
        <v>178</v>
      </c>
      <c r="I656" s="4" t="s">
        <v>163</v>
      </c>
      <c r="J656" s="11">
        <f t="shared" si="30"/>
        <v>0</v>
      </c>
      <c r="K656" s="11">
        <f t="shared" si="31"/>
        <v>4</v>
      </c>
      <c r="L656" s="11">
        <f t="shared" si="32"/>
        <v>0</v>
      </c>
      <c r="M656" s="11" t="str">
        <f ca="1">IF(I656&lt;&gt;"план","",IF((ABS(SUMIFS($C:$C,$J:$J,J656,$E:$E,E656,$I:$I,"факт"))+ABS(C656))&gt;ABS(SUMIFS(INDIRECT("'Реестр план'!"&amp;'План-факт'!$E$3),'Реестр план'!$F:$F,E656,'Реестр план'!$I:$I,J656)),"перерасход","ок"))</f>
        <v/>
      </c>
    </row>
    <row r="657" spans="2:13" x14ac:dyDescent="0.3">
      <c r="B657" s="7">
        <v>41394</v>
      </c>
      <c r="C657" s="9">
        <v>22091.82</v>
      </c>
      <c r="D657" s="4" t="s">
        <v>154</v>
      </c>
      <c r="E657" s="4" t="s">
        <v>24</v>
      </c>
      <c r="F657" s="4" t="s">
        <v>121</v>
      </c>
      <c r="H657" s="4" t="s">
        <v>178</v>
      </c>
      <c r="I657" s="4" t="s">
        <v>163</v>
      </c>
      <c r="J657" s="11">
        <f t="shared" si="30"/>
        <v>0</v>
      </c>
      <c r="K657" s="11">
        <f t="shared" si="31"/>
        <v>4</v>
      </c>
      <c r="L657" s="11">
        <f t="shared" si="32"/>
        <v>0</v>
      </c>
      <c r="M657" s="11" t="str">
        <f ca="1">IF(I657&lt;&gt;"план","",IF((ABS(SUMIFS($C:$C,$J:$J,J657,$E:$E,E657,$I:$I,"факт"))+ABS(C657))&gt;ABS(SUMIFS(INDIRECT("'Реестр план'!"&amp;'План-факт'!$E$3),'Реестр план'!$F:$F,E657,'Реестр план'!$I:$I,J657)),"перерасход","ок"))</f>
        <v/>
      </c>
    </row>
    <row r="658" spans="2:13" x14ac:dyDescent="0.3">
      <c r="B658" s="7">
        <v>41394</v>
      </c>
      <c r="C658" s="9">
        <v>22227.66</v>
      </c>
      <c r="D658" s="4" t="s">
        <v>154</v>
      </c>
      <c r="E658" s="4" t="s">
        <v>24</v>
      </c>
      <c r="F658" s="4" t="s">
        <v>125</v>
      </c>
      <c r="H658" s="4" t="s">
        <v>178</v>
      </c>
      <c r="I658" s="4" t="s">
        <v>163</v>
      </c>
      <c r="J658" s="11">
        <f t="shared" si="30"/>
        <v>0</v>
      </c>
      <c r="K658" s="11">
        <f t="shared" si="31"/>
        <v>4</v>
      </c>
      <c r="L658" s="11">
        <f t="shared" si="32"/>
        <v>0</v>
      </c>
      <c r="M658" s="11" t="str">
        <f ca="1">IF(I658&lt;&gt;"план","",IF((ABS(SUMIFS($C:$C,$J:$J,J658,$E:$E,E658,$I:$I,"факт"))+ABS(C658))&gt;ABS(SUMIFS(INDIRECT("'Реестр план'!"&amp;'План-факт'!$E$3),'Реестр план'!$F:$F,E658,'Реестр план'!$I:$I,J658)),"перерасход","ок"))</f>
        <v/>
      </c>
    </row>
    <row r="659" spans="2:13" x14ac:dyDescent="0.3">
      <c r="B659" s="7">
        <v>41394</v>
      </c>
      <c r="C659" s="9">
        <v>22408.99</v>
      </c>
      <c r="D659" s="4" t="s">
        <v>154</v>
      </c>
      <c r="E659" s="4" t="s">
        <v>24</v>
      </c>
      <c r="F659" s="4" t="s">
        <v>117</v>
      </c>
      <c r="H659" s="4" t="s">
        <v>178</v>
      </c>
      <c r="I659" s="4" t="s">
        <v>163</v>
      </c>
      <c r="J659" s="11">
        <f t="shared" si="30"/>
        <v>0</v>
      </c>
      <c r="K659" s="11">
        <f t="shared" si="31"/>
        <v>4</v>
      </c>
      <c r="L659" s="11">
        <f t="shared" si="32"/>
        <v>0</v>
      </c>
      <c r="M659" s="11" t="str">
        <f ca="1">IF(I659&lt;&gt;"план","",IF((ABS(SUMIFS($C:$C,$J:$J,J659,$E:$E,E659,$I:$I,"факт"))+ABS(C659))&gt;ABS(SUMIFS(INDIRECT("'Реестр план'!"&amp;'План-факт'!$E$3),'Реестр план'!$F:$F,E659,'Реестр план'!$I:$I,J659)),"перерасход","ок"))</f>
        <v/>
      </c>
    </row>
    <row r="660" spans="2:13" x14ac:dyDescent="0.3">
      <c r="B660" s="7">
        <v>41394</v>
      </c>
      <c r="C660" s="9">
        <v>25296.84</v>
      </c>
      <c r="D660" s="4" t="s">
        <v>154</v>
      </c>
      <c r="E660" s="4" t="s">
        <v>24</v>
      </c>
      <c r="F660" s="4" t="s">
        <v>113</v>
      </c>
      <c r="H660" s="4" t="s">
        <v>178</v>
      </c>
      <c r="I660" s="4" t="s">
        <v>163</v>
      </c>
      <c r="J660" s="11">
        <f t="shared" si="30"/>
        <v>0</v>
      </c>
      <c r="K660" s="11">
        <f t="shared" si="31"/>
        <v>4</v>
      </c>
      <c r="L660" s="11">
        <f t="shared" si="32"/>
        <v>0</v>
      </c>
      <c r="M660" s="11" t="str">
        <f ca="1">IF(I660&lt;&gt;"план","",IF((ABS(SUMIFS($C:$C,$J:$J,J660,$E:$E,E660,$I:$I,"факт"))+ABS(C660))&gt;ABS(SUMIFS(INDIRECT("'Реестр план'!"&amp;'План-факт'!$E$3),'Реестр план'!$F:$F,E660,'Реестр план'!$I:$I,J660)),"перерасход","ок"))</f>
        <v/>
      </c>
    </row>
    <row r="661" spans="2:13" x14ac:dyDescent="0.3">
      <c r="B661" s="7">
        <v>41394</v>
      </c>
      <c r="C661" s="9">
        <v>26531.95</v>
      </c>
      <c r="D661" s="4" t="s">
        <v>154</v>
      </c>
      <c r="E661" s="4" t="s">
        <v>24</v>
      </c>
      <c r="F661" s="4" t="s">
        <v>125</v>
      </c>
      <c r="H661" s="4" t="s">
        <v>178</v>
      </c>
      <c r="I661" s="4" t="s">
        <v>163</v>
      </c>
      <c r="J661" s="11">
        <f t="shared" si="30"/>
        <v>0</v>
      </c>
      <c r="K661" s="11">
        <f t="shared" si="31"/>
        <v>4</v>
      </c>
      <c r="L661" s="11">
        <f t="shared" si="32"/>
        <v>0</v>
      </c>
      <c r="M661" s="11" t="str">
        <f ca="1">IF(I661&lt;&gt;"план","",IF((ABS(SUMIFS($C:$C,$J:$J,J661,$E:$E,E661,$I:$I,"факт"))+ABS(C661))&gt;ABS(SUMIFS(INDIRECT("'Реестр план'!"&amp;'План-факт'!$E$3),'Реестр план'!$F:$F,E661,'Реестр план'!$I:$I,J661)),"перерасход","ок"))</f>
        <v/>
      </c>
    </row>
    <row r="662" spans="2:13" x14ac:dyDescent="0.3">
      <c r="B662" s="7">
        <v>41394</v>
      </c>
      <c r="C662" s="9">
        <v>26738.799999999999</v>
      </c>
      <c r="D662" s="4" t="s">
        <v>154</v>
      </c>
      <c r="E662" s="4" t="s">
        <v>24</v>
      </c>
      <c r="F662" s="4" t="s">
        <v>110</v>
      </c>
      <c r="H662" s="4" t="s">
        <v>178</v>
      </c>
      <c r="I662" s="4" t="s">
        <v>163</v>
      </c>
      <c r="J662" s="11">
        <f t="shared" si="30"/>
        <v>0</v>
      </c>
      <c r="K662" s="11">
        <f t="shared" si="31"/>
        <v>4</v>
      </c>
      <c r="L662" s="11">
        <f t="shared" si="32"/>
        <v>0</v>
      </c>
      <c r="M662" s="11" t="str">
        <f ca="1">IF(I662&lt;&gt;"план","",IF((ABS(SUMIFS($C:$C,$J:$J,J662,$E:$E,E662,$I:$I,"факт"))+ABS(C662))&gt;ABS(SUMIFS(INDIRECT("'Реестр план'!"&amp;'План-факт'!$E$3),'Реестр план'!$F:$F,E662,'Реестр план'!$I:$I,J662)),"перерасход","ок"))</f>
        <v/>
      </c>
    </row>
    <row r="663" spans="2:13" x14ac:dyDescent="0.3">
      <c r="B663" s="7">
        <v>41394</v>
      </c>
      <c r="C663" s="9">
        <v>27042.2</v>
      </c>
      <c r="D663" s="4" t="s">
        <v>154</v>
      </c>
      <c r="E663" s="4" t="s">
        <v>24</v>
      </c>
      <c r="F663" s="4" t="s">
        <v>113</v>
      </c>
      <c r="H663" s="4" t="s">
        <v>178</v>
      </c>
      <c r="I663" s="4" t="s">
        <v>163</v>
      </c>
      <c r="J663" s="11">
        <f t="shared" si="30"/>
        <v>0</v>
      </c>
      <c r="K663" s="11">
        <f t="shared" si="31"/>
        <v>4</v>
      </c>
      <c r="L663" s="11">
        <f t="shared" si="32"/>
        <v>0</v>
      </c>
      <c r="M663" s="11" t="str">
        <f ca="1">IF(I663&lt;&gt;"план","",IF((ABS(SUMIFS($C:$C,$J:$J,J663,$E:$E,E663,$I:$I,"факт"))+ABS(C663))&gt;ABS(SUMIFS(INDIRECT("'Реестр план'!"&amp;'План-факт'!$E$3),'Реестр план'!$F:$F,E663,'Реестр план'!$I:$I,J663)),"перерасход","ок"))</f>
        <v/>
      </c>
    </row>
    <row r="664" spans="2:13" x14ac:dyDescent="0.3">
      <c r="B664" s="7">
        <v>41394</v>
      </c>
      <c r="C664" s="9">
        <v>28877.16</v>
      </c>
      <c r="D664" s="4" t="s">
        <v>154</v>
      </c>
      <c r="E664" s="4" t="s">
        <v>24</v>
      </c>
      <c r="F664" s="4" t="s">
        <v>109</v>
      </c>
      <c r="H664" s="4" t="s">
        <v>178</v>
      </c>
      <c r="I664" s="4" t="s">
        <v>163</v>
      </c>
      <c r="J664" s="11">
        <f t="shared" si="30"/>
        <v>0</v>
      </c>
      <c r="K664" s="11">
        <f t="shared" si="31"/>
        <v>4</v>
      </c>
      <c r="L664" s="11">
        <f t="shared" si="32"/>
        <v>0</v>
      </c>
      <c r="M664" s="11" t="str">
        <f ca="1">IF(I664&lt;&gt;"план","",IF((ABS(SUMIFS($C:$C,$J:$J,J664,$E:$E,E664,$I:$I,"факт"))+ABS(C664))&gt;ABS(SUMIFS(INDIRECT("'Реестр план'!"&amp;'План-факт'!$E$3),'Реестр план'!$F:$F,E664,'Реестр план'!$I:$I,J664)),"перерасход","ок"))</f>
        <v/>
      </c>
    </row>
    <row r="665" spans="2:13" x14ac:dyDescent="0.3">
      <c r="B665" s="7">
        <v>41394</v>
      </c>
      <c r="C665" s="9">
        <v>28910.28</v>
      </c>
      <c r="D665" s="4" t="s">
        <v>154</v>
      </c>
      <c r="E665" s="4" t="s">
        <v>24</v>
      </c>
      <c r="F665" s="4" t="s">
        <v>118</v>
      </c>
      <c r="H665" s="4" t="s">
        <v>178</v>
      </c>
      <c r="I665" s="4" t="s">
        <v>163</v>
      </c>
      <c r="J665" s="11">
        <f t="shared" si="30"/>
        <v>0</v>
      </c>
      <c r="K665" s="11">
        <f t="shared" si="31"/>
        <v>4</v>
      </c>
      <c r="L665" s="11">
        <f t="shared" si="32"/>
        <v>0</v>
      </c>
      <c r="M665" s="11" t="str">
        <f ca="1">IF(I665&lt;&gt;"план","",IF((ABS(SUMIFS($C:$C,$J:$J,J665,$E:$E,E665,$I:$I,"факт"))+ABS(C665))&gt;ABS(SUMIFS(INDIRECT("'Реестр план'!"&amp;'План-факт'!$E$3),'Реестр план'!$F:$F,E665,'Реестр план'!$I:$I,J665)),"перерасход","ок"))</f>
        <v/>
      </c>
    </row>
    <row r="666" spans="2:13" x14ac:dyDescent="0.3">
      <c r="B666" s="7">
        <v>41394</v>
      </c>
      <c r="C666" s="9">
        <v>29516.07</v>
      </c>
      <c r="D666" s="4" t="s">
        <v>154</v>
      </c>
      <c r="E666" s="4" t="s">
        <v>24</v>
      </c>
      <c r="F666" s="4" t="s">
        <v>121</v>
      </c>
      <c r="H666" s="4" t="s">
        <v>178</v>
      </c>
      <c r="I666" s="4" t="s">
        <v>163</v>
      </c>
      <c r="J666" s="11">
        <f t="shared" si="30"/>
        <v>0</v>
      </c>
      <c r="K666" s="11">
        <f t="shared" si="31"/>
        <v>4</v>
      </c>
      <c r="L666" s="11">
        <f t="shared" si="32"/>
        <v>0</v>
      </c>
      <c r="M666" s="11" t="str">
        <f ca="1">IF(I666&lt;&gt;"план","",IF((ABS(SUMIFS($C:$C,$J:$J,J666,$E:$E,E666,$I:$I,"факт"))+ABS(C666))&gt;ABS(SUMIFS(INDIRECT("'Реестр план'!"&amp;'План-факт'!$E$3),'Реестр план'!$F:$F,E666,'Реестр план'!$I:$I,J666)),"перерасход","ок"))</f>
        <v/>
      </c>
    </row>
    <row r="667" spans="2:13" x14ac:dyDescent="0.3">
      <c r="B667" s="7">
        <v>41394</v>
      </c>
      <c r="C667" s="9">
        <v>29736</v>
      </c>
      <c r="D667" s="4" t="s">
        <v>154</v>
      </c>
      <c r="E667" s="4" t="s">
        <v>24</v>
      </c>
      <c r="F667" s="4" t="s">
        <v>114</v>
      </c>
      <c r="H667" s="4" t="s">
        <v>178</v>
      </c>
      <c r="I667" s="4" t="s">
        <v>163</v>
      </c>
      <c r="J667" s="11">
        <f t="shared" si="30"/>
        <v>0</v>
      </c>
      <c r="K667" s="11">
        <f t="shared" si="31"/>
        <v>4</v>
      </c>
      <c r="L667" s="11">
        <f t="shared" si="32"/>
        <v>0</v>
      </c>
      <c r="M667" s="11" t="str">
        <f ca="1">IF(I667&lt;&gt;"план","",IF((ABS(SUMIFS($C:$C,$J:$J,J667,$E:$E,E667,$I:$I,"факт"))+ABS(C667))&gt;ABS(SUMIFS(INDIRECT("'Реестр план'!"&amp;'План-факт'!$E$3),'Реестр план'!$F:$F,E667,'Реестр план'!$I:$I,J667)),"перерасход","ок"))</f>
        <v/>
      </c>
    </row>
    <row r="668" spans="2:13" x14ac:dyDescent="0.3">
      <c r="B668" s="7">
        <v>41394</v>
      </c>
      <c r="C668" s="9">
        <v>29823.82</v>
      </c>
      <c r="D668" s="4" t="s">
        <v>154</v>
      </c>
      <c r="E668" s="4" t="s">
        <v>24</v>
      </c>
      <c r="F668" s="4" t="s">
        <v>122</v>
      </c>
      <c r="H668" s="4" t="s">
        <v>178</v>
      </c>
      <c r="I668" s="4" t="s">
        <v>163</v>
      </c>
      <c r="J668" s="11">
        <f t="shared" si="30"/>
        <v>0</v>
      </c>
      <c r="K668" s="11">
        <f t="shared" si="31"/>
        <v>4</v>
      </c>
      <c r="L668" s="11">
        <f t="shared" si="32"/>
        <v>0</v>
      </c>
      <c r="M668" s="11" t="str">
        <f ca="1">IF(I668&lt;&gt;"план","",IF((ABS(SUMIFS($C:$C,$J:$J,J668,$E:$E,E668,$I:$I,"факт"))+ABS(C668))&gt;ABS(SUMIFS(INDIRECT("'Реестр план'!"&amp;'План-факт'!$E$3),'Реестр план'!$F:$F,E668,'Реестр план'!$I:$I,J668)),"перерасход","ок"))</f>
        <v/>
      </c>
    </row>
    <row r="669" spans="2:13" x14ac:dyDescent="0.3">
      <c r="B669" s="7">
        <v>41394</v>
      </c>
      <c r="C669" s="9">
        <v>30134.78</v>
      </c>
      <c r="D669" s="4" t="s">
        <v>154</v>
      </c>
      <c r="E669" s="4" t="s">
        <v>24</v>
      </c>
      <c r="F669" s="4" t="s">
        <v>110</v>
      </c>
      <c r="H669" s="4" t="s">
        <v>178</v>
      </c>
      <c r="I669" s="4" t="s">
        <v>163</v>
      </c>
      <c r="J669" s="11">
        <f t="shared" si="30"/>
        <v>0</v>
      </c>
      <c r="K669" s="11">
        <f t="shared" si="31"/>
        <v>4</v>
      </c>
      <c r="L669" s="11">
        <f t="shared" si="32"/>
        <v>0</v>
      </c>
      <c r="M669" s="11" t="str">
        <f ca="1">IF(I669&lt;&gt;"план","",IF((ABS(SUMIFS($C:$C,$J:$J,J669,$E:$E,E669,$I:$I,"факт"))+ABS(C669))&gt;ABS(SUMIFS(INDIRECT("'Реестр план'!"&amp;'План-факт'!$E$3),'Реестр план'!$F:$F,E669,'Реестр план'!$I:$I,J669)),"перерасход","ок"))</f>
        <v/>
      </c>
    </row>
    <row r="670" spans="2:13" x14ac:dyDescent="0.3">
      <c r="B670" s="7">
        <v>41394</v>
      </c>
      <c r="C670" s="9">
        <v>30373.200000000001</v>
      </c>
      <c r="D670" s="4" t="s">
        <v>154</v>
      </c>
      <c r="E670" s="4" t="s">
        <v>24</v>
      </c>
      <c r="F670" s="4" t="s">
        <v>109</v>
      </c>
      <c r="H670" s="4" t="s">
        <v>178</v>
      </c>
      <c r="I670" s="4" t="s">
        <v>163</v>
      </c>
      <c r="J670" s="11">
        <f t="shared" si="30"/>
        <v>0</v>
      </c>
      <c r="K670" s="11">
        <f t="shared" si="31"/>
        <v>4</v>
      </c>
      <c r="L670" s="11">
        <f t="shared" si="32"/>
        <v>0</v>
      </c>
      <c r="M670" s="11" t="str">
        <f ca="1">IF(I670&lt;&gt;"план","",IF((ABS(SUMIFS($C:$C,$J:$J,J670,$E:$E,E670,$I:$I,"факт"))+ABS(C670))&gt;ABS(SUMIFS(INDIRECT("'Реестр план'!"&amp;'План-факт'!$E$3),'Реестр план'!$F:$F,E670,'Реестр план'!$I:$I,J670)),"перерасход","ок"))</f>
        <v/>
      </c>
    </row>
    <row r="671" spans="2:13" x14ac:dyDescent="0.3">
      <c r="B671" s="7">
        <v>41394</v>
      </c>
      <c r="C671" s="9">
        <v>31973.279999999999</v>
      </c>
      <c r="D671" s="4" t="s">
        <v>154</v>
      </c>
      <c r="E671" s="4" t="s">
        <v>24</v>
      </c>
      <c r="F671" s="4" t="s">
        <v>120</v>
      </c>
      <c r="H671" s="4" t="s">
        <v>178</v>
      </c>
      <c r="I671" s="4" t="s">
        <v>163</v>
      </c>
      <c r="J671" s="11">
        <f t="shared" si="30"/>
        <v>0</v>
      </c>
      <c r="K671" s="11">
        <f t="shared" si="31"/>
        <v>4</v>
      </c>
      <c r="L671" s="11">
        <f t="shared" si="32"/>
        <v>0</v>
      </c>
      <c r="M671" s="11" t="str">
        <f ca="1">IF(I671&lt;&gt;"план","",IF((ABS(SUMIFS($C:$C,$J:$J,J671,$E:$E,E671,$I:$I,"факт"))+ABS(C671))&gt;ABS(SUMIFS(INDIRECT("'Реестр план'!"&amp;'План-факт'!$E$3),'Реестр план'!$F:$F,E671,'Реестр план'!$I:$I,J671)),"перерасход","ок"))</f>
        <v/>
      </c>
    </row>
    <row r="672" spans="2:13" x14ac:dyDescent="0.3">
      <c r="B672" s="7">
        <v>41394</v>
      </c>
      <c r="C672" s="9">
        <v>32030.66</v>
      </c>
      <c r="D672" s="4" t="s">
        <v>154</v>
      </c>
      <c r="E672" s="4" t="s">
        <v>24</v>
      </c>
      <c r="F672" s="4" t="s">
        <v>110</v>
      </c>
      <c r="H672" s="4" t="s">
        <v>178</v>
      </c>
      <c r="I672" s="4" t="s">
        <v>163</v>
      </c>
      <c r="J672" s="11">
        <f t="shared" si="30"/>
        <v>0</v>
      </c>
      <c r="K672" s="11">
        <f t="shared" si="31"/>
        <v>4</v>
      </c>
      <c r="L672" s="11">
        <f t="shared" si="32"/>
        <v>0</v>
      </c>
      <c r="M672" s="11" t="str">
        <f ca="1">IF(I672&lt;&gt;"план","",IF((ABS(SUMIFS($C:$C,$J:$J,J672,$E:$E,E672,$I:$I,"факт"))+ABS(C672))&gt;ABS(SUMIFS(INDIRECT("'Реестр план'!"&amp;'План-факт'!$E$3),'Реестр план'!$F:$F,E672,'Реестр план'!$I:$I,J672)),"перерасход","ок"))</f>
        <v/>
      </c>
    </row>
    <row r="673" spans="2:13" x14ac:dyDescent="0.3">
      <c r="B673" s="7">
        <v>41394</v>
      </c>
      <c r="C673" s="9">
        <v>32709.599999999999</v>
      </c>
      <c r="D673" s="4" t="s">
        <v>154</v>
      </c>
      <c r="E673" s="4" t="s">
        <v>24</v>
      </c>
      <c r="F673" s="4" t="s">
        <v>125</v>
      </c>
      <c r="H673" s="4" t="s">
        <v>178</v>
      </c>
      <c r="I673" s="4" t="s">
        <v>163</v>
      </c>
      <c r="J673" s="11">
        <f t="shared" si="30"/>
        <v>0</v>
      </c>
      <c r="K673" s="11">
        <f t="shared" si="31"/>
        <v>4</v>
      </c>
      <c r="L673" s="11">
        <f t="shared" si="32"/>
        <v>0</v>
      </c>
      <c r="M673" s="11" t="str">
        <f ca="1">IF(I673&lt;&gt;"план","",IF((ABS(SUMIFS($C:$C,$J:$J,J673,$E:$E,E673,$I:$I,"факт"))+ABS(C673))&gt;ABS(SUMIFS(INDIRECT("'Реестр план'!"&amp;'План-факт'!$E$3),'Реестр план'!$F:$F,E673,'Реестр план'!$I:$I,J673)),"перерасход","ок"))</f>
        <v/>
      </c>
    </row>
    <row r="674" spans="2:13" x14ac:dyDescent="0.3">
      <c r="B674" s="7">
        <v>41394</v>
      </c>
      <c r="C674" s="9">
        <v>33455.699999999997</v>
      </c>
      <c r="D674" s="4" t="s">
        <v>154</v>
      </c>
      <c r="E674" s="4" t="s">
        <v>24</v>
      </c>
      <c r="F674" s="4" t="s">
        <v>121</v>
      </c>
      <c r="H674" s="4" t="s">
        <v>178</v>
      </c>
      <c r="I674" s="4" t="s">
        <v>163</v>
      </c>
      <c r="J674" s="11">
        <f t="shared" si="30"/>
        <v>0</v>
      </c>
      <c r="K674" s="11">
        <f t="shared" si="31"/>
        <v>4</v>
      </c>
      <c r="L674" s="11">
        <f t="shared" si="32"/>
        <v>0</v>
      </c>
      <c r="M674" s="11" t="str">
        <f ca="1">IF(I674&lt;&gt;"план","",IF((ABS(SUMIFS($C:$C,$J:$J,J674,$E:$E,E674,$I:$I,"факт"))+ABS(C674))&gt;ABS(SUMIFS(INDIRECT("'Реестр план'!"&amp;'План-факт'!$E$3),'Реестр план'!$F:$F,E674,'Реестр план'!$I:$I,J674)),"перерасход","ок"))</f>
        <v/>
      </c>
    </row>
    <row r="675" spans="2:13" x14ac:dyDescent="0.3">
      <c r="B675" s="7">
        <v>41394</v>
      </c>
      <c r="C675" s="9">
        <v>33594.6</v>
      </c>
      <c r="D675" s="4" t="s">
        <v>154</v>
      </c>
      <c r="E675" s="4" t="s">
        <v>24</v>
      </c>
      <c r="F675" s="4" t="s">
        <v>122</v>
      </c>
      <c r="H675" s="4" t="s">
        <v>178</v>
      </c>
      <c r="I675" s="4" t="s">
        <v>163</v>
      </c>
      <c r="J675" s="11">
        <f t="shared" si="30"/>
        <v>0</v>
      </c>
      <c r="K675" s="11">
        <f t="shared" si="31"/>
        <v>4</v>
      </c>
      <c r="L675" s="11">
        <f t="shared" si="32"/>
        <v>0</v>
      </c>
      <c r="M675" s="11" t="str">
        <f ca="1">IF(I675&lt;&gt;"план","",IF((ABS(SUMIFS($C:$C,$J:$J,J675,$E:$E,E675,$I:$I,"факт"))+ABS(C675))&gt;ABS(SUMIFS(INDIRECT("'Реестр план'!"&amp;'План-факт'!$E$3),'Реестр план'!$F:$F,E675,'Реестр план'!$I:$I,J675)),"перерасход","ок"))</f>
        <v/>
      </c>
    </row>
    <row r="676" spans="2:13" x14ac:dyDescent="0.3">
      <c r="B676" s="7">
        <v>41394</v>
      </c>
      <c r="C676" s="9">
        <v>34589.82</v>
      </c>
      <c r="D676" s="4" t="s">
        <v>154</v>
      </c>
      <c r="E676" s="4" t="s">
        <v>24</v>
      </c>
      <c r="F676" s="4" t="s">
        <v>120</v>
      </c>
      <c r="H676" s="4" t="s">
        <v>178</v>
      </c>
      <c r="I676" s="4" t="s">
        <v>163</v>
      </c>
      <c r="J676" s="11">
        <f t="shared" si="30"/>
        <v>0</v>
      </c>
      <c r="K676" s="11">
        <f t="shared" si="31"/>
        <v>4</v>
      </c>
      <c r="L676" s="11">
        <f t="shared" si="32"/>
        <v>0</v>
      </c>
      <c r="M676" s="11" t="str">
        <f ca="1">IF(I676&lt;&gt;"план","",IF((ABS(SUMIFS($C:$C,$J:$J,J676,$E:$E,E676,$I:$I,"факт"))+ABS(C676))&gt;ABS(SUMIFS(INDIRECT("'Реестр план'!"&amp;'План-факт'!$E$3),'Реестр план'!$F:$F,E676,'Реестр план'!$I:$I,J676)),"перерасход","ок"))</f>
        <v/>
      </c>
    </row>
    <row r="677" spans="2:13" x14ac:dyDescent="0.3">
      <c r="B677" s="7">
        <v>41394</v>
      </c>
      <c r="C677" s="9">
        <v>35266.519999999997</v>
      </c>
      <c r="D677" s="4" t="s">
        <v>154</v>
      </c>
      <c r="E677" s="4" t="s">
        <v>24</v>
      </c>
      <c r="F677" s="4" t="s">
        <v>107</v>
      </c>
      <c r="H677" s="4" t="s">
        <v>178</v>
      </c>
      <c r="I677" s="4" t="s">
        <v>163</v>
      </c>
      <c r="J677" s="11">
        <f t="shared" si="30"/>
        <v>0</v>
      </c>
      <c r="K677" s="11">
        <f t="shared" si="31"/>
        <v>4</v>
      </c>
      <c r="L677" s="11">
        <f t="shared" si="32"/>
        <v>0</v>
      </c>
      <c r="M677" s="11" t="str">
        <f ca="1">IF(I677&lt;&gt;"план","",IF((ABS(SUMIFS($C:$C,$J:$J,J677,$E:$E,E677,$I:$I,"факт"))+ABS(C677))&gt;ABS(SUMIFS(INDIRECT("'Реестр план'!"&amp;'План-факт'!$E$3),'Реестр план'!$F:$F,E677,'Реестр план'!$I:$I,J677)),"перерасход","ок"))</f>
        <v/>
      </c>
    </row>
    <row r="678" spans="2:13" x14ac:dyDescent="0.3">
      <c r="B678" s="7">
        <v>41394</v>
      </c>
      <c r="C678" s="9">
        <v>35577.18</v>
      </c>
      <c r="D678" s="4" t="s">
        <v>154</v>
      </c>
      <c r="E678" s="4" t="s">
        <v>24</v>
      </c>
      <c r="F678" s="4" t="s">
        <v>125</v>
      </c>
      <c r="H678" s="4" t="s">
        <v>178</v>
      </c>
      <c r="I678" s="4" t="s">
        <v>163</v>
      </c>
      <c r="J678" s="11">
        <f t="shared" si="30"/>
        <v>0</v>
      </c>
      <c r="K678" s="11">
        <f t="shared" si="31"/>
        <v>4</v>
      </c>
      <c r="L678" s="11">
        <f t="shared" si="32"/>
        <v>0</v>
      </c>
      <c r="M678" s="11" t="str">
        <f ca="1">IF(I678&lt;&gt;"план","",IF((ABS(SUMIFS($C:$C,$J:$J,J678,$E:$E,E678,$I:$I,"факт"))+ABS(C678))&gt;ABS(SUMIFS(INDIRECT("'Реестр план'!"&amp;'План-факт'!$E$3),'Реестр план'!$F:$F,E678,'Реестр план'!$I:$I,J678)),"перерасход","ок"))</f>
        <v/>
      </c>
    </row>
    <row r="679" spans="2:13" x14ac:dyDescent="0.3">
      <c r="B679" s="7">
        <v>41394</v>
      </c>
      <c r="C679" s="9">
        <v>37219.56</v>
      </c>
      <c r="D679" s="4" t="s">
        <v>154</v>
      </c>
      <c r="E679" s="4" t="s">
        <v>24</v>
      </c>
      <c r="F679" s="4" t="s">
        <v>111</v>
      </c>
      <c r="H679" s="4" t="s">
        <v>178</v>
      </c>
      <c r="I679" s="4" t="s">
        <v>163</v>
      </c>
      <c r="J679" s="11">
        <f t="shared" si="30"/>
        <v>0</v>
      </c>
      <c r="K679" s="11">
        <f t="shared" si="31"/>
        <v>4</v>
      </c>
      <c r="L679" s="11">
        <f t="shared" si="32"/>
        <v>0</v>
      </c>
      <c r="M679" s="11" t="str">
        <f ca="1">IF(I679&lt;&gt;"план","",IF((ABS(SUMIFS($C:$C,$J:$J,J679,$E:$E,E679,$I:$I,"факт"))+ABS(C679))&gt;ABS(SUMIFS(INDIRECT("'Реестр план'!"&amp;'План-факт'!$E$3),'Реестр план'!$F:$F,E679,'Реестр план'!$I:$I,J679)),"перерасход","ок"))</f>
        <v/>
      </c>
    </row>
    <row r="680" spans="2:13" x14ac:dyDescent="0.3">
      <c r="B680" s="7">
        <v>41394</v>
      </c>
      <c r="C680" s="9">
        <v>37302.160000000003</v>
      </c>
      <c r="D680" s="4" t="s">
        <v>154</v>
      </c>
      <c r="E680" s="4" t="s">
        <v>24</v>
      </c>
      <c r="F680" s="4" t="s">
        <v>110</v>
      </c>
      <c r="H680" s="4" t="s">
        <v>178</v>
      </c>
      <c r="I680" s="4" t="s">
        <v>163</v>
      </c>
      <c r="J680" s="11">
        <f t="shared" si="30"/>
        <v>0</v>
      </c>
      <c r="K680" s="11">
        <f t="shared" si="31"/>
        <v>4</v>
      </c>
      <c r="L680" s="11">
        <f t="shared" si="32"/>
        <v>0</v>
      </c>
      <c r="M680" s="11" t="str">
        <f ca="1">IF(I680&lt;&gt;"план","",IF((ABS(SUMIFS($C:$C,$J:$J,J680,$E:$E,E680,$I:$I,"факт"))+ABS(C680))&gt;ABS(SUMIFS(INDIRECT("'Реестр план'!"&amp;'План-факт'!$E$3),'Реестр план'!$F:$F,E680,'Реестр план'!$I:$I,J680)),"перерасход","ок"))</f>
        <v/>
      </c>
    </row>
    <row r="681" spans="2:13" x14ac:dyDescent="0.3">
      <c r="B681" s="7">
        <v>41394</v>
      </c>
      <c r="C681" s="9">
        <v>37412.839999999997</v>
      </c>
      <c r="D681" s="4" t="s">
        <v>154</v>
      </c>
      <c r="E681" s="4" t="s">
        <v>24</v>
      </c>
      <c r="F681" s="4" t="s">
        <v>116</v>
      </c>
      <c r="H681" s="4" t="s">
        <v>178</v>
      </c>
      <c r="I681" s="4" t="s">
        <v>163</v>
      </c>
      <c r="J681" s="11">
        <f t="shared" si="30"/>
        <v>0</v>
      </c>
      <c r="K681" s="11">
        <f t="shared" si="31"/>
        <v>4</v>
      </c>
      <c r="L681" s="11">
        <f t="shared" si="32"/>
        <v>0</v>
      </c>
      <c r="M681" s="11" t="str">
        <f ca="1">IF(I681&lt;&gt;"план","",IF((ABS(SUMIFS($C:$C,$J:$J,J681,$E:$E,E681,$I:$I,"факт"))+ABS(C681))&gt;ABS(SUMIFS(INDIRECT("'Реестр план'!"&amp;'План-факт'!$E$3),'Реестр план'!$F:$F,E681,'Реестр план'!$I:$I,J681)),"перерасход","ок"))</f>
        <v/>
      </c>
    </row>
    <row r="682" spans="2:13" x14ac:dyDescent="0.3">
      <c r="B682" s="7">
        <v>41394</v>
      </c>
      <c r="C682" s="9">
        <v>37995.24</v>
      </c>
      <c r="D682" s="4" t="s">
        <v>154</v>
      </c>
      <c r="E682" s="4" t="s">
        <v>24</v>
      </c>
      <c r="F682" s="4" t="s">
        <v>123</v>
      </c>
      <c r="H682" s="4" t="s">
        <v>178</v>
      </c>
      <c r="I682" s="4" t="s">
        <v>163</v>
      </c>
      <c r="J682" s="11">
        <f t="shared" si="30"/>
        <v>0</v>
      </c>
      <c r="K682" s="11">
        <f t="shared" si="31"/>
        <v>4</v>
      </c>
      <c r="L682" s="11">
        <f t="shared" si="32"/>
        <v>0</v>
      </c>
      <c r="M682" s="11" t="str">
        <f ca="1">IF(I682&lt;&gt;"план","",IF((ABS(SUMIFS($C:$C,$J:$J,J682,$E:$E,E682,$I:$I,"факт"))+ABS(C682))&gt;ABS(SUMIFS(INDIRECT("'Реестр план'!"&amp;'План-факт'!$E$3),'Реестр план'!$F:$F,E682,'Реестр план'!$I:$I,J682)),"перерасход","ок"))</f>
        <v/>
      </c>
    </row>
    <row r="683" spans="2:13" x14ac:dyDescent="0.3">
      <c r="B683" s="7">
        <v>41394</v>
      </c>
      <c r="C683" s="9">
        <v>39530</v>
      </c>
      <c r="D683" s="4" t="s">
        <v>154</v>
      </c>
      <c r="E683" s="4" t="s">
        <v>24</v>
      </c>
      <c r="F683" s="4" t="s">
        <v>119</v>
      </c>
      <c r="H683" s="4" t="s">
        <v>178</v>
      </c>
      <c r="I683" s="4" t="s">
        <v>163</v>
      </c>
      <c r="J683" s="11">
        <f t="shared" si="30"/>
        <v>0</v>
      </c>
      <c r="K683" s="11">
        <f t="shared" si="31"/>
        <v>4</v>
      </c>
      <c r="L683" s="11">
        <f t="shared" si="32"/>
        <v>0</v>
      </c>
      <c r="M683" s="11" t="str">
        <f ca="1">IF(I683&lt;&gt;"план","",IF((ABS(SUMIFS($C:$C,$J:$J,J683,$E:$E,E683,$I:$I,"факт"))+ABS(C683))&gt;ABS(SUMIFS(INDIRECT("'Реестр план'!"&amp;'План-факт'!$E$3),'Реестр план'!$F:$F,E683,'Реестр план'!$I:$I,J683)),"перерасход","ок"))</f>
        <v/>
      </c>
    </row>
    <row r="684" spans="2:13" x14ac:dyDescent="0.3">
      <c r="B684" s="7">
        <v>41394</v>
      </c>
      <c r="C684" s="9">
        <v>39773.339999999997</v>
      </c>
      <c r="D684" s="4" t="s">
        <v>154</v>
      </c>
      <c r="E684" s="4" t="s">
        <v>24</v>
      </c>
      <c r="F684" s="4" t="s">
        <v>106</v>
      </c>
      <c r="H684" s="4" t="s">
        <v>178</v>
      </c>
      <c r="I684" s="4" t="s">
        <v>163</v>
      </c>
      <c r="J684" s="11">
        <f t="shared" si="30"/>
        <v>0</v>
      </c>
      <c r="K684" s="11">
        <f t="shared" si="31"/>
        <v>4</v>
      </c>
      <c r="L684" s="11">
        <f t="shared" si="32"/>
        <v>0</v>
      </c>
      <c r="M684" s="11" t="str">
        <f ca="1">IF(I684&lt;&gt;"план","",IF((ABS(SUMIFS($C:$C,$J:$J,J684,$E:$E,E684,$I:$I,"факт"))+ABS(C684))&gt;ABS(SUMIFS(INDIRECT("'Реестр план'!"&amp;'План-факт'!$E$3),'Реестр план'!$F:$F,E684,'Реестр план'!$I:$I,J684)),"перерасход","ок"))</f>
        <v/>
      </c>
    </row>
    <row r="685" spans="2:13" x14ac:dyDescent="0.3">
      <c r="B685" s="7">
        <v>41394</v>
      </c>
      <c r="C685" s="9">
        <v>41013.910000000003</v>
      </c>
      <c r="D685" s="4" t="s">
        <v>154</v>
      </c>
      <c r="E685" s="4" t="s">
        <v>24</v>
      </c>
      <c r="F685" s="4" t="s">
        <v>111</v>
      </c>
      <c r="H685" s="4" t="s">
        <v>178</v>
      </c>
      <c r="I685" s="4" t="s">
        <v>163</v>
      </c>
      <c r="J685" s="11">
        <f t="shared" si="30"/>
        <v>0</v>
      </c>
      <c r="K685" s="11">
        <f t="shared" si="31"/>
        <v>4</v>
      </c>
      <c r="L685" s="11">
        <f t="shared" si="32"/>
        <v>0</v>
      </c>
      <c r="M685" s="11" t="str">
        <f ca="1">IF(I685&lt;&gt;"план","",IF((ABS(SUMIFS($C:$C,$J:$J,J685,$E:$E,E685,$I:$I,"факт"))+ABS(C685))&gt;ABS(SUMIFS(INDIRECT("'Реестр план'!"&amp;'План-факт'!$E$3),'Реестр план'!$F:$F,E685,'Реестр план'!$I:$I,J685)),"перерасход","ок"))</f>
        <v/>
      </c>
    </row>
    <row r="686" spans="2:13" x14ac:dyDescent="0.3">
      <c r="B686" s="7">
        <v>41394</v>
      </c>
      <c r="C686" s="9">
        <v>41300</v>
      </c>
      <c r="D686" s="4" t="s">
        <v>154</v>
      </c>
      <c r="E686" s="4" t="s">
        <v>24</v>
      </c>
      <c r="F686" s="4" t="s">
        <v>116</v>
      </c>
      <c r="H686" s="4" t="s">
        <v>178</v>
      </c>
      <c r="I686" s="4" t="s">
        <v>163</v>
      </c>
      <c r="J686" s="11">
        <f t="shared" si="30"/>
        <v>0</v>
      </c>
      <c r="K686" s="11">
        <f t="shared" si="31"/>
        <v>4</v>
      </c>
      <c r="L686" s="11">
        <f t="shared" si="32"/>
        <v>0</v>
      </c>
      <c r="M686" s="11" t="str">
        <f ca="1">IF(I686&lt;&gt;"план","",IF((ABS(SUMIFS($C:$C,$J:$J,J686,$E:$E,E686,$I:$I,"факт"))+ABS(C686))&gt;ABS(SUMIFS(INDIRECT("'Реестр план'!"&amp;'План-факт'!$E$3),'Реестр план'!$F:$F,E686,'Реестр план'!$I:$I,J686)),"перерасход","ок"))</f>
        <v/>
      </c>
    </row>
    <row r="687" spans="2:13" x14ac:dyDescent="0.3">
      <c r="B687" s="7">
        <v>41394</v>
      </c>
      <c r="C687" s="9">
        <v>42169.8</v>
      </c>
      <c r="D687" s="4" t="s">
        <v>154</v>
      </c>
      <c r="E687" s="4" t="s">
        <v>24</v>
      </c>
      <c r="F687" s="4" t="s">
        <v>117</v>
      </c>
      <c r="H687" s="4" t="s">
        <v>178</v>
      </c>
      <c r="I687" s="4" t="s">
        <v>163</v>
      </c>
      <c r="J687" s="11">
        <f t="shared" si="30"/>
        <v>0</v>
      </c>
      <c r="K687" s="11">
        <f t="shared" si="31"/>
        <v>4</v>
      </c>
      <c r="L687" s="11">
        <f t="shared" si="32"/>
        <v>0</v>
      </c>
      <c r="M687" s="11" t="str">
        <f ca="1">IF(I687&lt;&gt;"план","",IF((ABS(SUMIFS($C:$C,$J:$J,J687,$E:$E,E687,$I:$I,"факт"))+ABS(C687))&gt;ABS(SUMIFS(INDIRECT("'Реестр план'!"&amp;'План-факт'!$E$3),'Реестр план'!$F:$F,E687,'Реестр план'!$I:$I,J687)),"перерасход","ок"))</f>
        <v/>
      </c>
    </row>
    <row r="688" spans="2:13" x14ac:dyDescent="0.3">
      <c r="B688" s="7">
        <v>41394</v>
      </c>
      <c r="C688" s="9">
        <v>42587.91</v>
      </c>
      <c r="D688" s="4" t="s">
        <v>154</v>
      </c>
      <c r="E688" s="4" t="s">
        <v>24</v>
      </c>
      <c r="F688" s="4" t="s">
        <v>109</v>
      </c>
      <c r="H688" s="4" t="s">
        <v>178</v>
      </c>
      <c r="I688" s="4" t="s">
        <v>163</v>
      </c>
      <c r="J688" s="11">
        <f t="shared" si="30"/>
        <v>0</v>
      </c>
      <c r="K688" s="11">
        <f t="shared" si="31"/>
        <v>4</v>
      </c>
      <c r="L688" s="11">
        <f t="shared" si="32"/>
        <v>0</v>
      </c>
      <c r="M688" s="11" t="str">
        <f ca="1">IF(I688&lt;&gt;"план","",IF((ABS(SUMIFS($C:$C,$J:$J,J688,$E:$E,E688,$I:$I,"факт"))+ABS(C688))&gt;ABS(SUMIFS(INDIRECT("'Реестр план'!"&amp;'План-факт'!$E$3),'Реестр план'!$F:$F,E688,'Реестр план'!$I:$I,J688)),"перерасход","ок"))</f>
        <v/>
      </c>
    </row>
    <row r="689" spans="2:13" x14ac:dyDescent="0.3">
      <c r="B689" s="7">
        <v>41394</v>
      </c>
      <c r="C689" s="9">
        <v>42749.04</v>
      </c>
      <c r="D689" s="4" t="s">
        <v>154</v>
      </c>
      <c r="E689" s="4" t="s">
        <v>24</v>
      </c>
      <c r="F689" s="4" t="s">
        <v>120</v>
      </c>
      <c r="H689" s="4" t="s">
        <v>178</v>
      </c>
      <c r="I689" s="4" t="s">
        <v>163</v>
      </c>
      <c r="J689" s="11">
        <f t="shared" si="30"/>
        <v>0</v>
      </c>
      <c r="K689" s="11">
        <f t="shared" si="31"/>
        <v>4</v>
      </c>
      <c r="L689" s="11">
        <f t="shared" si="32"/>
        <v>0</v>
      </c>
      <c r="M689" s="11" t="str">
        <f ca="1">IF(I689&lt;&gt;"план","",IF((ABS(SUMIFS($C:$C,$J:$J,J689,$E:$E,E689,$I:$I,"факт"))+ABS(C689))&gt;ABS(SUMIFS(INDIRECT("'Реестр план'!"&amp;'План-факт'!$E$3),'Реестр план'!$F:$F,E689,'Реестр план'!$I:$I,J689)),"перерасход","ок"))</f>
        <v/>
      </c>
    </row>
    <row r="690" spans="2:13" x14ac:dyDescent="0.3">
      <c r="B690" s="7">
        <v>41394</v>
      </c>
      <c r="C690" s="9">
        <v>43014.46</v>
      </c>
      <c r="D690" s="4" t="s">
        <v>154</v>
      </c>
      <c r="E690" s="4" t="s">
        <v>24</v>
      </c>
      <c r="F690" s="4" t="s">
        <v>112</v>
      </c>
      <c r="H690" s="4" t="s">
        <v>178</v>
      </c>
      <c r="I690" s="4" t="s">
        <v>163</v>
      </c>
      <c r="J690" s="11">
        <f t="shared" si="30"/>
        <v>0</v>
      </c>
      <c r="K690" s="11">
        <f t="shared" si="31"/>
        <v>4</v>
      </c>
      <c r="L690" s="11">
        <f t="shared" si="32"/>
        <v>0</v>
      </c>
      <c r="M690" s="11" t="str">
        <f ca="1">IF(I690&lt;&gt;"план","",IF((ABS(SUMIFS($C:$C,$J:$J,J690,$E:$E,E690,$I:$I,"факт"))+ABS(C690))&gt;ABS(SUMIFS(INDIRECT("'Реестр план'!"&amp;'План-факт'!$E$3),'Реестр план'!$F:$F,E690,'Реестр план'!$I:$I,J690)),"перерасход","ок"))</f>
        <v/>
      </c>
    </row>
    <row r="691" spans="2:13" x14ac:dyDescent="0.3">
      <c r="B691" s="7">
        <v>41394</v>
      </c>
      <c r="C691" s="9">
        <v>44109.85</v>
      </c>
      <c r="D691" s="4" t="s">
        <v>154</v>
      </c>
      <c r="E691" s="4" t="s">
        <v>24</v>
      </c>
      <c r="F691" s="4" t="s">
        <v>112</v>
      </c>
      <c r="H691" s="4" t="s">
        <v>178</v>
      </c>
      <c r="I691" s="4" t="s">
        <v>163</v>
      </c>
      <c r="J691" s="11">
        <f t="shared" si="30"/>
        <v>0</v>
      </c>
      <c r="K691" s="11">
        <f t="shared" si="31"/>
        <v>4</v>
      </c>
      <c r="L691" s="11">
        <f t="shared" si="32"/>
        <v>0</v>
      </c>
      <c r="M691" s="11" t="str">
        <f ca="1">IF(I691&lt;&gt;"план","",IF((ABS(SUMIFS($C:$C,$J:$J,J691,$E:$E,E691,$I:$I,"факт"))+ABS(C691))&gt;ABS(SUMIFS(INDIRECT("'Реестр план'!"&amp;'План-факт'!$E$3),'Реестр план'!$F:$F,E691,'Реестр план'!$I:$I,J691)),"перерасход","ок"))</f>
        <v/>
      </c>
    </row>
    <row r="692" spans="2:13" x14ac:dyDescent="0.3">
      <c r="B692" s="7">
        <v>41394</v>
      </c>
      <c r="C692" s="9">
        <v>44676.31</v>
      </c>
      <c r="D692" s="4" t="s">
        <v>154</v>
      </c>
      <c r="E692" s="4" t="s">
        <v>24</v>
      </c>
      <c r="F692" s="4" t="s">
        <v>124</v>
      </c>
      <c r="H692" s="4" t="s">
        <v>178</v>
      </c>
      <c r="I692" s="4" t="s">
        <v>163</v>
      </c>
      <c r="J692" s="11">
        <f t="shared" si="30"/>
        <v>0</v>
      </c>
      <c r="K692" s="11">
        <f t="shared" si="31"/>
        <v>4</v>
      </c>
      <c r="L692" s="11">
        <f t="shared" si="32"/>
        <v>0</v>
      </c>
      <c r="M692" s="11" t="str">
        <f ca="1">IF(I692&lt;&gt;"план","",IF((ABS(SUMIFS($C:$C,$J:$J,J692,$E:$E,E692,$I:$I,"факт"))+ABS(C692))&gt;ABS(SUMIFS(INDIRECT("'Реестр план'!"&amp;'План-факт'!$E$3),'Реестр план'!$F:$F,E692,'Реестр план'!$I:$I,J692)),"перерасход","ок"))</f>
        <v/>
      </c>
    </row>
    <row r="693" spans="2:13" x14ac:dyDescent="0.3">
      <c r="B693" s="7">
        <v>41394</v>
      </c>
      <c r="C693" s="9">
        <v>46610.28</v>
      </c>
      <c r="D693" s="4" t="s">
        <v>154</v>
      </c>
      <c r="E693" s="4" t="s">
        <v>24</v>
      </c>
      <c r="F693" s="4" t="s">
        <v>119</v>
      </c>
      <c r="H693" s="4" t="s">
        <v>178</v>
      </c>
      <c r="I693" s="4" t="s">
        <v>163</v>
      </c>
      <c r="J693" s="11">
        <f t="shared" si="30"/>
        <v>0</v>
      </c>
      <c r="K693" s="11">
        <f t="shared" si="31"/>
        <v>4</v>
      </c>
      <c r="L693" s="11">
        <f t="shared" si="32"/>
        <v>0</v>
      </c>
      <c r="M693" s="11" t="str">
        <f ca="1">IF(I693&lt;&gt;"план","",IF((ABS(SUMIFS($C:$C,$J:$J,J693,$E:$E,E693,$I:$I,"факт"))+ABS(C693))&gt;ABS(SUMIFS(INDIRECT("'Реестр план'!"&amp;'План-факт'!$E$3),'Реестр план'!$F:$F,E693,'Реестр план'!$I:$I,J693)),"перерасход","ок"))</f>
        <v/>
      </c>
    </row>
    <row r="694" spans="2:13" x14ac:dyDescent="0.3">
      <c r="B694" s="7">
        <v>41394</v>
      </c>
      <c r="C694" s="9">
        <v>47407.68</v>
      </c>
      <c r="D694" s="4" t="s">
        <v>154</v>
      </c>
      <c r="E694" s="4" t="s">
        <v>24</v>
      </c>
      <c r="F694" s="4" t="s">
        <v>114</v>
      </c>
      <c r="H694" s="4" t="s">
        <v>178</v>
      </c>
      <c r="I694" s="4" t="s">
        <v>163</v>
      </c>
      <c r="J694" s="11">
        <f t="shared" si="30"/>
        <v>0</v>
      </c>
      <c r="K694" s="11">
        <f t="shared" si="31"/>
        <v>4</v>
      </c>
      <c r="L694" s="11">
        <f t="shared" si="32"/>
        <v>0</v>
      </c>
      <c r="M694" s="11" t="str">
        <f ca="1">IF(I694&lt;&gt;"план","",IF((ABS(SUMIFS($C:$C,$J:$J,J694,$E:$E,E694,$I:$I,"факт"))+ABS(C694))&gt;ABS(SUMIFS(INDIRECT("'Реестр план'!"&amp;'План-факт'!$E$3),'Реестр план'!$F:$F,E694,'Реестр план'!$I:$I,J694)),"перерасход","ок"))</f>
        <v/>
      </c>
    </row>
    <row r="695" spans="2:13" x14ac:dyDescent="0.3">
      <c r="B695" s="7">
        <v>41394</v>
      </c>
      <c r="C695" s="9">
        <v>48362.3</v>
      </c>
      <c r="D695" s="4" t="s">
        <v>154</v>
      </c>
      <c r="E695" s="4" t="s">
        <v>24</v>
      </c>
      <c r="F695" s="4" t="s">
        <v>120</v>
      </c>
      <c r="H695" s="4" t="s">
        <v>178</v>
      </c>
      <c r="I695" s="4" t="s">
        <v>163</v>
      </c>
      <c r="J695" s="11">
        <f t="shared" si="30"/>
        <v>0</v>
      </c>
      <c r="K695" s="11">
        <f t="shared" si="31"/>
        <v>4</v>
      </c>
      <c r="L695" s="11">
        <f t="shared" si="32"/>
        <v>0</v>
      </c>
      <c r="M695" s="11" t="str">
        <f ca="1">IF(I695&lt;&gt;"план","",IF((ABS(SUMIFS($C:$C,$J:$J,J695,$E:$E,E695,$I:$I,"факт"))+ABS(C695))&gt;ABS(SUMIFS(INDIRECT("'Реестр план'!"&amp;'План-факт'!$E$3),'Реестр план'!$F:$F,E695,'Реестр план'!$I:$I,J695)),"перерасход","ок"))</f>
        <v/>
      </c>
    </row>
    <row r="696" spans="2:13" x14ac:dyDescent="0.3">
      <c r="B696" s="7">
        <v>41394</v>
      </c>
      <c r="C696" s="9">
        <v>48512.34</v>
      </c>
      <c r="D696" s="4" t="s">
        <v>154</v>
      </c>
      <c r="E696" s="4" t="s">
        <v>24</v>
      </c>
      <c r="F696" s="4" t="s">
        <v>123</v>
      </c>
      <c r="H696" s="4" t="s">
        <v>178</v>
      </c>
      <c r="I696" s="4" t="s">
        <v>163</v>
      </c>
      <c r="J696" s="11">
        <f t="shared" si="30"/>
        <v>0</v>
      </c>
      <c r="K696" s="11">
        <f t="shared" si="31"/>
        <v>4</v>
      </c>
      <c r="L696" s="11">
        <f t="shared" si="32"/>
        <v>0</v>
      </c>
      <c r="M696" s="11" t="str">
        <f ca="1">IF(I696&lt;&gt;"план","",IF((ABS(SUMIFS($C:$C,$J:$J,J696,$E:$E,E696,$I:$I,"факт"))+ABS(C696))&gt;ABS(SUMIFS(INDIRECT("'Реестр план'!"&amp;'План-факт'!$E$3),'Реестр план'!$F:$F,E696,'Реестр план'!$I:$I,J696)),"перерасход","ок"))</f>
        <v/>
      </c>
    </row>
    <row r="697" spans="2:13" x14ac:dyDescent="0.3">
      <c r="B697" s="7">
        <v>41394</v>
      </c>
      <c r="C697" s="9">
        <v>49520.27</v>
      </c>
      <c r="D697" s="4" t="s">
        <v>154</v>
      </c>
      <c r="E697" s="4" t="s">
        <v>24</v>
      </c>
      <c r="F697" s="4" t="s">
        <v>121</v>
      </c>
      <c r="H697" s="4" t="s">
        <v>178</v>
      </c>
      <c r="I697" s="4" t="s">
        <v>163</v>
      </c>
      <c r="J697" s="11">
        <f t="shared" si="30"/>
        <v>0</v>
      </c>
      <c r="K697" s="11">
        <f t="shared" si="31"/>
        <v>4</v>
      </c>
      <c r="L697" s="11">
        <f t="shared" si="32"/>
        <v>0</v>
      </c>
      <c r="M697" s="11" t="str">
        <f ca="1">IF(I697&lt;&gt;"план","",IF((ABS(SUMIFS($C:$C,$J:$J,J697,$E:$E,E697,$I:$I,"факт"))+ABS(C697))&gt;ABS(SUMIFS(INDIRECT("'Реестр план'!"&amp;'План-факт'!$E$3),'Реестр план'!$F:$F,E697,'Реестр план'!$I:$I,J697)),"перерасход","ок"))</f>
        <v/>
      </c>
    </row>
    <row r="698" spans="2:13" x14ac:dyDescent="0.3">
      <c r="B698" s="7">
        <v>41394</v>
      </c>
      <c r="C698" s="9">
        <v>50370.28</v>
      </c>
      <c r="D698" s="4" t="s">
        <v>154</v>
      </c>
      <c r="E698" s="4" t="s">
        <v>24</v>
      </c>
      <c r="F698" s="4" t="s">
        <v>123</v>
      </c>
      <c r="H698" s="4" t="s">
        <v>178</v>
      </c>
      <c r="I698" s="4" t="s">
        <v>163</v>
      </c>
      <c r="J698" s="11">
        <f t="shared" si="30"/>
        <v>0</v>
      </c>
      <c r="K698" s="11">
        <f t="shared" si="31"/>
        <v>4</v>
      </c>
      <c r="L698" s="11">
        <f t="shared" si="32"/>
        <v>0</v>
      </c>
      <c r="M698" s="11" t="str">
        <f ca="1">IF(I698&lt;&gt;"план","",IF((ABS(SUMIFS($C:$C,$J:$J,J698,$E:$E,E698,$I:$I,"факт"))+ABS(C698))&gt;ABS(SUMIFS(INDIRECT("'Реестр план'!"&amp;'План-факт'!$E$3),'Реестр план'!$F:$F,E698,'Реестр план'!$I:$I,J698)),"перерасход","ок"))</f>
        <v/>
      </c>
    </row>
    <row r="699" spans="2:13" x14ac:dyDescent="0.3">
      <c r="B699" s="7">
        <v>41394</v>
      </c>
      <c r="C699" s="9">
        <v>50848.56</v>
      </c>
      <c r="D699" s="4" t="s">
        <v>154</v>
      </c>
      <c r="E699" s="4" t="s">
        <v>24</v>
      </c>
      <c r="F699" s="4" t="s">
        <v>121</v>
      </c>
      <c r="H699" s="4" t="s">
        <v>178</v>
      </c>
      <c r="I699" s="4" t="s">
        <v>163</v>
      </c>
      <c r="J699" s="11">
        <f t="shared" si="30"/>
        <v>0</v>
      </c>
      <c r="K699" s="11">
        <f t="shared" si="31"/>
        <v>4</v>
      </c>
      <c r="L699" s="11">
        <f t="shared" si="32"/>
        <v>0</v>
      </c>
      <c r="M699" s="11" t="str">
        <f ca="1">IF(I699&lt;&gt;"план","",IF((ABS(SUMIFS($C:$C,$J:$J,J699,$E:$E,E699,$I:$I,"факт"))+ABS(C699))&gt;ABS(SUMIFS(INDIRECT("'Реестр план'!"&amp;'План-факт'!$E$3),'Реестр план'!$F:$F,E699,'Реестр план'!$I:$I,J699)),"перерасход","ок"))</f>
        <v/>
      </c>
    </row>
    <row r="700" spans="2:13" x14ac:dyDescent="0.3">
      <c r="B700" s="7">
        <v>41394</v>
      </c>
      <c r="C700" s="9">
        <v>51082.2</v>
      </c>
      <c r="D700" s="4" t="s">
        <v>154</v>
      </c>
      <c r="E700" s="4" t="s">
        <v>24</v>
      </c>
      <c r="F700" s="4" t="s">
        <v>116</v>
      </c>
      <c r="H700" s="4" t="s">
        <v>178</v>
      </c>
      <c r="I700" s="4" t="s">
        <v>163</v>
      </c>
      <c r="J700" s="11">
        <f t="shared" si="30"/>
        <v>0</v>
      </c>
      <c r="K700" s="11">
        <f t="shared" si="31"/>
        <v>4</v>
      </c>
      <c r="L700" s="11">
        <f t="shared" si="32"/>
        <v>0</v>
      </c>
      <c r="M700" s="11" t="str">
        <f ca="1">IF(I700&lt;&gt;"план","",IF((ABS(SUMIFS($C:$C,$J:$J,J700,$E:$E,E700,$I:$I,"факт"))+ABS(C700))&gt;ABS(SUMIFS(INDIRECT("'Реестр план'!"&amp;'План-факт'!$E$3),'Реестр план'!$F:$F,E700,'Реестр план'!$I:$I,J700)),"перерасход","ок"))</f>
        <v/>
      </c>
    </row>
    <row r="701" spans="2:13" x14ac:dyDescent="0.3">
      <c r="B701" s="7">
        <v>41394</v>
      </c>
      <c r="C701" s="9">
        <v>53064.23</v>
      </c>
      <c r="D701" s="4" t="s">
        <v>154</v>
      </c>
      <c r="E701" s="4" t="s">
        <v>24</v>
      </c>
      <c r="F701" s="4" t="s">
        <v>106</v>
      </c>
      <c r="H701" s="4" t="s">
        <v>178</v>
      </c>
      <c r="I701" s="4" t="s">
        <v>163</v>
      </c>
      <c r="J701" s="11">
        <f t="shared" si="30"/>
        <v>0</v>
      </c>
      <c r="K701" s="11">
        <f t="shared" si="31"/>
        <v>4</v>
      </c>
      <c r="L701" s="11">
        <f t="shared" si="32"/>
        <v>0</v>
      </c>
      <c r="M701" s="11" t="str">
        <f ca="1">IF(I701&lt;&gt;"план","",IF((ABS(SUMIFS($C:$C,$J:$J,J701,$E:$E,E701,$I:$I,"факт"))+ABS(C701))&gt;ABS(SUMIFS(INDIRECT("'Реестр план'!"&amp;'План-факт'!$E$3),'Реестр план'!$F:$F,E701,'Реестр план'!$I:$I,J701)),"перерасход","ок"))</f>
        <v/>
      </c>
    </row>
    <row r="702" spans="2:13" x14ac:dyDescent="0.3">
      <c r="B702" s="7">
        <v>41394</v>
      </c>
      <c r="C702" s="9">
        <v>53916.32</v>
      </c>
      <c r="D702" s="4" t="s">
        <v>154</v>
      </c>
      <c r="E702" s="4" t="s">
        <v>24</v>
      </c>
      <c r="F702" s="4" t="s">
        <v>108</v>
      </c>
      <c r="H702" s="4" t="s">
        <v>178</v>
      </c>
      <c r="I702" s="4" t="s">
        <v>163</v>
      </c>
      <c r="J702" s="11">
        <f t="shared" si="30"/>
        <v>0</v>
      </c>
      <c r="K702" s="11">
        <f t="shared" si="31"/>
        <v>4</v>
      </c>
      <c r="L702" s="11">
        <f t="shared" si="32"/>
        <v>0</v>
      </c>
      <c r="M702" s="11" t="str">
        <f ca="1">IF(I702&lt;&gt;"план","",IF((ABS(SUMIFS($C:$C,$J:$J,J702,$E:$E,E702,$I:$I,"факт"))+ABS(C702))&gt;ABS(SUMIFS(INDIRECT("'Реестр план'!"&amp;'План-факт'!$E$3),'Реестр план'!$F:$F,E702,'Реестр план'!$I:$I,J702)),"перерасход","ок"))</f>
        <v/>
      </c>
    </row>
    <row r="703" spans="2:13" x14ac:dyDescent="0.3">
      <c r="B703" s="7">
        <v>41394</v>
      </c>
      <c r="C703" s="9">
        <v>54000</v>
      </c>
      <c r="D703" s="4" t="s">
        <v>154</v>
      </c>
      <c r="E703" s="4" t="s">
        <v>24</v>
      </c>
      <c r="F703" s="4" t="s">
        <v>125</v>
      </c>
      <c r="H703" s="4" t="s">
        <v>178</v>
      </c>
      <c r="I703" s="4" t="s">
        <v>163</v>
      </c>
      <c r="J703" s="11">
        <f t="shared" si="30"/>
        <v>0</v>
      </c>
      <c r="K703" s="11">
        <f t="shared" si="31"/>
        <v>4</v>
      </c>
      <c r="L703" s="11">
        <f t="shared" si="32"/>
        <v>0</v>
      </c>
      <c r="M703" s="11" t="str">
        <f ca="1">IF(I703&lt;&gt;"план","",IF((ABS(SUMIFS($C:$C,$J:$J,J703,$E:$E,E703,$I:$I,"факт"))+ABS(C703))&gt;ABS(SUMIFS(INDIRECT("'Реестр план'!"&amp;'План-факт'!$E$3),'Реестр план'!$F:$F,E703,'Реестр план'!$I:$I,J703)),"перерасход","ок"))</f>
        <v/>
      </c>
    </row>
    <row r="704" spans="2:13" x14ac:dyDescent="0.3">
      <c r="B704" s="7">
        <v>41394</v>
      </c>
      <c r="C704" s="9">
        <v>54045.36</v>
      </c>
      <c r="D704" s="4" t="s">
        <v>154</v>
      </c>
      <c r="E704" s="4" t="s">
        <v>24</v>
      </c>
      <c r="F704" s="4" t="s">
        <v>112</v>
      </c>
      <c r="H704" s="4" t="s">
        <v>178</v>
      </c>
      <c r="I704" s="4" t="s">
        <v>163</v>
      </c>
      <c r="J704" s="11">
        <f t="shared" si="30"/>
        <v>0</v>
      </c>
      <c r="K704" s="11">
        <f t="shared" si="31"/>
        <v>4</v>
      </c>
      <c r="L704" s="11">
        <f t="shared" si="32"/>
        <v>0</v>
      </c>
      <c r="M704" s="11" t="str">
        <f ca="1">IF(I704&lt;&gt;"план","",IF((ABS(SUMIFS($C:$C,$J:$J,J704,$E:$E,E704,$I:$I,"факт"))+ABS(C704))&gt;ABS(SUMIFS(INDIRECT("'Реестр план'!"&amp;'План-факт'!$E$3),'Реестр план'!$F:$F,E704,'Реестр план'!$I:$I,J704)),"перерасход","ок"))</f>
        <v/>
      </c>
    </row>
    <row r="705" spans="2:13" x14ac:dyDescent="0.3">
      <c r="B705" s="7">
        <v>41394</v>
      </c>
      <c r="C705" s="9">
        <v>54405.41</v>
      </c>
      <c r="D705" s="4" t="s">
        <v>154</v>
      </c>
      <c r="E705" s="4" t="s">
        <v>24</v>
      </c>
      <c r="F705" s="4" t="s">
        <v>123</v>
      </c>
      <c r="H705" s="4" t="s">
        <v>178</v>
      </c>
      <c r="I705" s="4" t="s">
        <v>163</v>
      </c>
      <c r="J705" s="11">
        <f t="shared" si="30"/>
        <v>0</v>
      </c>
      <c r="K705" s="11">
        <f t="shared" si="31"/>
        <v>4</v>
      </c>
      <c r="L705" s="11">
        <f t="shared" si="32"/>
        <v>0</v>
      </c>
      <c r="M705" s="11" t="str">
        <f ca="1">IF(I705&lt;&gt;"план","",IF((ABS(SUMIFS($C:$C,$J:$J,J705,$E:$E,E705,$I:$I,"факт"))+ABS(C705))&gt;ABS(SUMIFS(INDIRECT("'Реестр план'!"&amp;'План-факт'!$E$3),'Реестр план'!$F:$F,E705,'Реестр план'!$I:$I,J705)),"перерасход","ок"))</f>
        <v/>
      </c>
    </row>
    <row r="706" spans="2:13" x14ac:dyDescent="0.3">
      <c r="B706" s="7">
        <v>41394</v>
      </c>
      <c r="C706" s="9">
        <v>55710.01</v>
      </c>
      <c r="D706" s="4" t="s">
        <v>154</v>
      </c>
      <c r="E706" s="4" t="s">
        <v>24</v>
      </c>
      <c r="F706" s="4" t="s">
        <v>123</v>
      </c>
      <c r="H706" s="4" t="s">
        <v>178</v>
      </c>
      <c r="I706" s="4" t="s">
        <v>163</v>
      </c>
      <c r="J706" s="11">
        <f t="shared" si="30"/>
        <v>0</v>
      </c>
      <c r="K706" s="11">
        <f t="shared" si="31"/>
        <v>4</v>
      </c>
      <c r="L706" s="11">
        <f t="shared" si="32"/>
        <v>0</v>
      </c>
      <c r="M706" s="11" t="str">
        <f ca="1">IF(I706&lt;&gt;"план","",IF((ABS(SUMIFS($C:$C,$J:$J,J706,$E:$E,E706,$I:$I,"факт"))+ABS(C706))&gt;ABS(SUMIFS(INDIRECT("'Реестр план'!"&amp;'План-факт'!$E$3),'Реестр план'!$F:$F,E706,'Реестр план'!$I:$I,J706)),"перерасход","ок"))</f>
        <v/>
      </c>
    </row>
    <row r="707" spans="2:13" x14ac:dyDescent="0.3">
      <c r="B707" s="7">
        <v>41394</v>
      </c>
      <c r="C707" s="9">
        <v>55763.39</v>
      </c>
      <c r="D707" s="4" t="s">
        <v>154</v>
      </c>
      <c r="E707" s="4" t="s">
        <v>24</v>
      </c>
      <c r="F707" s="4" t="s">
        <v>118</v>
      </c>
      <c r="H707" s="4" t="s">
        <v>178</v>
      </c>
      <c r="I707" s="4" t="s">
        <v>163</v>
      </c>
      <c r="J707" s="11">
        <f t="shared" si="30"/>
        <v>0</v>
      </c>
      <c r="K707" s="11">
        <f t="shared" si="31"/>
        <v>4</v>
      </c>
      <c r="L707" s="11">
        <f t="shared" si="32"/>
        <v>0</v>
      </c>
      <c r="M707" s="11" t="str">
        <f ca="1">IF(I707&lt;&gt;"план","",IF((ABS(SUMIFS($C:$C,$J:$J,J707,$E:$E,E707,$I:$I,"факт"))+ABS(C707))&gt;ABS(SUMIFS(INDIRECT("'Реестр план'!"&amp;'План-факт'!$E$3),'Реестр план'!$F:$F,E707,'Реестр план'!$I:$I,J707)),"перерасход","ок"))</f>
        <v/>
      </c>
    </row>
    <row r="708" spans="2:13" x14ac:dyDescent="0.3">
      <c r="B708" s="7">
        <v>41394</v>
      </c>
      <c r="C708" s="9">
        <v>56224.88</v>
      </c>
      <c r="D708" s="4" t="s">
        <v>154</v>
      </c>
      <c r="E708" s="4" t="s">
        <v>24</v>
      </c>
      <c r="F708" s="4" t="s">
        <v>108</v>
      </c>
      <c r="H708" s="4" t="s">
        <v>178</v>
      </c>
      <c r="I708" s="4" t="s">
        <v>163</v>
      </c>
      <c r="J708" s="11">
        <f t="shared" ref="J708:J771" si="33">IF(ISBLANK(A708),0,MONTH(A708))</f>
        <v>0</v>
      </c>
      <c r="K708" s="11">
        <f t="shared" ref="K708:K771" si="34">IF(ISBLANK(B708),0,MONTH(B708))</f>
        <v>4</v>
      </c>
      <c r="L708" s="11">
        <f t="shared" ref="L708:L771" si="35">WEEKNUM(A708)</f>
        <v>0</v>
      </c>
      <c r="M708" s="11" t="str">
        <f ca="1">IF(I708&lt;&gt;"план","",IF((ABS(SUMIFS($C:$C,$J:$J,J708,$E:$E,E708,$I:$I,"факт"))+ABS(C708))&gt;ABS(SUMIFS(INDIRECT("'Реестр план'!"&amp;'План-факт'!$E$3),'Реестр план'!$F:$F,E708,'Реестр план'!$I:$I,J708)),"перерасход","ок"))</f>
        <v/>
      </c>
    </row>
    <row r="709" spans="2:13" x14ac:dyDescent="0.3">
      <c r="B709" s="7">
        <v>41394</v>
      </c>
      <c r="C709" s="9">
        <v>57113.49</v>
      </c>
      <c r="D709" s="4" t="s">
        <v>154</v>
      </c>
      <c r="E709" s="4" t="s">
        <v>24</v>
      </c>
      <c r="F709" s="4" t="s">
        <v>105</v>
      </c>
      <c r="H709" s="4" t="s">
        <v>178</v>
      </c>
      <c r="I709" s="4" t="s">
        <v>163</v>
      </c>
      <c r="J709" s="11">
        <f t="shared" si="33"/>
        <v>0</v>
      </c>
      <c r="K709" s="11">
        <f t="shared" si="34"/>
        <v>4</v>
      </c>
      <c r="L709" s="11">
        <f t="shared" si="35"/>
        <v>0</v>
      </c>
      <c r="M709" s="11" t="str">
        <f ca="1">IF(I709&lt;&gt;"план","",IF((ABS(SUMIFS($C:$C,$J:$J,J709,$E:$E,E709,$I:$I,"факт"))+ABS(C709))&gt;ABS(SUMIFS(INDIRECT("'Реестр план'!"&amp;'План-факт'!$E$3),'Реестр план'!$F:$F,E709,'Реестр план'!$I:$I,J709)),"перерасход","ок"))</f>
        <v/>
      </c>
    </row>
    <row r="710" spans="2:13" x14ac:dyDescent="0.3">
      <c r="B710" s="7">
        <v>41394</v>
      </c>
      <c r="C710" s="9">
        <v>60512.76</v>
      </c>
      <c r="D710" s="4" t="s">
        <v>154</v>
      </c>
      <c r="E710" s="4" t="s">
        <v>24</v>
      </c>
      <c r="F710" s="4" t="s">
        <v>119</v>
      </c>
      <c r="H710" s="4" t="s">
        <v>178</v>
      </c>
      <c r="I710" s="4" t="s">
        <v>163</v>
      </c>
      <c r="J710" s="11">
        <f t="shared" si="33"/>
        <v>0</v>
      </c>
      <c r="K710" s="11">
        <f t="shared" si="34"/>
        <v>4</v>
      </c>
      <c r="L710" s="11">
        <f t="shared" si="35"/>
        <v>0</v>
      </c>
      <c r="M710" s="11" t="str">
        <f ca="1">IF(I710&lt;&gt;"план","",IF((ABS(SUMIFS($C:$C,$J:$J,J710,$E:$E,E710,$I:$I,"факт"))+ABS(C710))&gt;ABS(SUMIFS(INDIRECT("'Реестр план'!"&amp;'План-факт'!$E$3),'Реестр план'!$F:$F,E710,'Реестр план'!$I:$I,J710)),"перерасход","ок"))</f>
        <v/>
      </c>
    </row>
    <row r="711" spans="2:13" x14ac:dyDescent="0.3">
      <c r="B711" s="7">
        <v>41394</v>
      </c>
      <c r="C711" s="9">
        <v>61313.98</v>
      </c>
      <c r="D711" s="4" t="s">
        <v>154</v>
      </c>
      <c r="E711" s="4" t="s">
        <v>24</v>
      </c>
      <c r="F711" s="4" t="s">
        <v>106</v>
      </c>
      <c r="H711" s="4" t="s">
        <v>178</v>
      </c>
      <c r="I711" s="4" t="s">
        <v>163</v>
      </c>
      <c r="J711" s="11">
        <f t="shared" si="33"/>
        <v>0</v>
      </c>
      <c r="K711" s="11">
        <f t="shared" si="34"/>
        <v>4</v>
      </c>
      <c r="L711" s="11">
        <f t="shared" si="35"/>
        <v>0</v>
      </c>
      <c r="M711" s="11" t="str">
        <f ca="1">IF(I711&lt;&gt;"план","",IF((ABS(SUMIFS($C:$C,$J:$J,J711,$E:$E,E711,$I:$I,"факт"))+ABS(C711))&gt;ABS(SUMIFS(INDIRECT("'Реестр план'!"&amp;'План-факт'!$E$3),'Реестр план'!$F:$F,E711,'Реестр план'!$I:$I,J711)),"перерасход","ок"))</f>
        <v/>
      </c>
    </row>
    <row r="712" spans="2:13" x14ac:dyDescent="0.3">
      <c r="B712" s="7">
        <v>41394</v>
      </c>
      <c r="C712" s="9">
        <v>63731.08</v>
      </c>
      <c r="D712" s="4" t="s">
        <v>154</v>
      </c>
      <c r="E712" s="4" t="s">
        <v>24</v>
      </c>
      <c r="F712" s="4" t="s">
        <v>107</v>
      </c>
      <c r="H712" s="4" t="s">
        <v>178</v>
      </c>
      <c r="I712" s="4" t="s">
        <v>163</v>
      </c>
      <c r="J712" s="11">
        <f t="shared" si="33"/>
        <v>0</v>
      </c>
      <c r="K712" s="11">
        <f t="shared" si="34"/>
        <v>4</v>
      </c>
      <c r="L712" s="11">
        <f t="shared" si="35"/>
        <v>0</v>
      </c>
      <c r="M712" s="11" t="str">
        <f ca="1">IF(I712&lt;&gt;"план","",IF((ABS(SUMIFS($C:$C,$J:$J,J712,$E:$E,E712,$I:$I,"факт"))+ABS(C712))&gt;ABS(SUMIFS(INDIRECT("'Реестр план'!"&amp;'План-факт'!$E$3),'Реестр план'!$F:$F,E712,'Реестр план'!$I:$I,J712)),"перерасход","ок"))</f>
        <v/>
      </c>
    </row>
    <row r="713" spans="2:13" x14ac:dyDescent="0.3">
      <c r="B713" s="7">
        <v>41394</v>
      </c>
      <c r="C713" s="9">
        <v>64205.36</v>
      </c>
      <c r="D713" s="4" t="s">
        <v>154</v>
      </c>
      <c r="E713" s="4" t="s">
        <v>24</v>
      </c>
      <c r="F713" s="4" t="s">
        <v>114</v>
      </c>
      <c r="H713" s="4" t="s">
        <v>178</v>
      </c>
      <c r="I713" s="4" t="s">
        <v>163</v>
      </c>
      <c r="J713" s="11">
        <f t="shared" si="33"/>
        <v>0</v>
      </c>
      <c r="K713" s="11">
        <f t="shared" si="34"/>
        <v>4</v>
      </c>
      <c r="L713" s="11">
        <f t="shared" si="35"/>
        <v>0</v>
      </c>
      <c r="M713" s="11" t="str">
        <f ca="1">IF(I713&lt;&gt;"план","",IF((ABS(SUMIFS($C:$C,$J:$J,J713,$E:$E,E713,$I:$I,"факт"))+ABS(C713))&gt;ABS(SUMIFS(INDIRECT("'Реестр план'!"&amp;'План-факт'!$E$3),'Реестр план'!$F:$F,E713,'Реестр план'!$I:$I,J713)),"перерасход","ок"))</f>
        <v/>
      </c>
    </row>
    <row r="714" spans="2:13" x14ac:dyDescent="0.3">
      <c r="B714" s="7">
        <v>41394</v>
      </c>
      <c r="C714" s="9">
        <v>65409.77</v>
      </c>
      <c r="D714" s="4" t="s">
        <v>154</v>
      </c>
      <c r="E714" s="4" t="s">
        <v>24</v>
      </c>
      <c r="F714" s="4" t="s">
        <v>123</v>
      </c>
      <c r="H714" s="4" t="s">
        <v>178</v>
      </c>
      <c r="I714" s="4" t="s">
        <v>163</v>
      </c>
      <c r="J714" s="11">
        <f t="shared" si="33"/>
        <v>0</v>
      </c>
      <c r="K714" s="11">
        <f t="shared" si="34"/>
        <v>4</v>
      </c>
      <c r="L714" s="11">
        <f t="shared" si="35"/>
        <v>0</v>
      </c>
      <c r="M714" s="11" t="str">
        <f ca="1">IF(I714&lt;&gt;"план","",IF((ABS(SUMIFS($C:$C,$J:$J,J714,$E:$E,E714,$I:$I,"факт"))+ABS(C714))&gt;ABS(SUMIFS(INDIRECT("'Реестр план'!"&amp;'План-факт'!$E$3),'Реестр план'!$F:$F,E714,'Реестр план'!$I:$I,J714)),"перерасход","ок"))</f>
        <v/>
      </c>
    </row>
    <row r="715" spans="2:13" x14ac:dyDescent="0.3">
      <c r="B715" s="7">
        <v>41394</v>
      </c>
      <c r="C715" s="9">
        <v>68658.009999999995</v>
      </c>
      <c r="D715" s="4" t="s">
        <v>154</v>
      </c>
      <c r="E715" s="4" t="s">
        <v>24</v>
      </c>
      <c r="F715" s="4" t="s">
        <v>116</v>
      </c>
      <c r="H715" s="4" t="s">
        <v>178</v>
      </c>
      <c r="I715" s="4" t="s">
        <v>163</v>
      </c>
      <c r="J715" s="11">
        <f t="shared" si="33"/>
        <v>0</v>
      </c>
      <c r="K715" s="11">
        <f t="shared" si="34"/>
        <v>4</v>
      </c>
      <c r="L715" s="11">
        <f t="shared" si="35"/>
        <v>0</v>
      </c>
      <c r="M715" s="11" t="str">
        <f ca="1">IF(I715&lt;&gt;"план","",IF((ABS(SUMIFS($C:$C,$J:$J,J715,$E:$E,E715,$I:$I,"факт"))+ABS(C715))&gt;ABS(SUMIFS(INDIRECT("'Реестр план'!"&amp;'План-факт'!$E$3),'Реестр план'!$F:$F,E715,'Реестр план'!$I:$I,J715)),"перерасход","ок"))</f>
        <v/>
      </c>
    </row>
    <row r="716" spans="2:13" x14ac:dyDescent="0.3">
      <c r="B716" s="7">
        <v>41394</v>
      </c>
      <c r="C716" s="9">
        <v>69758.33</v>
      </c>
      <c r="D716" s="4" t="s">
        <v>154</v>
      </c>
      <c r="E716" s="4" t="s">
        <v>24</v>
      </c>
      <c r="F716" s="4" t="s">
        <v>112</v>
      </c>
      <c r="H716" s="4" t="s">
        <v>178</v>
      </c>
      <c r="I716" s="4" t="s">
        <v>163</v>
      </c>
      <c r="J716" s="11">
        <f t="shared" si="33"/>
        <v>0</v>
      </c>
      <c r="K716" s="11">
        <f t="shared" si="34"/>
        <v>4</v>
      </c>
      <c r="L716" s="11">
        <f t="shared" si="35"/>
        <v>0</v>
      </c>
      <c r="M716" s="11" t="str">
        <f ca="1">IF(I716&lt;&gt;"план","",IF((ABS(SUMIFS($C:$C,$J:$J,J716,$E:$E,E716,$I:$I,"факт"))+ABS(C716))&gt;ABS(SUMIFS(INDIRECT("'Реестр план'!"&amp;'План-факт'!$E$3),'Реестр план'!$F:$F,E716,'Реестр план'!$I:$I,J716)),"перерасход","ок"))</f>
        <v/>
      </c>
    </row>
    <row r="717" spans="2:13" x14ac:dyDescent="0.3">
      <c r="B717" s="7">
        <v>41394</v>
      </c>
      <c r="C717" s="9">
        <v>73390.149999999994</v>
      </c>
      <c r="D717" s="4" t="s">
        <v>154</v>
      </c>
      <c r="E717" s="4" t="s">
        <v>24</v>
      </c>
      <c r="F717" s="4" t="s">
        <v>124</v>
      </c>
      <c r="H717" s="4" t="s">
        <v>178</v>
      </c>
      <c r="I717" s="4" t="s">
        <v>163</v>
      </c>
      <c r="J717" s="11">
        <f t="shared" si="33"/>
        <v>0</v>
      </c>
      <c r="K717" s="11">
        <f t="shared" si="34"/>
        <v>4</v>
      </c>
      <c r="L717" s="11">
        <f t="shared" si="35"/>
        <v>0</v>
      </c>
      <c r="M717" s="11" t="str">
        <f ca="1">IF(I717&lt;&gt;"план","",IF((ABS(SUMIFS($C:$C,$J:$J,J717,$E:$E,E717,$I:$I,"факт"))+ABS(C717))&gt;ABS(SUMIFS(INDIRECT("'Реестр план'!"&amp;'План-факт'!$E$3),'Реестр план'!$F:$F,E717,'Реестр план'!$I:$I,J717)),"перерасход","ок"))</f>
        <v/>
      </c>
    </row>
    <row r="718" spans="2:13" x14ac:dyDescent="0.3">
      <c r="B718" s="7">
        <v>41394</v>
      </c>
      <c r="C718" s="9">
        <v>74414.34</v>
      </c>
      <c r="D718" s="4" t="s">
        <v>154</v>
      </c>
      <c r="E718" s="4" t="s">
        <v>24</v>
      </c>
      <c r="F718" s="4" t="s">
        <v>110</v>
      </c>
      <c r="H718" s="4" t="s">
        <v>178</v>
      </c>
      <c r="I718" s="4" t="s">
        <v>163</v>
      </c>
      <c r="J718" s="11">
        <f t="shared" si="33"/>
        <v>0</v>
      </c>
      <c r="K718" s="11">
        <f t="shared" si="34"/>
        <v>4</v>
      </c>
      <c r="L718" s="11">
        <f t="shared" si="35"/>
        <v>0</v>
      </c>
      <c r="M718" s="11" t="str">
        <f ca="1">IF(I718&lt;&gt;"план","",IF((ABS(SUMIFS($C:$C,$J:$J,J718,$E:$E,E718,$I:$I,"факт"))+ABS(C718))&gt;ABS(SUMIFS(INDIRECT("'Реестр план'!"&amp;'План-факт'!$E$3),'Реестр план'!$F:$F,E718,'Реестр план'!$I:$I,J718)),"перерасход","ок"))</f>
        <v/>
      </c>
    </row>
    <row r="719" spans="2:13" x14ac:dyDescent="0.3">
      <c r="B719" s="7">
        <v>41394</v>
      </c>
      <c r="C719" s="9">
        <v>78057</v>
      </c>
      <c r="D719" s="4" t="s">
        <v>154</v>
      </c>
      <c r="E719" s="4" t="s">
        <v>24</v>
      </c>
      <c r="F719" s="4" t="s">
        <v>125</v>
      </c>
      <c r="H719" s="4" t="s">
        <v>178</v>
      </c>
      <c r="I719" s="4" t="s">
        <v>163</v>
      </c>
      <c r="J719" s="11">
        <f t="shared" si="33"/>
        <v>0</v>
      </c>
      <c r="K719" s="11">
        <f t="shared" si="34"/>
        <v>4</v>
      </c>
      <c r="L719" s="11">
        <f t="shared" si="35"/>
        <v>0</v>
      </c>
      <c r="M719" s="11" t="str">
        <f ca="1">IF(I719&lt;&gt;"план","",IF((ABS(SUMIFS($C:$C,$J:$J,J719,$E:$E,E719,$I:$I,"факт"))+ABS(C719))&gt;ABS(SUMIFS(INDIRECT("'Реестр план'!"&amp;'План-факт'!$E$3),'Реестр план'!$F:$F,E719,'Реестр план'!$I:$I,J719)),"перерасход","ок"))</f>
        <v/>
      </c>
    </row>
    <row r="720" spans="2:13" x14ac:dyDescent="0.3">
      <c r="B720" s="7">
        <v>41394</v>
      </c>
      <c r="C720" s="9">
        <v>79810.559999999998</v>
      </c>
      <c r="D720" s="4" t="s">
        <v>154</v>
      </c>
      <c r="E720" s="4" t="s">
        <v>24</v>
      </c>
      <c r="F720" s="4" t="s">
        <v>124</v>
      </c>
      <c r="H720" s="4" t="s">
        <v>178</v>
      </c>
      <c r="I720" s="4" t="s">
        <v>163</v>
      </c>
      <c r="J720" s="11">
        <f t="shared" si="33"/>
        <v>0</v>
      </c>
      <c r="K720" s="11">
        <f t="shared" si="34"/>
        <v>4</v>
      </c>
      <c r="L720" s="11">
        <f t="shared" si="35"/>
        <v>0</v>
      </c>
      <c r="M720" s="11" t="str">
        <f ca="1">IF(I720&lt;&gt;"план","",IF((ABS(SUMIFS($C:$C,$J:$J,J720,$E:$E,E720,$I:$I,"факт"))+ABS(C720))&gt;ABS(SUMIFS(INDIRECT("'Реестр план'!"&amp;'План-факт'!$E$3),'Реестр план'!$F:$F,E720,'Реестр план'!$I:$I,J720)),"перерасход","ок"))</f>
        <v/>
      </c>
    </row>
    <row r="721" spans="2:13" x14ac:dyDescent="0.3">
      <c r="B721" s="7">
        <v>41394</v>
      </c>
      <c r="C721" s="9">
        <v>80398.710000000006</v>
      </c>
      <c r="D721" s="4" t="s">
        <v>154</v>
      </c>
      <c r="E721" s="4" t="s">
        <v>24</v>
      </c>
      <c r="F721" s="4" t="s">
        <v>106</v>
      </c>
      <c r="H721" s="4" t="s">
        <v>178</v>
      </c>
      <c r="I721" s="4" t="s">
        <v>163</v>
      </c>
      <c r="J721" s="11">
        <f t="shared" si="33"/>
        <v>0</v>
      </c>
      <c r="K721" s="11">
        <f t="shared" si="34"/>
        <v>4</v>
      </c>
      <c r="L721" s="11">
        <f t="shared" si="35"/>
        <v>0</v>
      </c>
      <c r="M721" s="11" t="str">
        <f ca="1">IF(I721&lt;&gt;"план","",IF((ABS(SUMIFS($C:$C,$J:$J,J721,$E:$E,E721,$I:$I,"факт"))+ABS(C721))&gt;ABS(SUMIFS(INDIRECT("'Реестр план'!"&amp;'План-факт'!$E$3),'Реестр план'!$F:$F,E721,'Реестр план'!$I:$I,J721)),"перерасход","ок"))</f>
        <v/>
      </c>
    </row>
    <row r="722" spans="2:13" x14ac:dyDescent="0.3">
      <c r="B722" s="7">
        <v>41394</v>
      </c>
      <c r="C722" s="9">
        <v>80645.259999999995</v>
      </c>
      <c r="D722" s="4" t="s">
        <v>154</v>
      </c>
      <c r="E722" s="4" t="s">
        <v>24</v>
      </c>
      <c r="F722" s="4" t="s">
        <v>106</v>
      </c>
      <c r="H722" s="4" t="s">
        <v>178</v>
      </c>
      <c r="I722" s="4" t="s">
        <v>163</v>
      </c>
      <c r="J722" s="11">
        <f t="shared" si="33"/>
        <v>0</v>
      </c>
      <c r="K722" s="11">
        <f t="shared" si="34"/>
        <v>4</v>
      </c>
      <c r="L722" s="11">
        <f t="shared" si="35"/>
        <v>0</v>
      </c>
      <c r="M722" s="11" t="str">
        <f ca="1">IF(I722&lt;&gt;"план","",IF((ABS(SUMIFS($C:$C,$J:$J,J722,$E:$E,E722,$I:$I,"факт"))+ABS(C722))&gt;ABS(SUMIFS(INDIRECT("'Реестр план'!"&amp;'План-факт'!$E$3),'Реестр план'!$F:$F,E722,'Реестр план'!$I:$I,J722)),"перерасход","ок"))</f>
        <v/>
      </c>
    </row>
    <row r="723" spans="2:13" x14ac:dyDescent="0.3">
      <c r="B723" s="7">
        <v>41394</v>
      </c>
      <c r="C723" s="9">
        <v>81185.06</v>
      </c>
      <c r="D723" s="4" t="s">
        <v>154</v>
      </c>
      <c r="E723" s="4" t="s">
        <v>24</v>
      </c>
      <c r="F723" s="4" t="s">
        <v>116</v>
      </c>
      <c r="H723" s="4" t="s">
        <v>178</v>
      </c>
      <c r="I723" s="4" t="s">
        <v>163</v>
      </c>
      <c r="J723" s="11">
        <f t="shared" si="33"/>
        <v>0</v>
      </c>
      <c r="K723" s="11">
        <f t="shared" si="34"/>
        <v>4</v>
      </c>
      <c r="L723" s="11">
        <f t="shared" si="35"/>
        <v>0</v>
      </c>
      <c r="M723" s="11" t="str">
        <f ca="1">IF(I723&lt;&gt;"план","",IF((ABS(SUMIFS($C:$C,$J:$J,J723,$E:$E,E723,$I:$I,"факт"))+ABS(C723))&gt;ABS(SUMIFS(INDIRECT("'Реестр план'!"&amp;'План-факт'!$E$3),'Реестр план'!$F:$F,E723,'Реестр план'!$I:$I,J723)),"перерасход","ок"))</f>
        <v/>
      </c>
    </row>
    <row r="724" spans="2:13" x14ac:dyDescent="0.3">
      <c r="B724" s="7">
        <v>41394</v>
      </c>
      <c r="C724" s="9">
        <v>82637.17</v>
      </c>
      <c r="D724" s="4" t="s">
        <v>154</v>
      </c>
      <c r="E724" s="4" t="s">
        <v>24</v>
      </c>
      <c r="F724" s="4" t="s">
        <v>123</v>
      </c>
      <c r="H724" s="4" t="s">
        <v>178</v>
      </c>
      <c r="I724" s="4" t="s">
        <v>163</v>
      </c>
      <c r="J724" s="11">
        <f t="shared" si="33"/>
        <v>0</v>
      </c>
      <c r="K724" s="11">
        <f t="shared" si="34"/>
        <v>4</v>
      </c>
      <c r="L724" s="11">
        <f t="shared" si="35"/>
        <v>0</v>
      </c>
      <c r="M724" s="11" t="str">
        <f ca="1">IF(I724&lt;&gt;"план","",IF((ABS(SUMIFS($C:$C,$J:$J,J724,$E:$E,E724,$I:$I,"факт"))+ABS(C724))&gt;ABS(SUMIFS(INDIRECT("'Реестр план'!"&amp;'План-факт'!$E$3),'Реестр план'!$F:$F,E724,'Реестр план'!$I:$I,J724)),"перерасход","ок"))</f>
        <v/>
      </c>
    </row>
    <row r="725" spans="2:13" x14ac:dyDescent="0.3">
      <c r="B725" s="7">
        <v>41394</v>
      </c>
      <c r="C725" s="9">
        <v>84204.95</v>
      </c>
      <c r="D725" s="4" t="s">
        <v>154</v>
      </c>
      <c r="E725" s="4" t="s">
        <v>24</v>
      </c>
      <c r="F725" s="4" t="s">
        <v>120</v>
      </c>
      <c r="H725" s="4" t="s">
        <v>178</v>
      </c>
      <c r="I725" s="4" t="s">
        <v>163</v>
      </c>
      <c r="J725" s="11">
        <f t="shared" si="33"/>
        <v>0</v>
      </c>
      <c r="K725" s="11">
        <f t="shared" si="34"/>
        <v>4</v>
      </c>
      <c r="L725" s="11">
        <f t="shared" si="35"/>
        <v>0</v>
      </c>
      <c r="M725" s="11" t="str">
        <f ca="1">IF(I725&lt;&gt;"план","",IF((ABS(SUMIFS($C:$C,$J:$J,J725,$E:$E,E725,$I:$I,"факт"))+ABS(C725))&gt;ABS(SUMIFS(INDIRECT("'Реестр план'!"&amp;'План-факт'!$E$3),'Реестр план'!$F:$F,E725,'Реестр план'!$I:$I,J725)),"перерасход","ок"))</f>
        <v/>
      </c>
    </row>
    <row r="726" spans="2:13" x14ac:dyDescent="0.3">
      <c r="B726" s="7">
        <v>41394</v>
      </c>
      <c r="C726" s="9">
        <v>87014.84</v>
      </c>
      <c r="D726" s="4" t="s">
        <v>154</v>
      </c>
      <c r="E726" s="4" t="s">
        <v>24</v>
      </c>
      <c r="F726" s="4" t="s">
        <v>110</v>
      </c>
      <c r="H726" s="4" t="s">
        <v>178</v>
      </c>
      <c r="I726" s="4" t="s">
        <v>163</v>
      </c>
      <c r="J726" s="11">
        <f t="shared" si="33"/>
        <v>0</v>
      </c>
      <c r="K726" s="11">
        <f t="shared" si="34"/>
        <v>4</v>
      </c>
      <c r="L726" s="11">
        <f t="shared" si="35"/>
        <v>0</v>
      </c>
      <c r="M726" s="11" t="str">
        <f ca="1">IF(I726&lt;&gt;"план","",IF((ABS(SUMIFS($C:$C,$J:$J,J726,$E:$E,E726,$I:$I,"факт"))+ABS(C726))&gt;ABS(SUMIFS(INDIRECT("'Реестр план'!"&amp;'План-факт'!$E$3),'Реестр план'!$F:$F,E726,'Реестр план'!$I:$I,J726)),"перерасход","ок"))</f>
        <v/>
      </c>
    </row>
    <row r="727" spans="2:13" x14ac:dyDescent="0.3">
      <c r="B727" s="7">
        <v>41394</v>
      </c>
      <c r="C727" s="9">
        <v>87633.05</v>
      </c>
      <c r="D727" s="4" t="s">
        <v>154</v>
      </c>
      <c r="E727" s="4" t="s">
        <v>24</v>
      </c>
      <c r="F727" s="4" t="s">
        <v>123</v>
      </c>
      <c r="H727" s="4" t="s">
        <v>178</v>
      </c>
      <c r="I727" s="4" t="s">
        <v>163</v>
      </c>
      <c r="J727" s="11">
        <f t="shared" si="33"/>
        <v>0</v>
      </c>
      <c r="K727" s="11">
        <f t="shared" si="34"/>
        <v>4</v>
      </c>
      <c r="L727" s="11">
        <f t="shared" si="35"/>
        <v>0</v>
      </c>
      <c r="M727" s="11" t="str">
        <f ca="1">IF(I727&lt;&gt;"план","",IF((ABS(SUMIFS($C:$C,$J:$J,J727,$E:$E,E727,$I:$I,"факт"))+ABS(C727))&gt;ABS(SUMIFS(INDIRECT("'Реестр план'!"&amp;'План-факт'!$E$3),'Реестр план'!$F:$F,E727,'Реестр план'!$I:$I,J727)),"перерасход","ок"))</f>
        <v/>
      </c>
    </row>
    <row r="728" spans="2:13" x14ac:dyDescent="0.3">
      <c r="B728" s="7">
        <v>41394</v>
      </c>
      <c r="C728" s="9">
        <v>87799.91</v>
      </c>
      <c r="D728" s="4" t="s">
        <v>154</v>
      </c>
      <c r="E728" s="4" t="s">
        <v>24</v>
      </c>
      <c r="F728" s="4" t="s">
        <v>117</v>
      </c>
      <c r="H728" s="4" t="s">
        <v>178</v>
      </c>
      <c r="I728" s="4" t="s">
        <v>163</v>
      </c>
      <c r="J728" s="11">
        <f t="shared" si="33"/>
        <v>0</v>
      </c>
      <c r="K728" s="11">
        <f t="shared" si="34"/>
        <v>4</v>
      </c>
      <c r="L728" s="11">
        <f t="shared" si="35"/>
        <v>0</v>
      </c>
      <c r="M728" s="11" t="str">
        <f ca="1">IF(I728&lt;&gt;"план","",IF((ABS(SUMIFS($C:$C,$J:$J,J728,$E:$E,E728,$I:$I,"факт"))+ABS(C728))&gt;ABS(SUMIFS(INDIRECT("'Реестр план'!"&amp;'План-факт'!$E$3),'Реестр план'!$F:$F,E728,'Реестр план'!$I:$I,J728)),"перерасход","ок"))</f>
        <v/>
      </c>
    </row>
    <row r="729" spans="2:13" x14ac:dyDescent="0.3">
      <c r="B729" s="7">
        <v>41394</v>
      </c>
      <c r="C729" s="9">
        <v>94047.84</v>
      </c>
      <c r="D729" s="4" t="s">
        <v>154</v>
      </c>
      <c r="E729" s="4" t="s">
        <v>24</v>
      </c>
      <c r="F729" s="4" t="s">
        <v>122</v>
      </c>
      <c r="H729" s="4" t="s">
        <v>178</v>
      </c>
      <c r="I729" s="4" t="s">
        <v>163</v>
      </c>
      <c r="J729" s="11">
        <f t="shared" si="33"/>
        <v>0</v>
      </c>
      <c r="K729" s="11">
        <f t="shared" si="34"/>
        <v>4</v>
      </c>
      <c r="L729" s="11">
        <f t="shared" si="35"/>
        <v>0</v>
      </c>
      <c r="M729" s="11" t="str">
        <f ca="1">IF(I729&lt;&gt;"план","",IF((ABS(SUMIFS($C:$C,$J:$J,J729,$E:$E,E729,$I:$I,"факт"))+ABS(C729))&gt;ABS(SUMIFS(INDIRECT("'Реестр план'!"&amp;'План-факт'!$E$3),'Реестр план'!$F:$F,E729,'Реестр план'!$I:$I,J729)),"перерасход","ок"))</f>
        <v/>
      </c>
    </row>
    <row r="730" spans="2:13" x14ac:dyDescent="0.3">
      <c r="B730" s="7">
        <v>41394</v>
      </c>
      <c r="C730" s="9">
        <v>96716.34</v>
      </c>
      <c r="D730" s="4" t="s">
        <v>154</v>
      </c>
      <c r="E730" s="4" t="s">
        <v>24</v>
      </c>
      <c r="F730" s="4" t="s">
        <v>122</v>
      </c>
      <c r="H730" s="4" t="s">
        <v>178</v>
      </c>
      <c r="I730" s="4" t="s">
        <v>163</v>
      </c>
      <c r="J730" s="11">
        <f t="shared" si="33"/>
        <v>0</v>
      </c>
      <c r="K730" s="11">
        <f t="shared" si="34"/>
        <v>4</v>
      </c>
      <c r="L730" s="11">
        <f t="shared" si="35"/>
        <v>0</v>
      </c>
      <c r="M730" s="11" t="str">
        <f ca="1">IF(I730&lt;&gt;"план","",IF((ABS(SUMIFS($C:$C,$J:$J,J730,$E:$E,E730,$I:$I,"факт"))+ABS(C730))&gt;ABS(SUMIFS(INDIRECT("'Реестр план'!"&amp;'План-факт'!$E$3),'Реестр план'!$F:$F,E730,'Реестр план'!$I:$I,J730)),"перерасход","ок"))</f>
        <v/>
      </c>
    </row>
    <row r="731" spans="2:13" x14ac:dyDescent="0.3">
      <c r="B731" s="7">
        <v>41394</v>
      </c>
      <c r="C731" s="9">
        <v>103332.6</v>
      </c>
      <c r="D731" s="4" t="s">
        <v>154</v>
      </c>
      <c r="E731" s="4" t="s">
        <v>24</v>
      </c>
      <c r="F731" s="4" t="s">
        <v>121</v>
      </c>
      <c r="H731" s="4" t="s">
        <v>178</v>
      </c>
      <c r="I731" s="4" t="s">
        <v>163</v>
      </c>
      <c r="J731" s="11">
        <f t="shared" si="33"/>
        <v>0</v>
      </c>
      <c r="K731" s="11">
        <f t="shared" si="34"/>
        <v>4</v>
      </c>
      <c r="L731" s="11">
        <f t="shared" si="35"/>
        <v>0</v>
      </c>
      <c r="M731" s="11" t="str">
        <f ca="1">IF(I731&lt;&gt;"план","",IF((ABS(SUMIFS($C:$C,$J:$J,J731,$E:$E,E731,$I:$I,"факт"))+ABS(C731))&gt;ABS(SUMIFS(INDIRECT("'Реестр план'!"&amp;'План-факт'!$E$3),'Реестр план'!$F:$F,E731,'Реестр план'!$I:$I,J731)),"перерасход","ок"))</f>
        <v/>
      </c>
    </row>
    <row r="732" spans="2:13" x14ac:dyDescent="0.3">
      <c r="B732" s="7">
        <v>41394</v>
      </c>
      <c r="C732" s="9">
        <v>105212.35</v>
      </c>
      <c r="D732" s="4" t="s">
        <v>154</v>
      </c>
      <c r="E732" s="4" t="s">
        <v>24</v>
      </c>
      <c r="F732" s="4" t="s">
        <v>123</v>
      </c>
      <c r="H732" s="4" t="s">
        <v>178</v>
      </c>
      <c r="I732" s="4" t="s">
        <v>163</v>
      </c>
      <c r="J732" s="11">
        <f t="shared" si="33"/>
        <v>0</v>
      </c>
      <c r="K732" s="11">
        <f t="shared" si="34"/>
        <v>4</v>
      </c>
      <c r="L732" s="11">
        <f t="shared" si="35"/>
        <v>0</v>
      </c>
      <c r="M732" s="11" t="str">
        <f ca="1">IF(I732&lt;&gt;"план","",IF((ABS(SUMIFS($C:$C,$J:$J,J732,$E:$E,E732,$I:$I,"факт"))+ABS(C732))&gt;ABS(SUMIFS(INDIRECT("'Реестр план'!"&amp;'План-факт'!$E$3),'Реестр план'!$F:$F,E732,'Реестр план'!$I:$I,J732)),"перерасход","ок"))</f>
        <v/>
      </c>
    </row>
    <row r="733" spans="2:13" x14ac:dyDescent="0.3">
      <c r="B733" s="7">
        <v>41394</v>
      </c>
      <c r="C733" s="9">
        <v>109218.91</v>
      </c>
      <c r="D733" s="4" t="s">
        <v>154</v>
      </c>
      <c r="E733" s="4" t="s">
        <v>24</v>
      </c>
      <c r="F733" s="4" t="s">
        <v>112</v>
      </c>
      <c r="H733" s="4" t="s">
        <v>178</v>
      </c>
      <c r="I733" s="4" t="s">
        <v>163</v>
      </c>
      <c r="J733" s="11">
        <f t="shared" si="33"/>
        <v>0</v>
      </c>
      <c r="K733" s="11">
        <f t="shared" si="34"/>
        <v>4</v>
      </c>
      <c r="L733" s="11">
        <f t="shared" si="35"/>
        <v>0</v>
      </c>
      <c r="M733" s="11" t="str">
        <f ca="1">IF(I733&lt;&gt;"план","",IF((ABS(SUMIFS($C:$C,$J:$J,J733,$E:$E,E733,$I:$I,"факт"))+ABS(C733))&gt;ABS(SUMIFS(INDIRECT("'Реестр план'!"&amp;'План-факт'!$E$3),'Реестр план'!$F:$F,E733,'Реестр план'!$I:$I,J733)),"перерасход","ок"))</f>
        <v/>
      </c>
    </row>
    <row r="734" spans="2:13" x14ac:dyDescent="0.3">
      <c r="B734" s="7">
        <v>41394</v>
      </c>
      <c r="C734" s="9">
        <v>110143</v>
      </c>
      <c r="D734" s="4" t="s">
        <v>154</v>
      </c>
      <c r="E734" s="4" t="s">
        <v>24</v>
      </c>
      <c r="F734" s="4" t="s">
        <v>113</v>
      </c>
      <c r="H734" s="4" t="s">
        <v>178</v>
      </c>
      <c r="I734" s="4" t="s">
        <v>163</v>
      </c>
      <c r="J734" s="11">
        <f t="shared" si="33"/>
        <v>0</v>
      </c>
      <c r="K734" s="11">
        <f t="shared" si="34"/>
        <v>4</v>
      </c>
      <c r="L734" s="11">
        <f t="shared" si="35"/>
        <v>0</v>
      </c>
      <c r="M734" s="11" t="str">
        <f ca="1">IF(I734&lt;&gt;"план","",IF((ABS(SUMIFS($C:$C,$J:$J,J734,$E:$E,E734,$I:$I,"факт"))+ABS(C734))&gt;ABS(SUMIFS(INDIRECT("'Реестр план'!"&amp;'План-факт'!$E$3),'Реестр план'!$F:$F,E734,'Реестр план'!$I:$I,J734)),"перерасход","ок"))</f>
        <v/>
      </c>
    </row>
    <row r="735" spans="2:13" x14ac:dyDescent="0.3">
      <c r="B735" s="7">
        <v>41394</v>
      </c>
      <c r="C735" s="9">
        <v>115743.1</v>
      </c>
      <c r="D735" s="4" t="s">
        <v>154</v>
      </c>
      <c r="E735" s="4" t="s">
        <v>24</v>
      </c>
      <c r="F735" s="4" t="s">
        <v>125</v>
      </c>
      <c r="H735" s="4" t="s">
        <v>178</v>
      </c>
      <c r="I735" s="4" t="s">
        <v>163</v>
      </c>
      <c r="J735" s="11">
        <f t="shared" si="33"/>
        <v>0</v>
      </c>
      <c r="K735" s="11">
        <f t="shared" si="34"/>
        <v>4</v>
      </c>
      <c r="L735" s="11">
        <f t="shared" si="35"/>
        <v>0</v>
      </c>
      <c r="M735" s="11" t="str">
        <f ca="1">IF(I735&lt;&gt;"план","",IF((ABS(SUMIFS($C:$C,$J:$J,J735,$E:$E,E735,$I:$I,"факт"))+ABS(C735))&gt;ABS(SUMIFS(INDIRECT("'Реестр план'!"&amp;'План-факт'!$E$3),'Реестр план'!$F:$F,E735,'Реестр план'!$I:$I,J735)),"перерасход","ок"))</f>
        <v/>
      </c>
    </row>
    <row r="736" spans="2:13" x14ac:dyDescent="0.3">
      <c r="B736" s="7">
        <v>41394</v>
      </c>
      <c r="C736" s="9">
        <v>116205.81</v>
      </c>
      <c r="D736" s="4" t="s">
        <v>154</v>
      </c>
      <c r="E736" s="4" t="s">
        <v>24</v>
      </c>
      <c r="F736" s="4" t="s">
        <v>109</v>
      </c>
      <c r="H736" s="4" t="s">
        <v>178</v>
      </c>
      <c r="I736" s="4" t="s">
        <v>163</v>
      </c>
      <c r="J736" s="11">
        <f t="shared" si="33"/>
        <v>0</v>
      </c>
      <c r="K736" s="11">
        <f t="shared" si="34"/>
        <v>4</v>
      </c>
      <c r="L736" s="11">
        <f t="shared" si="35"/>
        <v>0</v>
      </c>
      <c r="M736" s="11" t="str">
        <f ca="1">IF(I736&lt;&gt;"план","",IF((ABS(SUMIFS($C:$C,$J:$J,J736,$E:$E,E736,$I:$I,"факт"))+ABS(C736))&gt;ABS(SUMIFS(INDIRECT("'Реестр план'!"&amp;'План-факт'!$E$3),'Реестр план'!$F:$F,E736,'Реестр план'!$I:$I,J736)),"перерасход","ок"))</f>
        <v/>
      </c>
    </row>
    <row r="737" spans="2:13" x14ac:dyDescent="0.3">
      <c r="B737" s="7">
        <v>41394</v>
      </c>
      <c r="C737" s="9">
        <v>117952.8</v>
      </c>
      <c r="D737" s="4" t="s">
        <v>154</v>
      </c>
      <c r="E737" s="4" t="s">
        <v>24</v>
      </c>
      <c r="F737" s="4" t="s">
        <v>111</v>
      </c>
      <c r="H737" s="4" t="s">
        <v>178</v>
      </c>
      <c r="I737" s="4" t="s">
        <v>163</v>
      </c>
      <c r="J737" s="11">
        <f t="shared" si="33"/>
        <v>0</v>
      </c>
      <c r="K737" s="11">
        <f t="shared" si="34"/>
        <v>4</v>
      </c>
      <c r="L737" s="11">
        <f t="shared" si="35"/>
        <v>0</v>
      </c>
      <c r="M737" s="11" t="str">
        <f ca="1">IF(I737&lt;&gt;"план","",IF((ABS(SUMIFS($C:$C,$J:$J,J737,$E:$E,E737,$I:$I,"факт"))+ABS(C737))&gt;ABS(SUMIFS(INDIRECT("'Реестр план'!"&amp;'План-факт'!$E$3),'Реестр план'!$F:$F,E737,'Реестр план'!$I:$I,J737)),"перерасход","ок"))</f>
        <v/>
      </c>
    </row>
    <row r="738" spans="2:13" x14ac:dyDescent="0.3">
      <c r="B738" s="7">
        <v>41394</v>
      </c>
      <c r="C738" s="9">
        <v>118366.74</v>
      </c>
      <c r="D738" s="4" t="s">
        <v>154</v>
      </c>
      <c r="E738" s="4" t="s">
        <v>24</v>
      </c>
      <c r="F738" s="4" t="s">
        <v>113</v>
      </c>
      <c r="H738" s="4" t="s">
        <v>178</v>
      </c>
      <c r="I738" s="4" t="s">
        <v>163</v>
      </c>
      <c r="J738" s="11">
        <f t="shared" si="33"/>
        <v>0</v>
      </c>
      <c r="K738" s="11">
        <f t="shared" si="34"/>
        <v>4</v>
      </c>
      <c r="L738" s="11">
        <f t="shared" si="35"/>
        <v>0</v>
      </c>
      <c r="M738" s="11" t="str">
        <f ca="1">IF(I738&lt;&gt;"план","",IF((ABS(SUMIFS($C:$C,$J:$J,J738,$E:$E,E738,$I:$I,"факт"))+ABS(C738))&gt;ABS(SUMIFS(INDIRECT("'Реестр план'!"&amp;'План-факт'!$E$3),'Реестр план'!$F:$F,E738,'Реестр план'!$I:$I,J738)),"перерасход","ок"))</f>
        <v/>
      </c>
    </row>
    <row r="739" spans="2:13" x14ac:dyDescent="0.3">
      <c r="B739" s="7">
        <v>41394</v>
      </c>
      <c r="C739" s="9">
        <v>119837.85</v>
      </c>
      <c r="D739" s="4" t="s">
        <v>154</v>
      </c>
      <c r="E739" s="4" t="s">
        <v>24</v>
      </c>
      <c r="F739" s="4" t="s">
        <v>106</v>
      </c>
      <c r="H739" s="4" t="s">
        <v>178</v>
      </c>
      <c r="I739" s="4" t="s">
        <v>163</v>
      </c>
      <c r="J739" s="11">
        <f t="shared" si="33"/>
        <v>0</v>
      </c>
      <c r="K739" s="11">
        <f t="shared" si="34"/>
        <v>4</v>
      </c>
      <c r="L739" s="11">
        <f t="shared" si="35"/>
        <v>0</v>
      </c>
      <c r="M739" s="11" t="str">
        <f ca="1">IF(I739&lt;&gt;"план","",IF((ABS(SUMIFS($C:$C,$J:$J,J739,$E:$E,E739,$I:$I,"факт"))+ABS(C739))&gt;ABS(SUMIFS(INDIRECT("'Реестр план'!"&amp;'План-факт'!$E$3),'Реестр план'!$F:$F,E739,'Реестр план'!$I:$I,J739)),"перерасход","ок"))</f>
        <v/>
      </c>
    </row>
    <row r="740" spans="2:13" x14ac:dyDescent="0.3">
      <c r="B740" s="7">
        <v>41394</v>
      </c>
      <c r="C740" s="9">
        <v>120487.62</v>
      </c>
      <c r="D740" s="4" t="s">
        <v>154</v>
      </c>
      <c r="E740" s="4" t="s">
        <v>24</v>
      </c>
      <c r="F740" s="4" t="s">
        <v>119</v>
      </c>
      <c r="H740" s="4" t="s">
        <v>178</v>
      </c>
      <c r="I740" s="4" t="s">
        <v>163</v>
      </c>
      <c r="J740" s="11">
        <f t="shared" si="33"/>
        <v>0</v>
      </c>
      <c r="K740" s="11">
        <f t="shared" si="34"/>
        <v>4</v>
      </c>
      <c r="L740" s="11">
        <f t="shared" si="35"/>
        <v>0</v>
      </c>
      <c r="M740" s="11" t="str">
        <f ca="1">IF(I740&lt;&gt;"план","",IF((ABS(SUMIFS($C:$C,$J:$J,J740,$E:$E,E740,$I:$I,"факт"))+ABS(C740))&gt;ABS(SUMIFS(INDIRECT("'Реестр план'!"&amp;'План-факт'!$E$3),'Реестр план'!$F:$F,E740,'Реестр план'!$I:$I,J740)),"перерасход","ок"))</f>
        <v/>
      </c>
    </row>
    <row r="741" spans="2:13" x14ac:dyDescent="0.3">
      <c r="B741" s="7">
        <v>41394</v>
      </c>
      <c r="C741" s="9">
        <v>120579.48</v>
      </c>
      <c r="D741" s="4" t="s">
        <v>154</v>
      </c>
      <c r="E741" s="4" t="s">
        <v>24</v>
      </c>
      <c r="F741" s="4" t="s">
        <v>113</v>
      </c>
      <c r="H741" s="4" t="s">
        <v>178</v>
      </c>
      <c r="I741" s="4" t="s">
        <v>163</v>
      </c>
      <c r="J741" s="11">
        <f t="shared" si="33"/>
        <v>0</v>
      </c>
      <c r="K741" s="11">
        <f t="shared" si="34"/>
        <v>4</v>
      </c>
      <c r="L741" s="11">
        <f t="shared" si="35"/>
        <v>0</v>
      </c>
      <c r="M741" s="11" t="str">
        <f ca="1">IF(I741&lt;&gt;"план","",IF((ABS(SUMIFS($C:$C,$J:$J,J741,$E:$E,E741,$I:$I,"факт"))+ABS(C741))&gt;ABS(SUMIFS(INDIRECT("'Реестр план'!"&amp;'План-факт'!$E$3),'Реестр план'!$F:$F,E741,'Реестр план'!$I:$I,J741)),"перерасход","ок"))</f>
        <v/>
      </c>
    </row>
    <row r="742" spans="2:13" x14ac:dyDescent="0.3">
      <c r="B742" s="7">
        <v>41394</v>
      </c>
      <c r="C742" s="9">
        <v>121207.24</v>
      </c>
      <c r="D742" s="4" t="s">
        <v>154</v>
      </c>
      <c r="E742" s="4" t="s">
        <v>24</v>
      </c>
      <c r="F742" s="4" t="s">
        <v>113</v>
      </c>
      <c r="H742" s="4" t="s">
        <v>178</v>
      </c>
      <c r="I742" s="4" t="s">
        <v>163</v>
      </c>
      <c r="J742" s="11">
        <f t="shared" si="33"/>
        <v>0</v>
      </c>
      <c r="K742" s="11">
        <f t="shared" si="34"/>
        <v>4</v>
      </c>
      <c r="L742" s="11">
        <f t="shared" si="35"/>
        <v>0</v>
      </c>
      <c r="M742" s="11" t="str">
        <f ca="1">IF(I742&lt;&gt;"план","",IF((ABS(SUMIFS($C:$C,$J:$J,J742,$E:$E,E742,$I:$I,"факт"))+ABS(C742))&gt;ABS(SUMIFS(INDIRECT("'Реестр план'!"&amp;'План-факт'!$E$3),'Реестр план'!$F:$F,E742,'Реестр план'!$I:$I,J742)),"перерасход","ок"))</f>
        <v/>
      </c>
    </row>
    <row r="743" spans="2:13" x14ac:dyDescent="0.3">
      <c r="B743" s="7">
        <v>41394</v>
      </c>
      <c r="C743" s="9">
        <v>127608.26</v>
      </c>
      <c r="D743" s="4" t="s">
        <v>154</v>
      </c>
      <c r="E743" s="4" t="s">
        <v>24</v>
      </c>
      <c r="F743" s="4" t="s">
        <v>111</v>
      </c>
      <c r="H743" s="4" t="s">
        <v>178</v>
      </c>
      <c r="I743" s="4" t="s">
        <v>163</v>
      </c>
      <c r="J743" s="11">
        <f t="shared" si="33"/>
        <v>0</v>
      </c>
      <c r="K743" s="11">
        <f t="shared" si="34"/>
        <v>4</v>
      </c>
      <c r="L743" s="11">
        <f t="shared" si="35"/>
        <v>0</v>
      </c>
      <c r="M743" s="11" t="str">
        <f ca="1">IF(I743&lt;&gt;"план","",IF((ABS(SUMIFS($C:$C,$J:$J,J743,$E:$E,E743,$I:$I,"факт"))+ABS(C743))&gt;ABS(SUMIFS(INDIRECT("'Реестр план'!"&amp;'План-факт'!$E$3),'Реестр план'!$F:$F,E743,'Реестр план'!$I:$I,J743)),"перерасход","ок"))</f>
        <v/>
      </c>
    </row>
    <row r="744" spans="2:13" x14ac:dyDescent="0.3">
      <c r="B744" s="7">
        <v>41394</v>
      </c>
      <c r="C744" s="9">
        <v>150747.75</v>
      </c>
      <c r="D744" s="4" t="s">
        <v>154</v>
      </c>
      <c r="E744" s="4" t="s">
        <v>24</v>
      </c>
      <c r="F744" s="4" t="s">
        <v>114</v>
      </c>
      <c r="H744" s="4" t="s">
        <v>178</v>
      </c>
      <c r="I744" s="4" t="s">
        <v>163</v>
      </c>
      <c r="J744" s="11">
        <f t="shared" si="33"/>
        <v>0</v>
      </c>
      <c r="K744" s="11">
        <f t="shared" si="34"/>
        <v>4</v>
      </c>
      <c r="L744" s="11">
        <f t="shared" si="35"/>
        <v>0</v>
      </c>
      <c r="M744" s="11" t="str">
        <f ca="1">IF(I744&lt;&gt;"план","",IF((ABS(SUMIFS($C:$C,$J:$J,J744,$E:$E,E744,$I:$I,"факт"))+ABS(C744))&gt;ABS(SUMIFS(INDIRECT("'Реестр план'!"&amp;'План-факт'!$E$3),'Реестр план'!$F:$F,E744,'Реестр план'!$I:$I,J744)),"перерасход","ок"))</f>
        <v/>
      </c>
    </row>
    <row r="745" spans="2:13" x14ac:dyDescent="0.3">
      <c r="B745" s="7">
        <v>41394</v>
      </c>
      <c r="C745" s="9">
        <v>157482.53</v>
      </c>
      <c r="D745" s="4" t="s">
        <v>154</v>
      </c>
      <c r="E745" s="4" t="s">
        <v>24</v>
      </c>
      <c r="F745" s="4" t="s">
        <v>122</v>
      </c>
      <c r="H745" s="4" t="s">
        <v>178</v>
      </c>
      <c r="I745" s="4" t="s">
        <v>163</v>
      </c>
      <c r="J745" s="11">
        <f t="shared" si="33"/>
        <v>0</v>
      </c>
      <c r="K745" s="11">
        <f t="shared" si="34"/>
        <v>4</v>
      </c>
      <c r="L745" s="11">
        <f t="shared" si="35"/>
        <v>0</v>
      </c>
      <c r="M745" s="11" t="str">
        <f ca="1">IF(I745&lt;&gt;"план","",IF((ABS(SUMIFS($C:$C,$J:$J,J745,$E:$E,E745,$I:$I,"факт"))+ABS(C745))&gt;ABS(SUMIFS(INDIRECT("'Реестр план'!"&amp;'План-факт'!$E$3),'Реестр план'!$F:$F,E745,'Реестр план'!$I:$I,J745)),"перерасход","ок"))</f>
        <v/>
      </c>
    </row>
    <row r="746" spans="2:13" x14ac:dyDescent="0.3">
      <c r="B746" s="7">
        <v>41394</v>
      </c>
      <c r="C746" s="9">
        <v>158209.26</v>
      </c>
      <c r="D746" s="4" t="s">
        <v>154</v>
      </c>
      <c r="E746" s="4" t="s">
        <v>24</v>
      </c>
      <c r="F746" s="4" t="s">
        <v>112</v>
      </c>
      <c r="H746" s="4" t="s">
        <v>178</v>
      </c>
      <c r="I746" s="4" t="s">
        <v>163</v>
      </c>
      <c r="J746" s="11">
        <f t="shared" si="33"/>
        <v>0</v>
      </c>
      <c r="K746" s="11">
        <f t="shared" si="34"/>
        <v>4</v>
      </c>
      <c r="L746" s="11">
        <f t="shared" si="35"/>
        <v>0</v>
      </c>
      <c r="M746" s="11" t="str">
        <f ca="1">IF(I746&lt;&gt;"план","",IF((ABS(SUMIFS($C:$C,$J:$J,J746,$E:$E,E746,$I:$I,"факт"))+ABS(C746))&gt;ABS(SUMIFS(INDIRECT("'Реестр план'!"&amp;'План-факт'!$E$3),'Реестр план'!$F:$F,E746,'Реестр план'!$I:$I,J746)),"перерасход","ок"))</f>
        <v/>
      </c>
    </row>
    <row r="747" spans="2:13" x14ac:dyDescent="0.3">
      <c r="B747" s="7">
        <v>41394</v>
      </c>
      <c r="C747" s="9">
        <v>161613.13</v>
      </c>
      <c r="D747" s="4" t="s">
        <v>154</v>
      </c>
      <c r="E747" s="4" t="s">
        <v>24</v>
      </c>
      <c r="F747" s="4" t="s">
        <v>125</v>
      </c>
      <c r="H747" s="4" t="s">
        <v>178</v>
      </c>
      <c r="I747" s="4" t="s">
        <v>163</v>
      </c>
      <c r="J747" s="11">
        <f t="shared" si="33"/>
        <v>0</v>
      </c>
      <c r="K747" s="11">
        <f t="shared" si="34"/>
        <v>4</v>
      </c>
      <c r="L747" s="11">
        <f t="shared" si="35"/>
        <v>0</v>
      </c>
      <c r="M747" s="11" t="str">
        <f ca="1">IF(I747&lt;&gt;"план","",IF((ABS(SUMIFS($C:$C,$J:$J,J747,$E:$E,E747,$I:$I,"факт"))+ABS(C747))&gt;ABS(SUMIFS(INDIRECT("'Реестр план'!"&amp;'План-факт'!$E$3),'Реестр план'!$F:$F,E747,'Реестр план'!$I:$I,J747)),"перерасход","ок"))</f>
        <v/>
      </c>
    </row>
    <row r="748" spans="2:13" x14ac:dyDescent="0.3">
      <c r="B748" s="7">
        <v>41394</v>
      </c>
      <c r="C748" s="9">
        <v>187855</v>
      </c>
      <c r="D748" s="4" t="s">
        <v>154</v>
      </c>
      <c r="E748" s="4" t="s">
        <v>24</v>
      </c>
      <c r="F748" s="4" t="s">
        <v>111</v>
      </c>
      <c r="H748" s="4" t="s">
        <v>178</v>
      </c>
      <c r="I748" s="4" t="s">
        <v>163</v>
      </c>
      <c r="J748" s="11">
        <f t="shared" si="33"/>
        <v>0</v>
      </c>
      <c r="K748" s="11">
        <f t="shared" si="34"/>
        <v>4</v>
      </c>
      <c r="L748" s="11">
        <f t="shared" si="35"/>
        <v>0</v>
      </c>
      <c r="M748" s="11" t="str">
        <f ca="1">IF(I748&lt;&gt;"план","",IF((ABS(SUMIFS($C:$C,$J:$J,J748,$E:$E,E748,$I:$I,"факт"))+ABS(C748))&gt;ABS(SUMIFS(INDIRECT("'Реестр план'!"&amp;'План-факт'!$E$3),'Реестр план'!$F:$F,E748,'Реестр план'!$I:$I,J748)),"перерасход","ок"))</f>
        <v/>
      </c>
    </row>
    <row r="749" spans="2:13" x14ac:dyDescent="0.3">
      <c r="B749" s="7">
        <v>41394</v>
      </c>
      <c r="C749" s="9">
        <v>191056.79</v>
      </c>
      <c r="D749" s="4" t="s">
        <v>154</v>
      </c>
      <c r="E749" s="4" t="s">
        <v>24</v>
      </c>
      <c r="F749" s="4" t="s">
        <v>112</v>
      </c>
      <c r="H749" s="4" t="s">
        <v>178</v>
      </c>
      <c r="I749" s="4" t="s">
        <v>163</v>
      </c>
      <c r="J749" s="11">
        <f t="shared" si="33"/>
        <v>0</v>
      </c>
      <c r="K749" s="11">
        <f t="shared" si="34"/>
        <v>4</v>
      </c>
      <c r="L749" s="11">
        <f t="shared" si="35"/>
        <v>0</v>
      </c>
      <c r="M749" s="11" t="str">
        <f ca="1">IF(I749&lt;&gt;"план","",IF((ABS(SUMIFS($C:$C,$J:$J,J749,$E:$E,E749,$I:$I,"факт"))+ABS(C749))&gt;ABS(SUMIFS(INDIRECT("'Реестр план'!"&amp;'План-факт'!$E$3),'Реестр план'!$F:$F,E749,'Реестр план'!$I:$I,J749)),"перерасход","ок"))</f>
        <v/>
      </c>
    </row>
    <row r="750" spans="2:13" x14ac:dyDescent="0.3">
      <c r="B750" s="7">
        <v>41394</v>
      </c>
      <c r="C750" s="9">
        <v>196112.45</v>
      </c>
      <c r="D750" s="4" t="s">
        <v>154</v>
      </c>
      <c r="E750" s="4" t="s">
        <v>24</v>
      </c>
      <c r="F750" s="4" t="s">
        <v>110</v>
      </c>
      <c r="H750" s="4" t="s">
        <v>178</v>
      </c>
      <c r="I750" s="4" t="s">
        <v>163</v>
      </c>
      <c r="J750" s="11">
        <f t="shared" si="33"/>
        <v>0</v>
      </c>
      <c r="K750" s="11">
        <f t="shared" si="34"/>
        <v>4</v>
      </c>
      <c r="L750" s="11">
        <f t="shared" si="35"/>
        <v>0</v>
      </c>
      <c r="M750" s="11" t="str">
        <f ca="1">IF(I750&lt;&gt;"план","",IF((ABS(SUMIFS($C:$C,$J:$J,J750,$E:$E,E750,$I:$I,"факт"))+ABS(C750))&gt;ABS(SUMIFS(INDIRECT("'Реестр план'!"&amp;'План-факт'!$E$3),'Реестр план'!$F:$F,E750,'Реестр план'!$I:$I,J750)),"перерасход","ок"))</f>
        <v/>
      </c>
    </row>
    <row r="751" spans="2:13" x14ac:dyDescent="0.3">
      <c r="B751" s="7">
        <v>41394</v>
      </c>
      <c r="C751" s="9">
        <v>200160.45</v>
      </c>
      <c r="D751" s="4" t="s">
        <v>154</v>
      </c>
      <c r="E751" s="4" t="s">
        <v>24</v>
      </c>
      <c r="F751" s="4" t="s">
        <v>114</v>
      </c>
      <c r="H751" s="4" t="s">
        <v>178</v>
      </c>
      <c r="I751" s="4" t="s">
        <v>163</v>
      </c>
      <c r="J751" s="11">
        <f t="shared" si="33"/>
        <v>0</v>
      </c>
      <c r="K751" s="11">
        <f t="shared" si="34"/>
        <v>4</v>
      </c>
      <c r="L751" s="11">
        <f t="shared" si="35"/>
        <v>0</v>
      </c>
      <c r="M751" s="11" t="str">
        <f ca="1">IF(I751&lt;&gt;"план","",IF((ABS(SUMIFS($C:$C,$J:$J,J751,$E:$E,E751,$I:$I,"факт"))+ABS(C751))&gt;ABS(SUMIFS(INDIRECT("'Реестр план'!"&amp;'План-факт'!$E$3),'Реестр план'!$F:$F,E751,'Реестр план'!$I:$I,J751)),"перерасход","ок"))</f>
        <v/>
      </c>
    </row>
    <row r="752" spans="2:13" x14ac:dyDescent="0.3">
      <c r="B752" s="7">
        <v>41394</v>
      </c>
      <c r="C752" s="9">
        <v>211320</v>
      </c>
      <c r="D752" s="4" t="s">
        <v>154</v>
      </c>
      <c r="E752" s="4" t="s">
        <v>24</v>
      </c>
      <c r="F752" s="4" t="s">
        <v>107</v>
      </c>
      <c r="H752" s="4" t="s">
        <v>178</v>
      </c>
      <c r="I752" s="4" t="s">
        <v>163</v>
      </c>
      <c r="J752" s="11">
        <f t="shared" si="33"/>
        <v>0</v>
      </c>
      <c r="K752" s="11">
        <f t="shared" si="34"/>
        <v>4</v>
      </c>
      <c r="L752" s="11">
        <f t="shared" si="35"/>
        <v>0</v>
      </c>
      <c r="M752" s="11" t="str">
        <f ca="1">IF(I752&lt;&gt;"план","",IF((ABS(SUMIFS($C:$C,$J:$J,J752,$E:$E,E752,$I:$I,"факт"))+ABS(C752))&gt;ABS(SUMIFS(INDIRECT("'Реестр план'!"&amp;'План-факт'!$E$3),'Реестр план'!$F:$F,E752,'Реестр план'!$I:$I,J752)),"перерасход","ок"))</f>
        <v/>
      </c>
    </row>
    <row r="753" spans="2:13" x14ac:dyDescent="0.3">
      <c r="B753" s="7">
        <v>41394</v>
      </c>
      <c r="C753" s="9">
        <v>270846.19</v>
      </c>
      <c r="D753" s="4" t="s">
        <v>154</v>
      </c>
      <c r="E753" s="4" t="s">
        <v>24</v>
      </c>
      <c r="F753" s="4" t="s">
        <v>114</v>
      </c>
      <c r="H753" s="4" t="s">
        <v>178</v>
      </c>
      <c r="I753" s="4" t="s">
        <v>163</v>
      </c>
      <c r="J753" s="11">
        <f t="shared" si="33"/>
        <v>0</v>
      </c>
      <c r="K753" s="11">
        <f t="shared" si="34"/>
        <v>4</v>
      </c>
      <c r="L753" s="11">
        <f t="shared" si="35"/>
        <v>0</v>
      </c>
      <c r="M753" s="11" t="str">
        <f ca="1">IF(I753&lt;&gt;"план","",IF((ABS(SUMIFS($C:$C,$J:$J,J753,$E:$E,E753,$I:$I,"факт"))+ABS(C753))&gt;ABS(SUMIFS(INDIRECT("'Реестр план'!"&amp;'План-факт'!$E$3),'Реестр план'!$F:$F,E753,'Реестр план'!$I:$I,J753)),"перерасход","ок"))</f>
        <v/>
      </c>
    </row>
    <row r="754" spans="2:13" x14ac:dyDescent="0.3">
      <c r="B754" s="7">
        <v>41394</v>
      </c>
      <c r="C754" s="9">
        <v>278537.61</v>
      </c>
      <c r="D754" s="4" t="s">
        <v>154</v>
      </c>
      <c r="E754" s="4" t="s">
        <v>24</v>
      </c>
      <c r="F754" s="4" t="s">
        <v>114</v>
      </c>
      <c r="H754" s="4" t="s">
        <v>178</v>
      </c>
      <c r="I754" s="4" t="s">
        <v>163</v>
      </c>
      <c r="J754" s="11">
        <f t="shared" si="33"/>
        <v>0</v>
      </c>
      <c r="K754" s="11">
        <f t="shared" si="34"/>
        <v>4</v>
      </c>
      <c r="L754" s="11">
        <f t="shared" si="35"/>
        <v>0</v>
      </c>
      <c r="M754" s="11" t="str">
        <f ca="1">IF(I754&lt;&gt;"план","",IF((ABS(SUMIFS($C:$C,$J:$J,J754,$E:$E,E754,$I:$I,"факт"))+ABS(C754))&gt;ABS(SUMIFS(INDIRECT("'Реестр план'!"&amp;'План-факт'!$E$3),'Реестр план'!$F:$F,E754,'Реестр план'!$I:$I,J754)),"перерасход","ок"))</f>
        <v/>
      </c>
    </row>
    <row r="755" spans="2:13" x14ac:dyDescent="0.3">
      <c r="B755" s="7">
        <v>41394</v>
      </c>
      <c r="C755" s="9">
        <v>286586.58</v>
      </c>
      <c r="D755" s="4" t="s">
        <v>154</v>
      </c>
      <c r="E755" s="4" t="s">
        <v>24</v>
      </c>
      <c r="F755" s="4" t="s">
        <v>119</v>
      </c>
      <c r="H755" s="4" t="s">
        <v>178</v>
      </c>
      <c r="I755" s="4" t="s">
        <v>163</v>
      </c>
      <c r="J755" s="11">
        <f t="shared" si="33"/>
        <v>0</v>
      </c>
      <c r="K755" s="11">
        <f t="shared" si="34"/>
        <v>4</v>
      </c>
      <c r="L755" s="11">
        <f t="shared" si="35"/>
        <v>0</v>
      </c>
      <c r="M755" s="11" t="str">
        <f ca="1">IF(I755&lt;&gt;"план","",IF((ABS(SUMIFS($C:$C,$J:$J,J755,$E:$E,E755,$I:$I,"факт"))+ABS(C755))&gt;ABS(SUMIFS(INDIRECT("'Реестр план'!"&amp;'План-факт'!$E$3),'Реестр план'!$F:$F,E755,'Реестр план'!$I:$I,J755)),"перерасход","ок"))</f>
        <v/>
      </c>
    </row>
    <row r="756" spans="2:13" x14ac:dyDescent="0.3">
      <c r="B756" s="7">
        <v>41394</v>
      </c>
      <c r="C756" s="9">
        <v>288959.77</v>
      </c>
      <c r="D756" s="4" t="s">
        <v>154</v>
      </c>
      <c r="E756" s="4" t="s">
        <v>24</v>
      </c>
      <c r="F756" s="4" t="s">
        <v>113</v>
      </c>
      <c r="H756" s="4" t="s">
        <v>178</v>
      </c>
      <c r="I756" s="4" t="s">
        <v>163</v>
      </c>
      <c r="J756" s="11">
        <f t="shared" si="33"/>
        <v>0</v>
      </c>
      <c r="K756" s="11">
        <f t="shared" si="34"/>
        <v>4</v>
      </c>
      <c r="L756" s="11">
        <f t="shared" si="35"/>
        <v>0</v>
      </c>
      <c r="M756" s="11" t="str">
        <f ca="1">IF(I756&lt;&gt;"план","",IF((ABS(SUMIFS($C:$C,$J:$J,J756,$E:$E,E756,$I:$I,"факт"))+ABS(C756))&gt;ABS(SUMIFS(INDIRECT("'Реестр план'!"&amp;'План-факт'!$E$3),'Реестр план'!$F:$F,E756,'Реестр план'!$I:$I,J756)),"перерасход","ок"))</f>
        <v/>
      </c>
    </row>
    <row r="757" spans="2:13" x14ac:dyDescent="0.3">
      <c r="B757" s="7">
        <v>41394</v>
      </c>
      <c r="C757" s="9">
        <v>297368.84999999998</v>
      </c>
      <c r="D757" s="4" t="s">
        <v>154</v>
      </c>
      <c r="E757" s="4" t="s">
        <v>24</v>
      </c>
      <c r="F757" s="4" t="s">
        <v>112</v>
      </c>
      <c r="H757" s="4" t="s">
        <v>178</v>
      </c>
      <c r="I757" s="4" t="s">
        <v>163</v>
      </c>
      <c r="J757" s="11">
        <f t="shared" si="33"/>
        <v>0</v>
      </c>
      <c r="K757" s="11">
        <f t="shared" si="34"/>
        <v>4</v>
      </c>
      <c r="L757" s="11">
        <f t="shared" si="35"/>
        <v>0</v>
      </c>
      <c r="M757" s="11" t="str">
        <f ca="1">IF(I757&lt;&gt;"план","",IF((ABS(SUMIFS($C:$C,$J:$J,J757,$E:$E,E757,$I:$I,"факт"))+ABS(C757))&gt;ABS(SUMIFS(INDIRECT("'Реестр план'!"&amp;'План-факт'!$E$3),'Реестр план'!$F:$F,E757,'Реестр план'!$I:$I,J757)),"перерасход","ок"))</f>
        <v/>
      </c>
    </row>
    <row r="758" spans="2:13" x14ac:dyDescent="0.3">
      <c r="B758" s="7">
        <v>41394</v>
      </c>
      <c r="C758" s="9">
        <v>309151.82</v>
      </c>
      <c r="D758" s="4" t="s">
        <v>154</v>
      </c>
      <c r="E758" s="4" t="s">
        <v>24</v>
      </c>
      <c r="F758" s="4" t="s">
        <v>125</v>
      </c>
      <c r="H758" s="4" t="s">
        <v>178</v>
      </c>
      <c r="I758" s="4" t="s">
        <v>163</v>
      </c>
      <c r="J758" s="11">
        <f t="shared" si="33"/>
        <v>0</v>
      </c>
      <c r="K758" s="11">
        <f t="shared" si="34"/>
        <v>4</v>
      </c>
      <c r="L758" s="11">
        <f t="shared" si="35"/>
        <v>0</v>
      </c>
      <c r="M758" s="11" t="str">
        <f ca="1">IF(I758&lt;&gt;"план","",IF((ABS(SUMIFS($C:$C,$J:$J,J758,$E:$E,E758,$I:$I,"факт"))+ABS(C758))&gt;ABS(SUMIFS(INDIRECT("'Реестр план'!"&amp;'План-факт'!$E$3),'Реестр план'!$F:$F,E758,'Реестр план'!$I:$I,J758)),"перерасход","ок"))</f>
        <v/>
      </c>
    </row>
    <row r="759" spans="2:13" x14ac:dyDescent="0.3">
      <c r="B759" s="7">
        <v>41394</v>
      </c>
      <c r="C759" s="9">
        <v>310871.44</v>
      </c>
      <c r="D759" s="4" t="s">
        <v>154</v>
      </c>
      <c r="E759" s="4" t="s">
        <v>24</v>
      </c>
      <c r="F759" s="4" t="s">
        <v>125</v>
      </c>
      <c r="H759" s="4" t="s">
        <v>178</v>
      </c>
      <c r="I759" s="4" t="s">
        <v>163</v>
      </c>
      <c r="J759" s="11">
        <f t="shared" si="33"/>
        <v>0</v>
      </c>
      <c r="K759" s="11">
        <f t="shared" si="34"/>
        <v>4</v>
      </c>
      <c r="L759" s="11">
        <f t="shared" si="35"/>
        <v>0</v>
      </c>
      <c r="M759" s="11" t="str">
        <f ca="1">IF(I759&lt;&gt;"план","",IF((ABS(SUMIFS($C:$C,$J:$J,J759,$E:$E,E759,$I:$I,"факт"))+ABS(C759))&gt;ABS(SUMIFS(INDIRECT("'Реестр план'!"&amp;'План-факт'!$E$3),'Реестр план'!$F:$F,E759,'Реестр план'!$I:$I,J759)),"перерасход","ок"))</f>
        <v/>
      </c>
    </row>
    <row r="760" spans="2:13" x14ac:dyDescent="0.3">
      <c r="B760" s="7">
        <v>41394</v>
      </c>
      <c r="C760" s="9">
        <v>316090.53000000003</v>
      </c>
      <c r="D760" s="4" t="s">
        <v>154</v>
      </c>
      <c r="E760" s="4" t="s">
        <v>24</v>
      </c>
      <c r="F760" s="4" t="s">
        <v>115</v>
      </c>
      <c r="H760" s="4" t="s">
        <v>178</v>
      </c>
      <c r="I760" s="4" t="s">
        <v>163</v>
      </c>
      <c r="J760" s="11">
        <f t="shared" si="33"/>
        <v>0</v>
      </c>
      <c r="K760" s="11">
        <f t="shared" si="34"/>
        <v>4</v>
      </c>
      <c r="L760" s="11">
        <f t="shared" si="35"/>
        <v>0</v>
      </c>
      <c r="M760" s="11" t="str">
        <f ca="1">IF(I760&lt;&gt;"план","",IF((ABS(SUMIFS($C:$C,$J:$J,J760,$E:$E,E760,$I:$I,"факт"))+ABS(C760))&gt;ABS(SUMIFS(INDIRECT("'Реестр план'!"&amp;'План-факт'!$E$3),'Реестр план'!$F:$F,E760,'Реестр план'!$I:$I,J760)),"перерасход","ок"))</f>
        <v/>
      </c>
    </row>
    <row r="761" spans="2:13" x14ac:dyDescent="0.3">
      <c r="B761" s="7">
        <v>41394</v>
      </c>
      <c r="C761" s="9">
        <v>331056.34999999998</v>
      </c>
      <c r="D761" s="4" t="s">
        <v>154</v>
      </c>
      <c r="E761" s="4" t="s">
        <v>24</v>
      </c>
      <c r="F761" s="4" t="s">
        <v>115</v>
      </c>
      <c r="H761" s="4" t="s">
        <v>178</v>
      </c>
      <c r="I761" s="4" t="s">
        <v>163</v>
      </c>
      <c r="J761" s="11">
        <f t="shared" si="33"/>
        <v>0</v>
      </c>
      <c r="K761" s="11">
        <f t="shared" si="34"/>
        <v>4</v>
      </c>
      <c r="L761" s="11">
        <f t="shared" si="35"/>
        <v>0</v>
      </c>
      <c r="M761" s="11" t="str">
        <f ca="1">IF(I761&lt;&gt;"план","",IF((ABS(SUMIFS($C:$C,$J:$J,J761,$E:$E,E761,$I:$I,"факт"))+ABS(C761))&gt;ABS(SUMIFS(INDIRECT("'Реестр план'!"&amp;'План-факт'!$E$3),'Реестр план'!$F:$F,E761,'Реестр план'!$I:$I,J761)),"перерасход","ок"))</f>
        <v/>
      </c>
    </row>
    <row r="762" spans="2:13" x14ac:dyDescent="0.3">
      <c r="B762" s="7">
        <v>41394</v>
      </c>
      <c r="C762" s="9">
        <v>333696.84999999998</v>
      </c>
      <c r="D762" s="4" t="s">
        <v>154</v>
      </c>
      <c r="E762" s="4" t="s">
        <v>24</v>
      </c>
      <c r="F762" s="4" t="s">
        <v>117</v>
      </c>
      <c r="H762" s="4" t="s">
        <v>178</v>
      </c>
      <c r="I762" s="4" t="s">
        <v>163</v>
      </c>
      <c r="J762" s="11">
        <f t="shared" si="33"/>
        <v>0</v>
      </c>
      <c r="K762" s="11">
        <f t="shared" si="34"/>
        <v>4</v>
      </c>
      <c r="L762" s="11">
        <f t="shared" si="35"/>
        <v>0</v>
      </c>
      <c r="M762" s="11" t="str">
        <f ca="1">IF(I762&lt;&gt;"план","",IF((ABS(SUMIFS($C:$C,$J:$J,J762,$E:$E,E762,$I:$I,"факт"))+ABS(C762))&gt;ABS(SUMIFS(INDIRECT("'Реестр план'!"&amp;'План-факт'!$E$3),'Реестр план'!$F:$F,E762,'Реестр план'!$I:$I,J762)),"перерасход","ок"))</f>
        <v/>
      </c>
    </row>
    <row r="763" spans="2:13" x14ac:dyDescent="0.3">
      <c r="B763" s="7">
        <v>41394</v>
      </c>
      <c r="C763" s="9">
        <v>373450.42</v>
      </c>
      <c r="D763" s="4" t="s">
        <v>154</v>
      </c>
      <c r="E763" s="4" t="s">
        <v>24</v>
      </c>
      <c r="F763" s="4" t="s">
        <v>114</v>
      </c>
      <c r="H763" s="4" t="s">
        <v>178</v>
      </c>
      <c r="I763" s="4" t="s">
        <v>163</v>
      </c>
      <c r="J763" s="11">
        <f t="shared" si="33"/>
        <v>0</v>
      </c>
      <c r="K763" s="11">
        <f t="shared" si="34"/>
        <v>4</v>
      </c>
      <c r="L763" s="11">
        <f t="shared" si="35"/>
        <v>0</v>
      </c>
      <c r="M763" s="11" t="str">
        <f ca="1">IF(I763&lt;&gt;"план","",IF((ABS(SUMIFS($C:$C,$J:$J,J763,$E:$E,E763,$I:$I,"факт"))+ABS(C763))&gt;ABS(SUMIFS(INDIRECT("'Реестр план'!"&amp;'План-факт'!$E$3),'Реестр план'!$F:$F,E763,'Реестр план'!$I:$I,J763)),"перерасход","ок"))</f>
        <v/>
      </c>
    </row>
    <row r="764" spans="2:13" x14ac:dyDescent="0.3">
      <c r="B764" s="7">
        <v>41394</v>
      </c>
      <c r="C764" s="9">
        <v>396518</v>
      </c>
      <c r="D764" s="4" t="s">
        <v>154</v>
      </c>
      <c r="E764" s="4" t="s">
        <v>24</v>
      </c>
      <c r="F764" s="4" t="s">
        <v>106</v>
      </c>
      <c r="H764" s="4" t="s">
        <v>178</v>
      </c>
      <c r="I764" s="4" t="s">
        <v>163</v>
      </c>
      <c r="J764" s="11">
        <f t="shared" si="33"/>
        <v>0</v>
      </c>
      <c r="K764" s="11">
        <f t="shared" si="34"/>
        <v>4</v>
      </c>
      <c r="L764" s="11">
        <f t="shared" si="35"/>
        <v>0</v>
      </c>
      <c r="M764" s="11" t="str">
        <f ca="1">IF(I764&lt;&gt;"план","",IF((ABS(SUMIFS($C:$C,$J:$J,J764,$E:$E,E764,$I:$I,"факт"))+ABS(C764))&gt;ABS(SUMIFS(INDIRECT("'Реестр план'!"&amp;'План-факт'!$E$3),'Реестр план'!$F:$F,E764,'Реестр план'!$I:$I,J764)),"перерасход","ок"))</f>
        <v/>
      </c>
    </row>
    <row r="765" spans="2:13" x14ac:dyDescent="0.3">
      <c r="B765" s="7">
        <v>41394</v>
      </c>
      <c r="C765" s="9">
        <v>399976</v>
      </c>
      <c r="D765" s="4" t="s">
        <v>154</v>
      </c>
      <c r="E765" s="4" t="s">
        <v>24</v>
      </c>
      <c r="F765" s="4" t="s">
        <v>125</v>
      </c>
      <c r="H765" s="4" t="s">
        <v>178</v>
      </c>
      <c r="I765" s="4" t="s">
        <v>163</v>
      </c>
      <c r="J765" s="11">
        <f t="shared" si="33"/>
        <v>0</v>
      </c>
      <c r="K765" s="11">
        <f t="shared" si="34"/>
        <v>4</v>
      </c>
      <c r="L765" s="11">
        <f t="shared" si="35"/>
        <v>0</v>
      </c>
      <c r="M765" s="11" t="str">
        <f ca="1">IF(I765&lt;&gt;"план","",IF((ABS(SUMIFS($C:$C,$J:$J,J765,$E:$E,E765,$I:$I,"факт"))+ABS(C765))&gt;ABS(SUMIFS(INDIRECT("'Реестр план'!"&amp;'План-факт'!$E$3),'Реестр план'!$F:$F,E765,'Реестр план'!$I:$I,J765)),"перерасход","ок"))</f>
        <v/>
      </c>
    </row>
    <row r="766" spans="2:13" x14ac:dyDescent="0.3">
      <c r="B766" s="7">
        <v>41394</v>
      </c>
      <c r="C766" s="9">
        <v>472945.98</v>
      </c>
      <c r="D766" s="4" t="s">
        <v>154</v>
      </c>
      <c r="E766" s="4" t="s">
        <v>24</v>
      </c>
      <c r="F766" s="4" t="s">
        <v>106</v>
      </c>
      <c r="H766" s="4" t="s">
        <v>178</v>
      </c>
      <c r="I766" s="4" t="s">
        <v>163</v>
      </c>
      <c r="J766" s="11">
        <f t="shared" si="33"/>
        <v>0</v>
      </c>
      <c r="K766" s="11">
        <f t="shared" si="34"/>
        <v>4</v>
      </c>
      <c r="L766" s="11">
        <f t="shared" si="35"/>
        <v>0</v>
      </c>
      <c r="M766" s="11" t="str">
        <f ca="1">IF(I766&lt;&gt;"план","",IF((ABS(SUMIFS($C:$C,$J:$J,J766,$E:$E,E766,$I:$I,"факт"))+ABS(C766))&gt;ABS(SUMIFS(INDIRECT("'Реестр план'!"&amp;'План-факт'!$E$3),'Реестр план'!$F:$F,E766,'Реестр план'!$I:$I,J766)),"перерасход","ок"))</f>
        <v/>
      </c>
    </row>
    <row r="767" spans="2:13" x14ac:dyDescent="0.3">
      <c r="B767" s="7">
        <v>41394</v>
      </c>
      <c r="C767" s="9">
        <v>1415855.34</v>
      </c>
      <c r="D767" s="4" t="s">
        <v>154</v>
      </c>
      <c r="E767" s="4" t="s">
        <v>24</v>
      </c>
      <c r="F767" s="4" t="s">
        <v>107</v>
      </c>
      <c r="H767" s="4" t="s">
        <v>178</v>
      </c>
      <c r="I767" s="4" t="s">
        <v>163</v>
      </c>
      <c r="J767" s="11">
        <f t="shared" si="33"/>
        <v>0</v>
      </c>
      <c r="K767" s="11">
        <f t="shared" si="34"/>
        <v>4</v>
      </c>
      <c r="L767" s="11">
        <f t="shared" si="35"/>
        <v>0</v>
      </c>
      <c r="M767" s="11" t="str">
        <f ca="1">IF(I767&lt;&gt;"план","",IF((ABS(SUMIFS($C:$C,$J:$J,J767,$E:$E,E767,$I:$I,"факт"))+ABS(C767))&gt;ABS(SUMIFS(INDIRECT("'Реестр план'!"&amp;'План-факт'!$E$3),'Реестр план'!$F:$F,E767,'Реестр план'!$I:$I,J767)),"перерасход","ок"))</f>
        <v/>
      </c>
    </row>
    <row r="768" spans="2:13" x14ac:dyDescent="0.3">
      <c r="B768" s="7">
        <v>41419</v>
      </c>
      <c r="C768" s="9">
        <v>-129279</v>
      </c>
      <c r="D768" s="4" t="s">
        <v>154</v>
      </c>
      <c r="E768" s="4" t="s">
        <v>51</v>
      </c>
      <c r="H768" s="4" t="s">
        <v>177</v>
      </c>
      <c r="I768" s="4" t="s">
        <v>163</v>
      </c>
      <c r="J768" s="11">
        <f t="shared" si="33"/>
        <v>0</v>
      </c>
      <c r="K768" s="11">
        <f t="shared" si="34"/>
        <v>5</v>
      </c>
      <c r="L768" s="11">
        <f t="shared" si="35"/>
        <v>0</v>
      </c>
      <c r="M768" s="11" t="str">
        <f ca="1">IF(I768&lt;&gt;"план","",IF((ABS(SUMIFS($C:$C,$J:$J,J768,$E:$E,E768,$I:$I,"факт"))+ABS(C768))&gt;ABS(SUMIFS(INDIRECT("'Реестр план'!"&amp;'План-факт'!$E$3),'Реестр план'!$F:$F,E768,'Реестр план'!$I:$I,J768)),"перерасход","ок"))</f>
        <v/>
      </c>
    </row>
    <row r="769" spans="2:13" x14ac:dyDescent="0.3">
      <c r="B769" s="7">
        <v>41425</v>
      </c>
      <c r="C769" s="9">
        <v>-2015219.3</v>
      </c>
      <c r="D769" s="4" t="s">
        <v>154</v>
      </c>
      <c r="E769" s="4" t="s">
        <v>29</v>
      </c>
      <c r="F769" s="4" t="s">
        <v>138</v>
      </c>
      <c r="H769" s="4" t="s">
        <v>185</v>
      </c>
      <c r="I769" s="4" t="s">
        <v>163</v>
      </c>
      <c r="J769" s="11">
        <f t="shared" si="33"/>
        <v>0</v>
      </c>
      <c r="K769" s="11">
        <f t="shared" si="34"/>
        <v>5</v>
      </c>
      <c r="L769" s="11">
        <f t="shared" si="35"/>
        <v>0</v>
      </c>
      <c r="M769" s="11" t="str">
        <f ca="1">IF(I769&lt;&gt;"план","",IF((ABS(SUMIFS($C:$C,$J:$J,J769,$E:$E,E769,$I:$I,"факт"))+ABS(C769))&gt;ABS(SUMIFS(INDIRECT("'Реестр план'!"&amp;'План-факт'!$E$3),'Реестр план'!$F:$F,E769,'Реестр план'!$I:$I,J769)),"перерасход","ок"))</f>
        <v/>
      </c>
    </row>
    <row r="770" spans="2:13" x14ac:dyDescent="0.3">
      <c r="B770" s="7">
        <v>41425</v>
      </c>
      <c r="C770" s="9">
        <v>-1486151.13</v>
      </c>
      <c r="D770" s="4" t="s">
        <v>154</v>
      </c>
      <c r="E770" s="4" t="s">
        <v>29</v>
      </c>
      <c r="F770" s="4" t="s">
        <v>135</v>
      </c>
      <c r="H770" s="4" t="s">
        <v>185</v>
      </c>
      <c r="I770" s="4" t="s">
        <v>163</v>
      </c>
      <c r="J770" s="11">
        <f t="shared" si="33"/>
        <v>0</v>
      </c>
      <c r="K770" s="11">
        <f t="shared" si="34"/>
        <v>5</v>
      </c>
      <c r="L770" s="11">
        <f t="shared" si="35"/>
        <v>0</v>
      </c>
      <c r="M770" s="11" t="str">
        <f ca="1">IF(I770&lt;&gt;"план","",IF((ABS(SUMIFS($C:$C,$J:$J,J770,$E:$E,E770,$I:$I,"факт"))+ABS(C770))&gt;ABS(SUMIFS(INDIRECT("'Реестр план'!"&amp;'План-факт'!$E$3),'Реестр план'!$F:$F,E770,'Реестр план'!$I:$I,J770)),"перерасход","ок"))</f>
        <v/>
      </c>
    </row>
    <row r="771" spans="2:13" x14ac:dyDescent="0.3">
      <c r="B771" s="7">
        <v>41425</v>
      </c>
      <c r="C771" s="9">
        <v>-571440.47</v>
      </c>
      <c r="D771" s="4" t="s">
        <v>154</v>
      </c>
      <c r="E771" s="4" t="s">
        <v>29</v>
      </c>
      <c r="F771" s="4" t="s">
        <v>137</v>
      </c>
      <c r="H771" s="4" t="s">
        <v>185</v>
      </c>
      <c r="I771" s="4" t="s">
        <v>163</v>
      </c>
      <c r="J771" s="11">
        <f t="shared" si="33"/>
        <v>0</v>
      </c>
      <c r="K771" s="11">
        <f t="shared" si="34"/>
        <v>5</v>
      </c>
      <c r="L771" s="11">
        <f t="shared" si="35"/>
        <v>0</v>
      </c>
      <c r="M771" s="11" t="str">
        <f ca="1">IF(I771&lt;&gt;"план","",IF((ABS(SUMIFS($C:$C,$J:$J,J771,$E:$E,E771,$I:$I,"факт"))+ABS(C771))&gt;ABS(SUMIFS(INDIRECT("'Реестр план'!"&amp;'План-факт'!$E$3),'Реестр план'!$F:$F,E771,'Реестр план'!$I:$I,J771)),"перерасход","ок"))</f>
        <v/>
      </c>
    </row>
    <row r="772" spans="2:13" x14ac:dyDescent="0.3">
      <c r="B772" s="7">
        <v>41425</v>
      </c>
      <c r="C772" s="9">
        <v>-550645</v>
      </c>
      <c r="D772" s="4" t="s">
        <v>154</v>
      </c>
      <c r="E772" s="4" t="s">
        <v>37</v>
      </c>
      <c r="H772" s="4" t="s">
        <v>186</v>
      </c>
      <c r="I772" s="4" t="s">
        <v>163</v>
      </c>
      <c r="J772" s="11">
        <f t="shared" ref="J772:J835" si="36">IF(ISBLANK(A772),0,MONTH(A772))</f>
        <v>0</v>
      </c>
      <c r="K772" s="11">
        <f t="shared" ref="K772:K835" si="37">IF(ISBLANK(B772),0,MONTH(B772))</f>
        <v>5</v>
      </c>
      <c r="L772" s="11">
        <f t="shared" ref="L772:L835" si="38">WEEKNUM(A772)</f>
        <v>0</v>
      </c>
      <c r="M772" s="11" t="str">
        <f ca="1">IF(I772&lt;&gt;"план","",IF((ABS(SUMIFS($C:$C,$J:$J,J772,$E:$E,E772,$I:$I,"факт"))+ABS(C772))&gt;ABS(SUMIFS(INDIRECT("'Реестр план'!"&amp;'План-факт'!$E$3),'Реестр план'!$F:$F,E772,'Реестр план'!$I:$I,J772)),"перерасход","ок"))</f>
        <v/>
      </c>
    </row>
    <row r="773" spans="2:13" x14ac:dyDescent="0.3">
      <c r="B773" s="7">
        <v>41425</v>
      </c>
      <c r="C773" s="9">
        <v>-407744.5</v>
      </c>
      <c r="D773" s="4" t="s">
        <v>154</v>
      </c>
      <c r="E773" s="4" t="s">
        <v>29</v>
      </c>
      <c r="F773" s="4" t="s">
        <v>129</v>
      </c>
      <c r="H773" s="4" t="s">
        <v>185</v>
      </c>
      <c r="I773" s="4" t="s">
        <v>163</v>
      </c>
      <c r="J773" s="11">
        <f t="shared" si="36"/>
        <v>0</v>
      </c>
      <c r="K773" s="11">
        <f t="shared" si="37"/>
        <v>5</v>
      </c>
      <c r="L773" s="11">
        <f t="shared" si="38"/>
        <v>0</v>
      </c>
      <c r="M773" s="11" t="str">
        <f ca="1">IF(I773&lt;&gt;"план","",IF((ABS(SUMIFS($C:$C,$J:$J,J773,$E:$E,E773,$I:$I,"факт"))+ABS(C773))&gt;ABS(SUMIFS(INDIRECT("'Реестр план'!"&amp;'План-факт'!$E$3),'Реестр план'!$F:$F,E773,'Реестр план'!$I:$I,J773)),"перерасход","ок"))</f>
        <v/>
      </c>
    </row>
    <row r="774" spans="2:13" x14ac:dyDescent="0.3">
      <c r="B774" s="7">
        <v>41425</v>
      </c>
      <c r="C774" s="9">
        <v>-348600</v>
      </c>
      <c r="D774" s="4" t="s">
        <v>154</v>
      </c>
      <c r="E774" s="4" t="s">
        <v>32</v>
      </c>
      <c r="F774" s="4" t="s">
        <v>152</v>
      </c>
      <c r="H774" s="4" t="s">
        <v>179</v>
      </c>
      <c r="I774" s="4" t="s">
        <v>163</v>
      </c>
      <c r="J774" s="11">
        <f t="shared" si="36"/>
        <v>0</v>
      </c>
      <c r="K774" s="11">
        <f t="shared" si="37"/>
        <v>5</v>
      </c>
      <c r="L774" s="11">
        <f t="shared" si="38"/>
        <v>0</v>
      </c>
      <c r="M774" s="11" t="str">
        <f ca="1">IF(I774&lt;&gt;"план","",IF((ABS(SUMIFS($C:$C,$J:$J,J774,$E:$E,E774,$I:$I,"факт"))+ABS(C774))&gt;ABS(SUMIFS(INDIRECT("'Реестр план'!"&amp;'План-факт'!$E$3),'Реестр план'!$F:$F,E774,'Реестр план'!$I:$I,J774)),"перерасход","ок"))</f>
        <v/>
      </c>
    </row>
    <row r="775" spans="2:13" x14ac:dyDescent="0.3">
      <c r="B775" s="7">
        <v>41425</v>
      </c>
      <c r="C775" s="9">
        <v>-170000</v>
      </c>
      <c r="D775" s="4" t="s">
        <v>154</v>
      </c>
      <c r="E775" s="4" t="s">
        <v>103</v>
      </c>
      <c r="H775" s="4" t="s">
        <v>186</v>
      </c>
      <c r="I775" s="4" t="s">
        <v>163</v>
      </c>
      <c r="J775" s="11">
        <f t="shared" si="36"/>
        <v>0</v>
      </c>
      <c r="K775" s="11">
        <f t="shared" si="37"/>
        <v>5</v>
      </c>
      <c r="L775" s="11">
        <f t="shared" si="38"/>
        <v>0</v>
      </c>
      <c r="M775" s="11" t="str">
        <f ca="1">IF(I775&lt;&gt;"план","",IF((ABS(SUMIFS($C:$C,$J:$J,J775,$E:$E,E775,$I:$I,"факт"))+ABS(C775))&gt;ABS(SUMIFS(INDIRECT("'Реестр план'!"&amp;'План-факт'!$E$3),'Реестр план'!$F:$F,E775,'Реестр план'!$I:$I,J775)),"перерасход","ок"))</f>
        <v/>
      </c>
    </row>
    <row r="776" spans="2:13" x14ac:dyDescent="0.3">
      <c r="B776" s="7">
        <v>41425</v>
      </c>
      <c r="C776" s="9">
        <v>-150800</v>
      </c>
      <c r="D776" s="4" t="s">
        <v>154</v>
      </c>
      <c r="E776" s="4" t="s">
        <v>36</v>
      </c>
      <c r="H776" s="4" t="s">
        <v>186</v>
      </c>
      <c r="I776" s="4" t="s">
        <v>163</v>
      </c>
      <c r="J776" s="11">
        <f t="shared" si="36"/>
        <v>0</v>
      </c>
      <c r="K776" s="11">
        <f t="shared" si="37"/>
        <v>5</v>
      </c>
      <c r="L776" s="11">
        <f t="shared" si="38"/>
        <v>0</v>
      </c>
      <c r="M776" s="11" t="str">
        <f ca="1">IF(I776&lt;&gt;"план","",IF((ABS(SUMIFS($C:$C,$J:$J,J776,$E:$E,E776,$I:$I,"факт"))+ABS(C776))&gt;ABS(SUMIFS(INDIRECT("'Реестр план'!"&amp;'План-факт'!$E$3),'Реестр план'!$F:$F,E776,'Реестр план'!$I:$I,J776)),"перерасход","ок"))</f>
        <v/>
      </c>
    </row>
    <row r="777" spans="2:13" x14ac:dyDescent="0.3">
      <c r="B777" s="7">
        <v>41425</v>
      </c>
      <c r="C777" s="9">
        <v>-150000</v>
      </c>
      <c r="D777" s="4" t="s">
        <v>154</v>
      </c>
      <c r="E777" s="4" t="s">
        <v>32</v>
      </c>
      <c r="F777" s="4" t="s">
        <v>147</v>
      </c>
      <c r="H777" s="4" t="s">
        <v>179</v>
      </c>
      <c r="I777" s="4" t="s">
        <v>163</v>
      </c>
      <c r="J777" s="11">
        <f t="shared" si="36"/>
        <v>0</v>
      </c>
      <c r="K777" s="11">
        <f t="shared" si="37"/>
        <v>5</v>
      </c>
      <c r="L777" s="11">
        <f t="shared" si="38"/>
        <v>0</v>
      </c>
      <c r="M777" s="11" t="str">
        <f ca="1">IF(I777&lt;&gt;"план","",IF((ABS(SUMIFS($C:$C,$J:$J,J777,$E:$E,E777,$I:$I,"факт"))+ABS(C777))&gt;ABS(SUMIFS(INDIRECT("'Реестр план'!"&amp;'План-факт'!$E$3),'Реестр план'!$F:$F,E777,'Реестр план'!$I:$I,J777)),"перерасход","ок"))</f>
        <v/>
      </c>
    </row>
    <row r="778" spans="2:13" x14ac:dyDescent="0.3">
      <c r="B778" s="7">
        <v>41425</v>
      </c>
      <c r="C778" s="9">
        <v>-128596.23</v>
      </c>
      <c r="D778" s="4" t="s">
        <v>154</v>
      </c>
      <c r="E778" s="4" t="s">
        <v>29</v>
      </c>
      <c r="F778" s="4" t="s">
        <v>132</v>
      </c>
      <c r="H778" s="4" t="s">
        <v>185</v>
      </c>
      <c r="I778" s="4" t="s">
        <v>163</v>
      </c>
      <c r="J778" s="11">
        <f t="shared" si="36"/>
        <v>0</v>
      </c>
      <c r="K778" s="11">
        <f t="shared" si="37"/>
        <v>5</v>
      </c>
      <c r="L778" s="11">
        <f t="shared" si="38"/>
        <v>0</v>
      </c>
      <c r="M778" s="11" t="str">
        <f ca="1">IF(I778&lt;&gt;"план","",IF((ABS(SUMIFS($C:$C,$J:$J,J778,$E:$E,E778,$I:$I,"факт"))+ABS(C778))&gt;ABS(SUMIFS(INDIRECT("'Реестр план'!"&amp;'План-факт'!$E$3),'Реестр план'!$F:$F,E778,'Реестр план'!$I:$I,J778)),"перерасход","ок"))</f>
        <v/>
      </c>
    </row>
    <row r="779" spans="2:13" x14ac:dyDescent="0.3">
      <c r="B779" s="7">
        <v>41425</v>
      </c>
      <c r="C779" s="9">
        <v>-120000</v>
      </c>
      <c r="D779" s="4" t="s">
        <v>154</v>
      </c>
      <c r="E779" s="4" t="s">
        <v>29</v>
      </c>
      <c r="F779" s="4" t="s">
        <v>134</v>
      </c>
      <c r="H779" s="4" t="s">
        <v>185</v>
      </c>
      <c r="I779" s="4" t="s">
        <v>163</v>
      </c>
      <c r="J779" s="11">
        <f t="shared" si="36"/>
        <v>0</v>
      </c>
      <c r="K779" s="11">
        <f t="shared" si="37"/>
        <v>5</v>
      </c>
      <c r="L779" s="11">
        <f t="shared" si="38"/>
        <v>0</v>
      </c>
      <c r="M779" s="11" t="str">
        <f ca="1">IF(I779&lt;&gt;"план","",IF((ABS(SUMIFS($C:$C,$J:$J,J779,$E:$E,E779,$I:$I,"факт"))+ABS(C779))&gt;ABS(SUMIFS(INDIRECT("'Реестр план'!"&amp;'План-факт'!$E$3),'Реестр план'!$F:$F,E779,'Реестр план'!$I:$I,J779)),"перерасход","ок"))</f>
        <v/>
      </c>
    </row>
    <row r="780" spans="2:13" x14ac:dyDescent="0.3">
      <c r="B780" s="7">
        <v>41425</v>
      </c>
      <c r="C780" s="9">
        <v>-120000</v>
      </c>
      <c r="D780" s="4" t="s">
        <v>154</v>
      </c>
      <c r="E780" s="4" t="s">
        <v>32</v>
      </c>
      <c r="F780" s="4" t="s">
        <v>148</v>
      </c>
      <c r="H780" s="4" t="s">
        <v>179</v>
      </c>
      <c r="I780" s="4" t="s">
        <v>163</v>
      </c>
      <c r="J780" s="11">
        <f t="shared" si="36"/>
        <v>0</v>
      </c>
      <c r="K780" s="11">
        <f t="shared" si="37"/>
        <v>5</v>
      </c>
      <c r="L780" s="11">
        <f t="shared" si="38"/>
        <v>0</v>
      </c>
      <c r="M780" s="11" t="str">
        <f ca="1">IF(I780&lt;&gt;"план","",IF((ABS(SUMIFS($C:$C,$J:$J,J780,$E:$E,E780,$I:$I,"факт"))+ABS(C780))&gt;ABS(SUMIFS(INDIRECT("'Реестр план'!"&amp;'План-факт'!$E$3),'Реестр план'!$F:$F,E780,'Реестр план'!$I:$I,J780)),"перерасход","ок"))</f>
        <v/>
      </c>
    </row>
    <row r="781" spans="2:13" x14ac:dyDescent="0.3">
      <c r="B781" s="7">
        <v>41425</v>
      </c>
      <c r="C781" s="9">
        <v>-95000</v>
      </c>
      <c r="D781" s="4" t="s">
        <v>154</v>
      </c>
      <c r="E781" s="4" t="s">
        <v>32</v>
      </c>
      <c r="F781" s="4" t="s">
        <v>149</v>
      </c>
      <c r="H781" s="4" t="s">
        <v>179</v>
      </c>
      <c r="I781" s="4" t="s">
        <v>163</v>
      </c>
      <c r="J781" s="11">
        <f t="shared" si="36"/>
        <v>0</v>
      </c>
      <c r="K781" s="11">
        <f t="shared" si="37"/>
        <v>5</v>
      </c>
      <c r="L781" s="11">
        <f t="shared" si="38"/>
        <v>0</v>
      </c>
      <c r="M781" s="11" t="str">
        <f ca="1">IF(I781&lt;&gt;"план","",IF((ABS(SUMIFS($C:$C,$J:$J,J781,$E:$E,E781,$I:$I,"факт"))+ABS(C781))&gt;ABS(SUMIFS(INDIRECT("'Реестр план'!"&amp;'План-факт'!$E$3),'Реестр план'!$F:$F,E781,'Реестр план'!$I:$I,J781)),"перерасход","ок"))</f>
        <v/>
      </c>
    </row>
    <row r="782" spans="2:13" x14ac:dyDescent="0.3">
      <c r="B782" s="7">
        <v>41425</v>
      </c>
      <c r="C782" s="9">
        <v>-87150</v>
      </c>
      <c r="D782" s="4" t="s">
        <v>154</v>
      </c>
      <c r="E782" s="4" t="s">
        <v>33</v>
      </c>
      <c r="F782" s="4" t="s">
        <v>152</v>
      </c>
      <c r="H782" s="4" t="s">
        <v>179</v>
      </c>
      <c r="I782" s="4" t="s">
        <v>163</v>
      </c>
      <c r="J782" s="11">
        <f t="shared" si="36"/>
        <v>0</v>
      </c>
      <c r="K782" s="11">
        <f t="shared" si="37"/>
        <v>5</v>
      </c>
      <c r="L782" s="11">
        <f t="shared" si="38"/>
        <v>0</v>
      </c>
      <c r="M782" s="11" t="str">
        <f ca="1">IF(I782&lt;&gt;"план","",IF((ABS(SUMIFS($C:$C,$J:$J,J782,$E:$E,E782,$I:$I,"факт"))+ABS(C782))&gt;ABS(SUMIFS(INDIRECT("'Реестр план'!"&amp;'План-факт'!$E$3),'Реестр план'!$F:$F,E782,'Реестр план'!$I:$I,J782)),"перерасход","ок"))</f>
        <v/>
      </c>
    </row>
    <row r="783" spans="2:13" x14ac:dyDescent="0.3">
      <c r="B783" s="7">
        <v>41425</v>
      </c>
      <c r="C783" s="9">
        <v>-80000</v>
      </c>
      <c r="D783" s="4" t="s">
        <v>154</v>
      </c>
      <c r="E783" s="4" t="s">
        <v>32</v>
      </c>
      <c r="F783" s="4" t="s">
        <v>151</v>
      </c>
      <c r="H783" s="4" t="s">
        <v>179</v>
      </c>
      <c r="I783" s="4" t="s">
        <v>163</v>
      </c>
      <c r="J783" s="11">
        <f t="shared" si="36"/>
        <v>0</v>
      </c>
      <c r="K783" s="11">
        <f t="shared" si="37"/>
        <v>5</v>
      </c>
      <c r="L783" s="11">
        <f t="shared" si="38"/>
        <v>0</v>
      </c>
      <c r="M783" s="11" t="str">
        <f ca="1">IF(I783&lt;&gt;"план","",IF((ABS(SUMIFS($C:$C,$J:$J,J783,$E:$E,E783,$I:$I,"факт"))+ABS(C783))&gt;ABS(SUMIFS(INDIRECT("'Реестр план'!"&amp;'План-факт'!$E$3),'Реестр план'!$F:$F,E783,'Реестр план'!$I:$I,J783)),"перерасход","ок"))</f>
        <v/>
      </c>
    </row>
    <row r="784" spans="2:13" x14ac:dyDescent="0.3">
      <c r="B784" s="7">
        <v>41425</v>
      </c>
      <c r="C784" s="9">
        <v>-65250</v>
      </c>
      <c r="D784" s="4" t="s">
        <v>154</v>
      </c>
      <c r="E784" s="4" t="s">
        <v>32</v>
      </c>
      <c r="F784" s="4" t="s">
        <v>150</v>
      </c>
      <c r="H784" s="4" t="s">
        <v>179</v>
      </c>
      <c r="I784" s="4" t="s">
        <v>163</v>
      </c>
      <c r="J784" s="11">
        <f t="shared" si="36"/>
        <v>0</v>
      </c>
      <c r="K784" s="11">
        <f t="shared" si="37"/>
        <v>5</v>
      </c>
      <c r="L784" s="11">
        <f t="shared" si="38"/>
        <v>0</v>
      </c>
      <c r="M784" s="11" t="str">
        <f ca="1">IF(I784&lt;&gt;"план","",IF((ABS(SUMIFS($C:$C,$J:$J,J784,$E:$E,E784,$I:$I,"факт"))+ABS(C784))&gt;ABS(SUMIFS(INDIRECT("'Реестр план'!"&amp;'План-факт'!$E$3),'Реестр план'!$F:$F,E784,'Реестр план'!$I:$I,J784)),"перерасход","ок"))</f>
        <v/>
      </c>
    </row>
    <row r="785" spans="2:13" x14ac:dyDescent="0.3">
      <c r="B785" s="7">
        <v>41425</v>
      </c>
      <c r="C785" s="9">
        <v>-58097.9</v>
      </c>
      <c r="D785" s="4" t="s">
        <v>154</v>
      </c>
      <c r="E785" s="4" t="s">
        <v>29</v>
      </c>
      <c r="F785" s="4" t="s">
        <v>126</v>
      </c>
      <c r="H785" s="4" t="s">
        <v>185</v>
      </c>
      <c r="I785" s="4" t="s">
        <v>163</v>
      </c>
      <c r="J785" s="11">
        <f t="shared" si="36"/>
        <v>0</v>
      </c>
      <c r="K785" s="11">
        <f t="shared" si="37"/>
        <v>5</v>
      </c>
      <c r="L785" s="11">
        <f t="shared" si="38"/>
        <v>0</v>
      </c>
      <c r="M785" s="11" t="str">
        <f ca="1">IF(I785&lt;&gt;"план","",IF((ABS(SUMIFS($C:$C,$J:$J,J785,$E:$E,E785,$I:$I,"факт"))+ABS(C785))&gt;ABS(SUMIFS(INDIRECT("'Реестр план'!"&amp;'План-факт'!$E$3),'Реестр план'!$F:$F,E785,'Реестр план'!$I:$I,J785)),"перерасход","ок"))</f>
        <v/>
      </c>
    </row>
    <row r="786" spans="2:13" x14ac:dyDescent="0.3">
      <c r="B786" s="7">
        <v>41425</v>
      </c>
      <c r="C786" s="9">
        <v>-37500</v>
      </c>
      <c r="D786" s="4" t="s">
        <v>154</v>
      </c>
      <c r="E786" s="4" t="s">
        <v>33</v>
      </c>
      <c r="F786" s="4" t="s">
        <v>147</v>
      </c>
      <c r="H786" s="4" t="s">
        <v>179</v>
      </c>
      <c r="I786" s="4" t="s">
        <v>163</v>
      </c>
      <c r="J786" s="11">
        <f t="shared" si="36"/>
        <v>0</v>
      </c>
      <c r="K786" s="11">
        <f t="shared" si="37"/>
        <v>5</v>
      </c>
      <c r="L786" s="11">
        <f t="shared" si="38"/>
        <v>0</v>
      </c>
      <c r="M786" s="11" t="str">
        <f ca="1">IF(I786&lt;&gt;"план","",IF((ABS(SUMIFS($C:$C,$J:$J,J786,$E:$E,E786,$I:$I,"факт"))+ABS(C786))&gt;ABS(SUMIFS(INDIRECT("'Реестр план'!"&amp;'План-факт'!$E$3),'Реестр план'!$F:$F,E786,'Реестр план'!$I:$I,J786)),"перерасход","ок"))</f>
        <v/>
      </c>
    </row>
    <row r="787" spans="2:13" x14ac:dyDescent="0.3">
      <c r="B787" s="7">
        <v>41425</v>
      </c>
      <c r="C787" s="9">
        <v>-30000</v>
      </c>
      <c r="D787" s="4" t="s">
        <v>154</v>
      </c>
      <c r="E787" s="4" t="s">
        <v>33</v>
      </c>
      <c r="F787" s="4" t="s">
        <v>148</v>
      </c>
      <c r="H787" s="4" t="s">
        <v>179</v>
      </c>
      <c r="I787" s="4" t="s">
        <v>163</v>
      </c>
      <c r="J787" s="11">
        <f t="shared" si="36"/>
        <v>0</v>
      </c>
      <c r="K787" s="11">
        <f t="shared" si="37"/>
        <v>5</v>
      </c>
      <c r="L787" s="11">
        <f t="shared" si="38"/>
        <v>0</v>
      </c>
      <c r="M787" s="11" t="str">
        <f ca="1">IF(I787&lt;&gt;"план","",IF((ABS(SUMIFS($C:$C,$J:$J,J787,$E:$E,E787,$I:$I,"факт"))+ABS(C787))&gt;ABS(SUMIFS(INDIRECT("'Реестр план'!"&amp;'План-факт'!$E$3),'Реестр план'!$F:$F,E787,'Реестр план'!$I:$I,J787)),"перерасход","ок"))</f>
        <v/>
      </c>
    </row>
    <row r="788" spans="2:13" x14ac:dyDescent="0.3">
      <c r="B788" s="7">
        <v>41425</v>
      </c>
      <c r="C788" s="9">
        <v>-23750</v>
      </c>
      <c r="D788" s="4" t="s">
        <v>154</v>
      </c>
      <c r="E788" s="4" t="s">
        <v>33</v>
      </c>
      <c r="F788" s="4" t="s">
        <v>149</v>
      </c>
      <c r="H788" s="4" t="s">
        <v>179</v>
      </c>
      <c r="I788" s="4" t="s">
        <v>163</v>
      </c>
      <c r="J788" s="11">
        <f t="shared" si="36"/>
        <v>0</v>
      </c>
      <c r="K788" s="11">
        <f t="shared" si="37"/>
        <v>5</v>
      </c>
      <c r="L788" s="11">
        <f t="shared" si="38"/>
        <v>0</v>
      </c>
      <c r="M788" s="11" t="str">
        <f ca="1">IF(I788&lt;&gt;"план","",IF((ABS(SUMIFS($C:$C,$J:$J,J788,$E:$E,E788,$I:$I,"факт"))+ABS(C788))&gt;ABS(SUMIFS(INDIRECT("'Реестр план'!"&amp;'План-факт'!$E$3),'Реестр план'!$F:$F,E788,'Реестр план'!$I:$I,J788)),"перерасход","ок"))</f>
        <v/>
      </c>
    </row>
    <row r="789" spans="2:13" x14ac:dyDescent="0.3">
      <c r="B789" s="7">
        <v>41425</v>
      </c>
      <c r="C789" s="9">
        <v>-20000</v>
      </c>
      <c r="D789" s="4" t="s">
        <v>154</v>
      </c>
      <c r="E789" s="4" t="s">
        <v>33</v>
      </c>
      <c r="F789" s="4" t="s">
        <v>151</v>
      </c>
      <c r="H789" s="4" t="s">
        <v>179</v>
      </c>
      <c r="I789" s="4" t="s">
        <v>163</v>
      </c>
      <c r="J789" s="11">
        <f t="shared" si="36"/>
        <v>0</v>
      </c>
      <c r="K789" s="11">
        <f t="shared" si="37"/>
        <v>5</v>
      </c>
      <c r="L789" s="11">
        <f t="shared" si="38"/>
        <v>0</v>
      </c>
      <c r="M789" s="11" t="str">
        <f ca="1">IF(I789&lt;&gt;"план","",IF((ABS(SUMIFS($C:$C,$J:$J,J789,$E:$E,E789,$I:$I,"факт"))+ABS(C789))&gt;ABS(SUMIFS(INDIRECT("'Реестр план'!"&amp;'План-факт'!$E$3),'Реестр план'!$F:$F,E789,'Реестр план'!$I:$I,J789)),"перерасход","ок"))</f>
        <v/>
      </c>
    </row>
    <row r="790" spans="2:13" x14ac:dyDescent="0.3">
      <c r="B790" s="7">
        <v>41425</v>
      </c>
      <c r="C790" s="9">
        <v>-16312.5</v>
      </c>
      <c r="D790" s="4" t="s">
        <v>154</v>
      </c>
      <c r="E790" s="4" t="s">
        <v>33</v>
      </c>
      <c r="F790" s="4" t="s">
        <v>150</v>
      </c>
      <c r="H790" s="4" t="s">
        <v>179</v>
      </c>
      <c r="I790" s="4" t="s">
        <v>163</v>
      </c>
      <c r="J790" s="11">
        <f t="shared" si="36"/>
        <v>0</v>
      </c>
      <c r="K790" s="11">
        <f t="shared" si="37"/>
        <v>5</v>
      </c>
      <c r="L790" s="11">
        <f t="shared" si="38"/>
        <v>0</v>
      </c>
      <c r="M790" s="11" t="str">
        <f ca="1">IF(I790&lt;&gt;"план","",IF((ABS(SUMIFS($C:$C,$J:$J,J790,$E:$E,E790,$I:$I,"факт"))+ABS(C790))&gt;ABS(SUMIFS(INDIRECT("'Реестр план'!"&amp;'План-факт'!$E$3),'Реестр план'!$F:$F,E790,'Реестр план'!$I:$I,J790)),"перерасход","ок"))</f>
        <v/>
      </c>
    </row>
    <row r="791" spans="2:13" x14ac:dyDescent="0.3">
      <c r="B791" s="7">
        <v>41425</v>
      </c>
      <c r="C791" s="9">
        <v>-12330.25</v>
      </c>
      <c r="D791" s="4" t="s">
        <v>154</v>
      </c>
      <c r="E791" s="4" t="s">
        <v>29</v>
      </c>
      <c r="F791" s="4" t="s">
        <v>128</v>
      </c>
      <c r="H791" s="4" t="s">
        <v>185</v>
      </c>
      <c r="I791" s="4" t="s">
        <v>163</v>
      </c>
      <c r="J791" s="11">
        <f t="shared" si="36"/>
        <v>0</v>
      </c>
      <c r="K791" s="11">
        <f t="shared" si="37"/>
        <v>5</v>
      </c>
      <c r="L791" s="11">
        <f t="shared" si="38"/>
        <v>0</v>
      </c>
      <c r="M791" s="11" t="str">
        <f ca="1">IF(I791&lt;&gt;"план","",IF((ABS(SUMIFS($C:$C,$J:$J,J791,$E:$E,E791,$I:$I,"факт"))+ABS(C791))&gt;ABS(SUMIFS(INDIRECT("'Реестр план'!"&amp;'План-факт'!$E$3),'Реестр план'!$F:$F,E791,'Реестр план'!$I:$I,J791)),"перерасход","ок"))</f>
        <v/>
      </c>
    </row>
    <row r="792" spans="2:13" x14ac:dyDescent="0.3">
      <c r="B792" s="7">
        <v>41425</v>
      </c>
      <c r="C792" s="9">
        <v>0.39</v>
      </c>
      <c r="D792" s="4" t="s">
        <v>154</v>
      </c>
      <c r="E792" s="4" t="s">
        <v>24</v>
      </c>
      <c r="F792" s="4" t="s">
        <v>109</v>
      </c>
      <c r="H792" s="4" t="s">
        <v>178</v>
      </c>
      <c r="I792" s="4" t="s">
        <v>163</v>
      </c>
      <c r="J792" s="11">
        <f t="shared" si="36"/>
        <v>0</v>
      </c>
      <c r="K792" s="11">
        <f t="shared" si="37"/>
        <v>5</v>
      </c>
      <c r="L792" s="11">
        <f t="shared" si="38"/>
        <v>0</v>
      </c>
      <c r="M792" s="11" t="str">
        <f ca="1">IF(I792&lt;&gt;"план","",IF((ABS(SUMIFS($C:$C,$J:$J,J792,$E:$E,E792,$I:$I,"факт"))+ABS(C792))&gt;ABS(SUMIFS(INDIRECT("'Реестр план'!"&amp;'План-факт'!$E$3),'Реестр план'!$F:$F,E792,'Реестр план'!$I:$I,J792)),"перерасход","ок"))</f>
        <v/>
      </c>
    </row>
    <row r="793" spans="2:13" x14ac:dyDescent="0.3">
      <c r="B793" s="7">
        <v>41425</v>
      </c>
      <c r="C793" s="9">
        <v>0.94</v>
      </c>
      <c r="D793" s="4" t="s">
        <v>154</v>
      </c>
      <c r="E793" s="4" t="s">
        <v>24</v>
      </c>
      <c r="F793" s="4" t="s">
        <v>112</v>
      </c>
      <c r="H793" s="4" t="s">
        <v>178</v>
      </c>
      <c r="I793" s="4" t="s">
        <v>163</v>
      </c>
      <c r="J793" s="11">
        <f t="shared" si="36"/>
        <v>0</v>
      </c>
      <c r="K793" s="11">
        <f t="shared" si="37"/>
        <v>5</v>
      </c>
      <c r="L793" s="11">
        <f t="shared" si="38"/>
        <v>0</v>
      </c>
      <c r="M793" s="11" t="str">
        <f ca="1">IF(I793&lt;&gt;"план","",IF((ABS(SUMIFS($C:$C,$J:$J,J793,$E:$E,E793,$I:$I,"факт"))+ABS(C793))&gt;ABS(SUMIFS(INDIRECT("'Реестр план'!"&amp;'План-факт'!$E$3),'Реестр план'!$F:$F,E793,'Реестр план'!$I:$I,J793)),"перерасход","ок"))</f>
        <v/>
      </c>
    </row>
    <row r="794" spans="2:13" x14ac:dyDescent="0.3">
      <c r="B794" s="7">
        <v>41425</v>
      </c>
      <c r="C794" s="9">
        <v>8.74</v>
      </c>
      <c r="D794" s="4" t="s">
        <v>154</v>
      </c>
      <c r="E794" s="4" t="s">
        <v>24</v>
      </c>
      <c r="F794" s="4" t="s">
        <v>105</v>
      </c>
      <c r="H794" s="4" t="s">
        <v>178</v>
      </c>
      <c r="I794" s="4" t="s">
        <v>163</v>
      </c>
      <c r="J794" s="11">
        <f t="shared" si="36"/>
        <v>0</v>
      </c>
      <c r="K794" s="11">
        <f t="shared" si="37"/>
        <v>5</v>
      </c>
      <c r="L794" s="11">
        <f t="shared" si="38"/>
        <v>0</v>
      </c>
      <c r="M794" s="11" t="str">
        <f ca="1">IF(I794&lt;&gt;"план","",IF((ABS(SUMIFS($C:$C,$J:$J,J794,$E:$E,E794,$I:$I,"факт"))+ABS(C794))&gt;ABS(SUMIFS(INDIRECT("'Реестр план'!"&amp;'План-факт'!$E$3),'Реестр план'!$F:$F,E794,'Реестр план'!$I:$I,J794)),"перерасход","ок"))</f>
        <v/>
      </c>
    </row>
    <row r="795" spans="2:13" x14ac:dyDescent="0.3">
      <c r="B795" s="7">
        <v>41425</v>
      </c>
      <c r="C795" s="9">
        <v>12.39</v>
      </c>
      <c r="D795" s="4" t="s">
        <v>154</v>
      </c>
      <c r="E795" s="4" t="s">
        <v>24</v>
      </c>
      <c r="F795" s="4" t="s">
        <v>114</v>
      </c>
      <c r="H795" s="4" t="s">
        <v>178</v>
      </c>
      <c r="I795" s="4" t="s">
        <v>163</v>
      </c>
      <c r="J795" s="11">
        <f t="shared" si="36"/>
        <v>0</v>
      </c>
      <c r="K795" s="11">
        <f t="shared" si="37"/>
        <v>5</v>
      </c>
      <c r="L795" s="11">
        <f t="shared" si="38"/>
        <v>0</v>
      </c>
      <c r="M795" s="11" t="str">
        <f ca="1">IF(I795&lt;&gt;"план","",IF((ABS(SUMIFS($C:$C,$J:$J,J795,$E:$E,E795,$I:$I,"факт"))+ABS(C795))&gt;ABS(SUMIFS(INDIRECT("'Реестр план'!"&amp;'План-факт'!$E$3),'Реестр план'!$F:$F,E795,'Реестр план'!$I:$I,J795)),"перерасход","ок"))</f>
        <v/>
      </c>
    </row>
    <row r="796" spans="2:13" x14ac:dyDescent="0.3">
      <c r="B796" s="7">
        <v>41425</v>
      </c>
      <c r="C796" s="9">
        <v>19.29</v>
      </c>
      <c r="D796" s="4" t="s">
        <v>154</v>
      </c>
      <c r="E796" s="4" t="s">
        <v>24</v>
      </c>
      <c r="F796" s="4" t="s">
        <v>121</v>
      </c>
      <c r="H796" s="4" t="s">
        <v>178</v>
      </c>
      <c r="I796" s="4" t="s">
        <v>163</v>
      </c>
      <c r="J796" s="11">
        <f t="shared" si="36"/>
        <v>0</v>
      </c>
      <c r="K796" s="11">
        <f t="shared" si="37"/>
        <v>5</v>
      </c>
      <c r="L796" s="11">
        <f t="shared" si="38"/>
        <v>0</v>
      </c>
      <c r="M796" s="11" t="str">
        <f ca="1">IF(I796&lt;&gt;"план","",IF((ABS(SUMIFS($C:$C,$J:$J,J796,$E:$E,E796,$I:$I,"факт"))+ABS(C796))&gt;ABS(SUMIFS(INDIRECT("'Реестр план'!"&amp;'План-факт'!$E$3),'Реестр план'!$F:$F,E796,'Реестр план'!$I:$I,J796)),"перерасход","ок"))</f>
        <v/>
      </c>
    </row>
    <row r="797" spans="2:13" x14ac:dyDescent="0.3">
      <c r="B797" s="7">
        <v>41425</v>
      </c>
      <c r="C797" s="9">
        <v>37.17</v>
      </c>
      <c r="D797" s="4" t="s">
        <v>154</v>
      </c>
      <c r="E797" s="4" t="s">
        <v>24</v>
      </c>
      <c r="F797" s="4" t="s">
        <v>109</v>
      </c>
      <c r="H797" s="4" t="s">
        <v>178</v>
      </c>
      <c r="I797" s="4" t="s">
        <v>163</v>
      </c>
      <c r="J797" s="11">
        <f t="shared" si="36"/>
        <v>0</v>
      </c>
      <c r="K797" s="11">
        <f t="shared" si="37"/>
        <v>5</v>
      </c>
      <c r="L797" s="11">
        <f t="shared" si="38"/>
        <v>0</v>
      </c>
      <c r="M797" s="11" t="str">
        <f ca="1">IF(I797&lt;&gt;"план","",IF((ABS(SUMIFS($C:$C,$J:$J,J797,$E:$E,E797,$I:$I,"факт"))+ABS(C797))&gt;ABS(SUMIFS(INDIRECT("'Реестр план'!"&amp;'План-факт'!$E$3),'Реестр план'!$F:$F,E797,'Реестр план'!$I:$I,J797)),"перерасход","ок"))</f>
        <v/>
      </c>
    </row>
    <row r="798" spans="2:13" x14ac:dyDescent="0.3">
      <c r="B798" s="7">
        <v>41425</v>
      </c>
      <c r="C798" s="9">
        <v>40.82</v>
      </c>
      <c r="D798" s="4" t="s">
        <v>154</v>
      </c>
      <c r="E798" s="4" t="s">
        <v>24</v>
      </c>
      <c r="F798" s="4" t="s">
        <v>116</v>
      </c>
      <c r="H798" s="4" t="s">
        <v>178</v>
      </c>
      <c r="I798" s="4" t="s">
        <v>163</v>
      </c>
      <c r="J798" s="11">
        <f t="shared" si="36"/>
        <v>0</v>
      </c>
      <c r="K798" s="11">
        <f t="shared" si="37"/>
        <v>5</v>
      </c>
      <c r="L798" s="11">
        <f t="shared" si="38"/>
        <v>0</v>
      </c>
      <c r="M798" s="11" t="str">
        <f ca="1">IF(I798&lt;&gt;"план","",IF((ABS(SUMIFS($C:$C,$J:$J,J798,$E:$E,E798,$I:$I,"факт"))+ABS(C798))&gt;ABS(SUMIFS(INDIRECT("'Реестр план'!"&amp;'План-факт'!$E$3),'Реестр план'!$F:$F,E798,'Реестр план'!$I:$I,J798)),"перерасход","ок"))</f>
        <v/>
      </c>
    </row>
    <row r="799" spans="2:13" x14ac:dyDescent="0.3">
      <c r="B799" s="7">
        <v>41425</v>
      </c>
      <c r="C799" s="9">
        <v>49.17</v>
      </c>
      <c r="D799" s="4" t="s">
        <v>154</v>
      </c>
      <c r="E799" s="4" t="s">
        <v>24</v>
      </c>
      <c r="F799" s="4" t="s">
        <v>116</v>
      </c>
      <c r="H799" s="4" t="s">
        <v>178</v>
      </c>
      <c r="I799" s="4" t="s">
        <v>163</v>
      </c>
      <c r="J799" s="11">
        <f t="shared" si="36"/>
        <v>0</v>
      </c>
      <c r="K799" s="11">
        <f t="shared" si="37"/>
        <v>5</v>
      </c>
      <c r="L799" s="11">
        <f t="shared" si="38"/>
        <v>0</v>
      </c>
      <c r="M799" s="11" t="str">
        <f ca="1">IF(I799&lt;&gt;"план","",IF((ABS(SUMIFS($C:$C,$J:$J,J799,$E:$E,E799,$I:$I,"факт"))+ABS(C799))&gt;ABS(SUMIFS(INDIRECT("'Реестр план'!"&amp;'План-факт'!$E$3),'Реестр план'!$F:$F,E799,'Реестр план'!$I:$I,J799)),"перерасход","ок"))</f>
        <v/>
      </c>
    </row>
    <row r="800" spans="2:13" x14ac:dyDescent="0.3">
      <c r="B800" s="7">
        <v>41425</v>
      </c>
      <c r="C800" s="9">
        <v>54.82</v>
      </c>
      <c r="D800" s="4" t="s">
        <v>154</v>
      </c>
      <c r="E800" s="4" t="s">
        <v>24</v>
      </c>
      <c r="F800" s="4" t="s">
        <v>119</v>
      </c>
      <c r="H800" s="4" t="s">
        <v>178</v>
      </c>
      <c r="I800" s="4" t="s">
        <v>163</v>
      </c>
      <c r="J800" s="11">
        <f t="shared" si="36"/>
        <v>0</v>
      </c>
      <c r="K800" s="11">
        <f t="shared" si="37"/>
        <v>5</v>
      </c>
      <c r="L800" s="11">
        <f t="shared" si="38"/>
        <v>0</v>
      </c>
      <c r="M800" s="11" t="str">
        <f ca="1">IF(I800&lt;&gt;"план","",IF((ABS(SUMIFS($C:$C,$J:$J,J800,$E:$E,E800,$I:$I,"факт"))+ABS(C800))&gt;ABS(SUMIFS(INDIRECT("'Реестр план'!"&amp;'План-факт'!$E$3),'Реестр план'!$F:$F,E800,'Реестр план'!$I:$I,J800)),"перерасход","ок"))</f>
        <v/>
      </c>
    </row>
    <row r="801" spans="2:13" x14ac:dyDescent="0.3">
      <c r="B801" s="7">
        <v>41425</v>
      </c>
      <c r="C801" s="9">
        <v>462.56</v>
      </c>
      <c r="D801" s="4" t="s">
        <v>154</v>
      </c>
      <c r="E801" s="4" t="s">
        <v>24</v>
      </c>
      <c r="F801" s="4" t="s">
        <v>113</v>
      </c>
      <c r="H801" s="4" t="s">
        <v>178</v>
      </c>
      <c r="I801" s="4" t="s">
        <v>163</v>
      </c>
      <c r="J801" s="11">
        <f t="shared" si="36"/>
        <v>0</v>
      </c>
      <c r="K801" s="11">
        <f t="shared" si="37"/>
        <v>5</v>
      </c>
      <c r="L801" s="11">
        <f t="shared" si="38"/>
        <v>0</v>
      </c>
      <c r="M801" s="11" t="str">
        <f ca="1">IF(I801&lt;&gt;"план","",IF((ABS(SUMIFS($C:$C,$J:$J,J801,$E:$E,E801,$I:$I,"факт"))+ABS(C801))&gt;ABS(SUMIFS(INDIRECT("'Реестр план'!"&amp;'План-факт'!$E$3),'Реестр план'!$F:$F,E801,'Реестр план'!$I:$I,J801)),"перерасход","ок"))</f>
        <v/>
      </c>
    </row>
    <row r="802" spans="2:13" x14ac:dyDescent="0.3">
      <c r="B802" s="7">
        <v>41425</v>
      </c>
      <c r="C802" s="9">
        <v>777.73</v>
      </c>
      <c r="D802" s="4" t="s">
        <v>154</v>
      </c>
      <c r="E802" s="4" t="s">
        <v>24</v>
      </c>
      <c r="F802" s="4" t="s">
        <v>114</v>
      </c>
      <c r="H802" s="4" t="s">
        <v>178</v>
      </c>
      <c r="I802" s="4" t="s">
        <v>163</v>
      </c>
      <c r="J802" s="11">
        <f t="shared" si="36"/>
        <v>0</v>
      </c>
      <c r="K802" s="11">
        <f t="shared" si="37"/>
        <v>5</v>
      </c>
      <c r="L802" s="11">
        <f t="shared" si="38"/>
        <v>0</v>
      </c>
      <c r="M802" s="11" t="str">
        <f ca="1">IF(I802&lt;&gt;"план","",IF((ABS(SUMIFS($C:$C,$J:$J,J802,$E:$E,E802,$I:$I,"факт"))+ABS(C802))&gt;ABS(SUMIFS(INDIRECT("'Реестр план'!"&amp;'План-факт'!$E$3),'Реестр план'!$F:$F,E802,'Реестр план'!$I:$I,J802)),"перерасход","ок"))</f>
        <v/>
      </c>
    </row>
    <row r="803" spans="2:13" x14ac:dyDescent="0.3">
      <c r="B803" s="7">
        <v>41425</v>
      </c>
      <c r="C803" s="9">
        <v>852.99</v>
      </c>
      <c r="D803" s="4" t="s">
        <v>154</v>
      </c>
      <c r="E803" s="4" t="s">
        <v>24</v>
      </c>
      <c r="F803" s="4" t="s">
        <v>119</v>
      </c>
      <c r="H803" s="4" t="s">
        <v>178</v>
      </c>
      <c r="I803" s="4" t="s">
        <v>163</v>
      </c>
      <c r="J803" s="11">
        <f t="shared" si="36"/>
        <v>0</v>
      </c>
      <c r="K803" s="11">
        <f t="shared" si="37"/>
        <v>5</v>
      </c>
      <c r="L803" s="11">
        <f t="shared" si="38"/>
        <v>0</v>
      </c>
      <c r="M803" s="11" t="str">
        <f ca="1">IF(I803&lt;&gt;"план","",IF((ABS(SUMIFS($C:$C,$J:$J,J803,$E:$E,E803,$I:$I,"факт"))+ABS(C803))&gt;ABS(SUMIFS(INDIRECT("'Реестр план'!"&amp;'План-факт'!$E$3),'Реестр план'!$F:$F,E803,'Реестр план'!$I:$I,J803)),"перерасход","ок"))</f>
        <v/>
      </c>
    </row>
    <row r="804" spans="2:13" x14ac:dyDescent="0.3">
      <c r="B804" s="7">
        <v>41425</v>
      </c>
      <c r="C804" s="9">
        <v>929.6</v>
      </c>
      <c r="D804" s="4" t="s">
        <v>154</v>
      </c>
      <c r="E804" s="4" t="s">
        <v>24</v>
      </c>
      <c r="F804" s="4" t="s">
        <v>120</v>
      </c>
      <c r="H804" s="4" t="s">
        <v>178</v>
      </c>
      <c r="I804" s="4" t="s">
        <v>163</v>
      </c>
      <c r="J804" s="11">
        <f t="shared" si="36"/>
        <v>0</v>
      </c>
      <c r="K804" s="11">
        <f t="shared" si="37"/>
        <v>5</v>
      </c>
      <c r="L804" s="11">
        <f t="shared" si="38"/>
        <v>0</v>
      </c>
      <c r="M804" s="11" t="str">
        <f ca="1">IF(I804&lt;&gt;"план","",IF((ABS(SUMIFS($C:$C,$J:$J,J804,$E:$E,E804,$I:$I,"факт"))+ABS(C804))&gt;ABS(SUMIFS(INDIRECT("'Реестр план'!"&amp;'План-факт'!$E$3),'Реестр план'!$F:$F,E804,'Реестр план'!$I:$I,J804)),"перерасход","ок"))</f>
        <v/>
      </c>
    </row>
    <row r="805" spans="2:13" x14ac:dyDescent="0.3">
      <c r="B805" s="7">
        <v>41425</v>
      </c>
      <c r="C805" s="9">
        <v>1097.72</v>
      </c>
      <c r="D805" s="4" t="s">
        <v>154</v>
      </c>
      <c r="E805" s="4" t="s">
        <v>24</v>
      </c>
      <c r="F805" s="4" t="s">
        <v>112</v>
      </c>
      <c r="H805" s="4" t="s">
        <v>178</v>
      </c>
      <c r="I805" s="4" t="s">
        <v>163</v>
      </c>
      <c r="J805" s="11">
        <f t="shared" si="36"/>
        <v>0</v>
      </c>
      <c r="K805" s="11">
        <f t="shared" si="37"/>
        <v>5</v>
      </c>
      <c r="L805" s="11">
        <f t="shared" si="38"/>
        <v>0</v>
      </c>
      <c r="M805" s="11" t="str">
        <f ca="1">IF(I805&lt;&gt;"план","",IF((ABS(SUMIFS($C:$C,$J:$J,J805,$E:$E,E805,$I:$I,"факт"))+ABS(C805))&gt;ABS(SUMIFS(INDIRECT("'Реестр план'!"&amp;'План-факт'!$E$3),'Реестр план'!$F:$F,E805,'Реестр план'!$I:$I,J805)),"перерасход","ок"))</f>
        <v/>
      </c>
    </row>
    <row r="806" spans="2:13" x14ac:dyDescent="0.3">
      <c r="B806" s="7">
        <v>41425</v>
      </c>
      <c r="C806" s="9">
        <v>1247.79</v>
      </c>
      <c r="D806" s="4" t="s">
        <v>154</v>
      </c>
      <c r="E806" s="4" t="s">
        <v>24</v>
      </c>
      <c r="F806" s="4" t="s">
        <v>121</v>
      </c>
      <c r="H806" s="4" t="s">
        <v>178</v>
      </c>
      <c r="I806" s="4" t="s">
        <v>163</v>
      </c>
      <c r="J806" s="11">
        <f t="shared" si="36"/>
        <v>0</v>
      </c>
      <c r="K806" s="11">
        <f t="shared" si="37"/>
        <v>5</v>
      </c>
      <c r="L806" s="11">
        <f t="shared" si="38"/>
        <v>0</v>
      </c>
      <c r="M806" s="11" t="str">
        <f ca="1">IF(I806&lt;&gt;"план","",IF((ABS(SUMIFS($C:$C,$J:$J,J806,$E:$E,E806,$I:$I,"факт"))+ABS(C806))&gt;ABS(SUMIFS(INDIRECT("'Реестр план'!"&amp;'План-факт'!$E$3),'Реестр план'!$F:$F,E806,'Реестр план'!$I:$I,J806)),"перерасход","ок"))</f>
        <v/>
      </c>
    </row>
    <row r="807" spans="2:13" x14ac:dyDescent="0.3">
      <c r="B807" s="7">
        <v>41425</v>
      </c>
      <c r="C807" s="9">
        <v>1382.18</v>
      </c>
      <c r="D807" s="4" t="s">
        <v>154</v>
      </c>
      <c r="E807" s="4" t="s">
        <v>24</v>
      </c>
      <c r="F807" s="4" t="s">
        <v>122</v>
      </c>
      <c r="H807" s="4" t="s">
        <v>178</v>
      </c>
      <c r="I807" s="4" t="s">
        <v>163</v>
      </c>
      <c r="J807" s="11">
        <f t="shared" si="36"/>
        <v>0</v>
      </c>
      <c r="K807" s="11">
        <f t="shared" si="37"/>
        <v>5</v>
      </c>
      <c r="L807" s="11">
        <f t="shared" si="38"/>
        <v>0</v>
      </c>
      <c r="M807" s="11" t="str">
        <f ca="1">IF(I807&lt;&gt;"план","",IF((ABS(SUMIFS($C:$C,$J:$J,J807,$E:$E,E807,$I:$I,"факт"))+ABS(C807))&gt;ABS(SUMIFS(INDIRECT("'Реестр план'!"&amp;'План-факт'!$E$3),'Реестр план'!$F:$F,E807,'Реестр план'!$I:$I,J807)),"перерасход","ок"))</f>
        <v/>
      </c>
    </row>
    <row r="808" spans="2:13" x14ac:dyDescent="0.3">
      <c r="B808" s="7">
        <v>41425</v>
      </c>
      <c r="C808" s="9">
        <v>1407.35</v>
      </c>
      <c r="D808" s="4" t="s">
        <v>154</v>
      </c>
      <c r="E808" s="4" t="s">
        <v>24</v>
      </c>
      <c r="F808" s="4" t="s">
        <v>120</v>
      </c>
      <c r="H808" s="4" t="s">
        <v>178</v>
      </c>
      <c r="I808" s="4" t="s">
        <v>163</v>
      </c>
      <c r="J808" s="11">
        <f t="shared" si="36"/>
        <v>0</v>
      </c>
      <c r="K808" s="11">
        <f t="shared" si="37"/>
        <v>5</v>
      </c>
      <c r="L808" s="11">
        <f t="shared" si="38"/>
        <v>0</v>
      </c>
      <c r="M808" s="11" t="str">
        <f ca="1">IF(I808&lt;&gt;"план","",IF((ABS(SUMIFS($C:$C,$J:$J,J808,$E:$E,E808,$I:$I,"факт"))+ABS(C808))&gt;ABS(SUMIFS(INDIRECT("'Реестр план'!"&amp;'План-факт'!$E$3),'Реестр план'!$F:$F,E808,'Реестр план'!$I:$I,J808)),"перерасход","ок"))</f>
        <v/>
      </c>
    </row>
    <row r="809" spans="2:13" x14ac:dyDescent="0.3">
      <c r="B809" s="7">
        <v>41425</v>
      </c>
      <c r="C809" s="9">
        <v>1418.04</v>
      </c>
      <c r="D809" s="4" t="s">
        <v>154</v>
      </c>
      <c r="E809" s="4" t="s">
        <v>24</v>
      </c>
      <c r="F809" s="4" t="s">
        <v>112</v>
      </c>
      <c r="H809" s="4" t="s">
        <v>178</v>
      </c>
      <c r="I809" s="4" t="s">
        <v>163</v>
      </c>
      <c r="J809" s="11">
        <f t="shared" si="36"/>
        <v>0</v>
      </c>
      <c r="K809" s="11">
        <f t="shared" si="37"/>
        <v>5</v>
      </c>
      <c r="L809" s="11">
        <f t="shared" si="38"/>
        <v>0</v>
      </c>
      <c r="M809" s="11" t="str">
        <f ca="1">IF(I809&lt;&gt;"план","",IF((ABS(SUMIFS($C:$C,$J:$J,J809,$E:$E,E809,$I:$I,"факт"))+ABS(C809))&gt;ABS(SUMIFS(INDIRECT("'Реестр план'!"&amp;'План-факт'!$E$3),'Реестр план'!$F:$F,E809,'Реестр план'!$I:$I,J809)),"перерасход","ок"))</f>
        <v/>
      </c>
    </row>
    <row r="810" spans="2:13" x14ac:dyDescent="0.3">
      <c r="B810" s="7">
        <v>41425</v>
      </c>
      <c r="C810" s="9">
        <v>1422</v>
      </c>
      <c r="D810" s="4" t="s">
        <v>154</v>
      </c>
      <c r="E810" s="4" t="s">
        <v>24</v>
      </c>
      <c r="F810" s="4" t="s">
        <v>110</v>
      </c>
      <c r="H810" s="4" t="s">
        <v>178</v>
      </c>
      <c r="I810" s="4" t="s">
        <v>163</v>
      </c>
      <c r="J810" s="11">
        <f t="shared" si="36"/>
        <v>0</v>
      </c>
      <c r="K810" s="11">
        <f t="shared" si="37"/>
        <v>5</v>
      </c>
      <c r="L810" s="11">
        <f t="shared" si="38"/>
        <v>0</v>
      </c>
      <c r="M810" s="11" t="str">
        <f ca="1">IF(I810&lt;&gt;"план","",IF((ABS(SUMIFS($C:$C,$J:$J,J810,$E:$E,E810,$I:$I,"факт"))+ABS(C810))&gt;ABS(SUMIFS(INDIRECT("'Реестр план'!"&amp;'План-факт'!$E$3),'Реестр план'!$F:$F,E810,'Реестр план'!$I:$I,J810)),"перерасход","ок"))</f>
        <v/>
      </c>
    </row>
    <row r="811" spans="2:13" x14ac:dyDescent="0.3">
      <c r="B811" s="7">
        <v>41425</v>
      </c>
      <c r="C811" s="9">
        <v>1531.4</v>
      </c>
      <c r="D811" s="4" t="s">
        <v>154</v>
      </c>
      <c r="E811" s="4" t="s">
        <v>24</v>
      </c>
      <c r="F811" s="4" t="s">
        <v>115</v>
      </c>
      <c r="H811" s="4" t="s">
        <v>178</v>
      </c>
      <c r="I811" s="4" t="s">
        <v>163</v>
      </c>
      <c r="J811" s="11">
        <f t="shared" si="36"/>
        <v>0</v>
      </c>
      <c r="K811" s="11">
        <f t="shared" si="37"/>
        <v>5</v>
      </c>
      <c r="L811" s="11">
        <f t="shared" si="38"/>
        <v>0</v>
      </c>
      <c r="M811" s="11" t="str">
        <f ca="1">IF(I811&lt;&gt;"план","",IF((ABS(SUMIFS($C:$C,$J:$J,J811,$E:$E,E811,$I:$I,"факт"))+ABS(C811))&gt;ABS(SUMIFS(INDIRECT("'Реестр план'!"&amp;'План-факт'!$E$3),'Реестр план'!$F:$F,E811,'Реестр план'!$I:$I,J811)),"перерасход","ок"))</f>
        <v/>
      </c>
    </row>
    <row r="812" spans="2:13" x14ac:dyDescent="0.3">
      <c r="B812" s="7">
        <v>41425</v>
      </c>
      <c r="C812" s="9">
        <v>1592.47</v>
      </c>
      <c r="D812" s="4" t="s">
        <v>154</v>
      </c>
      <c r="E812" s="4" t="s">
        <v>24</v>
      </c>
      <c r="F812" s="4" t="s">
        <v>116</v>
      </c>
      <c r="H812" s="4" t="s">
        <v>178</v>
      </c>
      <c r="I812" s="4" t="s">
        <v>163</v>
      </c>
      <c r="J812" s="11">
        <f t="shared" si="36"/>
        <v>0</v>
      </c>
      <c r="K812" s="11">
        <f t="shared" si="37"/>
        <v>5</v>
      </c>
      <c r="L812" s="11">
        <f t="shared" si="38"/>
        <v>0</v>
      </c>
      <c r="M812" s="11" t="str">
        <f ca="1">IF(I812&lt;&gt;"план","",IF((ABS(SUMIFS($C:$C,$J:$J,J812,$E:$E,E812,$I:$I,"факт"))+ABS(C812))&gt;ABS(SUMIFS(INDIRECT("'Реестр план'!"&amp;'План-факт'!$E$3),'Реестр план'!$F:$F,E812,'Реестр план'!$I:$I,J812)),"перерасход","ок"))</f>
        <v/>
      </c>
    </row>
    <row r="813" spans="2:13" x14ac:dyDescent="0.3">
      <c r="B813" s="7">
        <v>41425</v>
      </c>
      <c r="C813" s="9">
        <v>1621.32</v>
      </c>
      <c r="D813" s="4" t="s">
        <v>154</v>
      </c>
      <c r="E813" s="4" t="s">
        <v>24</v>
      </c>
      <c r="F813" s="4" t="s">
        <v>121</v>
      </c>
      <c r="H813" s="4" t="s">
        <v>178</v>
      </c>
      <c r="I813" s="4" t="s">
        <v>163</v>
      </c>
      <c r="J813" s="11">
        <f t="shared" si="36"/>
        <v>0</v>
      </c>
      <c r="K813" s="11">
        <f t="shared" si="37"/>
        <v>5</v>
      </c>
      <c r="L813" s="11">
        <f t="shared" si="38"/>
        <v>0</v>
      </c>
      <c r="M813" s="11" t="str">
        <f ca="1">IF(I813&lt;&gt;"план","",IF((ABS(SUMIFS($C:$C,$J:$J,J813,$E:$E,E813,$I:$I,"факт"))+ABS(C813))&gt;ABS(SUMIFS(INDIRECT("'Реестр план'!"&amp;'План-факт'!$E$3),'Реестр план'!$F:$F,E813,'Реестр план'!$I:$I,J813)),"перерасход","ок"))</f>
        <v/>
      </c>
    </row>
    <row r="814" spans="2:13" x14ac:dyDescent="0.3">
      <c r="B814" s="7">
        <v>41425</v>
      </c>
      <c r="C814" s="9">
        <v>2107.4899999999998</v>
      </c>
      <c r="D814" s="4" t="s">
        <v>154</v>
      </c>
      <c r="E814" s="4" t="s">
        <v>24</v>
      </c>
      <c r="F814" s="4" t="s">
        <v>117</v>
      </c>
      <c r="H814" s="4" t="s">
        <v>178</v>
      </c>
      <c r="I814" s="4" t="s">
        <v>163</v>
      </c>
      <c r="J814" s="11">
        <f t="shared" si="36"/>
        <v>0</v>
      </c>
      <c r="K814" s="11">
        <f t="shared" si="37"/>
        <v>5</v>
      </c>
      <c r="L814" s="11">
        <f t="shared" si="38"/>
        <v>0</v>
      </c>
      <c r="M814" s="11" t="str">
        <f ca="1">IF(I814&lt;&gt;"план","",IF((ABS(SUMIFS($C:$C,$J:$J,J814,$E:$E,E814,$I:$I,"факт"))+ABS(C814))&gt;ABS(SUMIFS(INDIRECT("'Реестр план'!"&amp;'План-факт'!$E$3),'Реестр план'!$F:$F,E814,'Реестр план'!$I:$I,J814)),"перерасход","ок"))</f>
        <v/>
      </c>
    </row>
    <row r="815" spans="2:13" x14ac:dyDescent="0.3">
      <c r="B815" s="7">
        <v>41425</v>
      </c>
      <c r="C815" s="9">
        <v>2146.9899999999998</v>
      </c>
      <c r="D815" s="4" t="s">
        <v>154</v>
      </c>
      <c r="E815" s="4" t="s">
        <v>24</v>
      </c>
      <c r="F815" s="4" t="s">
        <v>123</v>
      </c>
      <c r="H815" s="4" t="s">
        <v>178</v>
      </c>
      <c r="I815" s="4" t="s">
        <v>163</v>
      </c>
      <c r="J815" s="11">
        <f t="shared" si="36"/>
        <v>0</v>
      </c>
      <c r="K815" s="11">
        <f t="shared" si="37"/>
        <v>5</v>
      </c>
      <c r="L815" s="11">
        <f t="shared" si="38"/>
        <v>0</v>
      </c>
      <c r="M815" s="11" t="str">
        <f ca="1">IF(I815&lt;&gt;"план","",IF((ABS(SUMIFS($C:$C,$J:$J,J815,$E:$E,E815,$I:$I,"факт"))+ABS(C815))&gt;ABS(SUMIFS(INDIRECT("'Реестр план'!"&amp;'План-факт'!$E$3),'Реестр план'!$F:$F,E815,'Реестр план'!$I:$I,J815)),"перерасход","ок"))</f>
        <v/>
      </c>
    </row>
    <row r="816" spans="2:13" x14ac:dyDescent="0.3">
      <c r="B816" s="7">
        <v>41425</v>
      </c>
      <c r="C816" s="9">
        <v>2208.96</v>
      </c>
      <c r="D816" s="4" t="s">
        <v>154</v>
      </c>
      <c r="E816" s="4" t="s">
        <v>24</v>
      </c>
      <c r="F816" s="4" t="s">
        <v>122</v>
      </c>
      <c r="H816" s="4" t="s">
        <v>178</v>
      </c>
      <c r="I816" s="4" t="s">
        <v>163</v>
      </c>
      <c r="J816" s="11">
        <f t="shared" si="36"/>
        <v>0</v>
      </c>
      <c r="K816" s="11">
        <f t="shared" si="37"/>
        <v>5</v>
      </c>
      <c r="L816" s="11">
        <f t="shared" si="38"/>
        <v>0</v>
      </c>
      <c r="M816" s="11" t="str">
        <f ca="1">IF(I816&lt;&gt;"план","",IF((ABS(SUMIFS($C:$C,$J:$J,J816,$E:$E,E816,$I:$I,"факт"))+ABS(C816))&gt;ABS(SUMIFS(INDIRECT("'Реестр план'!"&amp;'План-факт'!$E$3),'Реестр план'!$F:$F,E816,'Реестр план'!$I:$I,J816)),"перерасход","ок"))</f>
        <v/>
      </c>
    </row>
    <row r="817" spans="2:13" x14ac:dyDescent="0.3">
      <c r="B817" s="7">
        <v>41425</v>
      </c>
      <c r="C817" s="9">
        <v>2491.61</v>
      </c>
      <c r="D817" s="4" t="s">
        <v>154</v>
      </c>
      <c r="E817" s="4" t="s">
        <v>24</v>
      </c>
      <c r="F817" s="4" t="s">
        <v>108</v>
      </c>
      <c r="H817" s="4" t="s">
        <v>178</v>
      </c>
      <c r="I817" s="4" t="s">
        <v>163</v>
      </c>
      <c r="J817" s="11">
        <f t="shared" si="36"/>
        <v>0</v>
      </c>
      <c r="K817" s="11">
        <f t="shared" si="37"/>
        <v>5</v>
      </c>
      <c r="L817" s="11">
        <f t="shared" si="38"/>
        <v>0</v>
      </c>
      <c r="M817" s="11" t="str">
        <f ca="1">IF(I817&lt;&gt;"план","",IF((ABS(SUMIFS($C:$C,$J:$J,J817,$E:$E,E817,$I:$I,"факт"))+ABS(C817))&gt;ABS(SUMIFS(INDIRECT("'Реестр план'!"&amp;'План-факт'!$E$3),'Реестр план'!$F:$F,E817,'Реестр план'!$I:$I,J817)),"перерасход","ок"))</f>
        <v/>
      </c>
    </row>
    <row r="818" spans="2:13" x14ac:dyDescent="0.3">
      <c r="B818" s="7">
        <v>41425</v>
      </c>
      <c r="C818" s="9">
        <v>2733.72</v>
      </c>
      <c r="D818" s="4" t="s">
        <v>154</v>
      </c>
      <c r="E818" s="4" t="s">
        <v>24</v>
      </c>
      <c r="F818" s="4" t="s">
        <v>106</v>
      </c>
      <c r="H818" s="4" t="s">
        <v>178</v>
      </c>
      <c r="I818" s="4" t="s">
        <v>163</v>
      </c>
      <c r="J818" s="11">
        <f t="shared" si="36"/>
        <v>0</v>
      </c>
      <c r="K818" s="11">
        <f t="shared" si="37"/>
        <v>5</v>
      </c>
      <c r="L818" s="11">
        <f t="shared" si="38"/>
        <v>0</v>
      </c>
      <c r="M818" s="11" t="str">
        <f ca="1">IF(I818&lt;&gt;"план","",IF((ABS(SUMIFS($C:$C,$J:$J,J818,$E:$E,E818,$I:$I,"факт"))+ABS(C818))&gt;ABS(SUMIFS(INDIRECT("'Реестр план'!"&amp;'План-факт'!$E$3),'Реестр план'!$F:$F,E818,'Реестр план'!$I:$I,J818)),"перерасход","ок"))</f>
        <v/>
      </c>
    </row>
    <row r="819" spans="2:13" x14ac:dyDescent="0.3">
      <c r="B819" s="7">
        <v>41425</v>
      </c>
      <c r="C819" s="9">
        <v>2771.23</v>
      </c>
      <c r="D819" s="4" t="s">
        <v>154</v>
      </c>
      <c r="E819" s="4" t="s">
        <v>24</v>
      </c>
      <c r="F819" s="4" t="s">
        <v>107</v>
      </c>
      <c r="H819" s="4" t="s">
        <v>178</v>
      </c>
      <c r="I819" s="4" t="s">
        <v>163</v>
      </c>
      <c r="J819" s="11">
        <f t="shared" si="36"/>
        <v>0</v>
      </c>
      <c r="K819" s="11">
        <f t="shared" si="37"/>
        <v>5</v>
      </c>
      <c r="L819" s="11">
        <f t="shared" si="38"/>
        <v>0</v>
      </c>
      <c r="M819" s="11" t="str">
        <f ca="1">IF(I819&lt;&gt;"план","",IF((ABS(SUMIFS($C:$C,$J:$J,J819,$E:$E,E819,$I:$I,"факт"))+ABS(C819))&gt;ABS(SUMIFS(INDIRECT("'Реестр план'!"&amp;'План-факт'!$E$3),'Реестр план'!$F:$F,E819,'Реестр план'!$I:$I,J819)),"перерасход","ок"))</f>
        <v/>
      </c>
    </row>
    <row r="820" spans="2:13" x14ac:dyDescent="0.3">
      <c r="B820" s="7">
        <v>41425</v>
      </c>
      <c r="C820" s="9">
        <v>2799.79</v>
      </c>
      <c r="D820" s="4" t="s">
        <v>154</v>
      </c>
      <c r="E820" s="4" t="s">
        <v>24</v>
      </c>
      <c r="F820" s="4" t="s">
        <v>118</v>
      </c>
      <c r="H820" s="4" t="s">
        <v>178</v>
      </c>
      <c r="I820" s="4" t="s">
        <v>163</v>
      </c>
      <c r="J820" s="11">
        <f t="shared" si="36"/>
        <v>0</v>
      </c>
      <c r="K820" s="11">
        <f t="shared" si="37"/>
        <v>5</v>
      </c>
      <c r="L820" s="11">
        <f t="shared" si="38"/>
        <v>0</v>
      </c>
      <c r="M820" s="11" t="str">
        <f ca="1">IF(I820&lt;&gt;"план","",IF((ABS(SUMIFS($C:$C,$J:$J,J820,$E:$E,E820,$I:$I,"факт"))+ABS(C820))&gt;ABS(SUMIFS(INDIRECT("'Реестр план'!"&amp;'План-факт'!$E$3),'Реестр план'!$F:$F,E820,'Реестр план'!$I:$I,J820)),"перерасход","ок"))</f>
        <v/>
      </c>
    </row>
    <row r="821" spans="2:13" x14ac:dyDescent="0.3">
      <c r="B821" s="7">
        <v>41425</v>
      </c>
      <c r="C821" s="9">
        <v>3280.95</v>
      </c>
      <c r="D821" s="4" t="s">
        <v>154</v>
      </c>
      <c r="E821" s="4" t="s">
        <v>24</v>
      </c>
      <c r="F821" s="4" t="s">
        <v>109</v>
      </c>
      <c r="H821" s="4" t="s">
        <v>178</v>
      </c>
      <c r="I821" s="4" t="s">
        <v>163</v>
      </c>
      <c r="J821" s="11">
        <f t="shared" si="36"/>
        <v>0</v>
      </c>
      <c r="K821" s="11">
        <f t="shared" si="37"/>
        <v>5</v>
      </c>
      <c r="L821" s="11">
        <f t="shared" si="38"/>
        <v>0</v>
      </c>
      <c r="M821" s="11" t="str">
        <f ca="1">IF(I821&lt;&gt;"план","",IF((ABS(SUMIFS($C:$C,$J:$J,J821,$E:$E,E821,$I:$I,"факт"))+ABS(C821))&gt;ABS(SUMIFS(INDIRECT("'Реестр план'!"&amp;'План-факт'!$E$3),'Реестр план'!$F:$F,E821,'Реестр план'!$I:$I,J821)),"перерасход","ок"))</f>
        <v/>
      </c>
    </row>
    <row r="822" spans="2:13" x14ac:dyDescent="0.3">
      <c r="B822" s="7">
        <v>41425</v>
      </c>
      <c r="C822" s="9">
        <v>3377.98</v>
      </c>
      <c r="D822" s="4" t="s">
        <v>154</v>
      </c>
      <c r="E822" s="4" t="s">
        <v>24</v>
      </c>
      <c r="F822" s="4" t="s">
        <v>107</v>
      </c>
      <c r="H822" s="4" t="s">
        <v>178</v>
      </c>
      <c r="I822" s="4" t="s">
        <v>163</v>
      </c>
      <c r="J822" s="11">
        <f t="shared" si="36"/>
        <v>0</v>
      </c>
      <c r="K822" s="11">
        <f t="shared" si="37"/>
        <v>5</v>
      </c>
      <c r="L822" s="11">
        <f t="shared" si="38"/>
        <v>0</v>
      </c>
      <c r="M822" s="11" t="str">
        <f ca="1">IF(I822&lt;&gt;"план","",IF((ABS(SUMIFS($C:$C,$J:$J,J822,$E:$E,E822,$I:$I,"факт"))+ABS(C822))&gt;ABS(SUMIFS(INDIRECT("'Реестр план'!"&amp;'План-факт'!$E$3),'Реестр план'!$F:$F,E822,'Реестр план'!$I:$I,J822)),"перерасход","ок"))</f>
        <v/>
      </c>
    </row>
    <row r="823" spans="2:13" x14ac:dyDescent="0.3">
      <c r="B823" s="7">
        <v>41425</v>
      </c>
      <c r="C823" s="9">
        <v>3493.98</v>
      </c>
      <c r="D823" s="4" t="s">
        <v>154</v>
      </c>
      <c r="E823" s="4" t="s">
        <v>24</v>
      </c>
      <c r="F823" s="4" t="s">
        <v>109</v>
      </c>
      <c r="H823" s="4" t="s">
        <v>178</v>
      </c>
      <c r="I823" s="4" t="s">
        <v>163</v>
      </c>
      <c r="J823" s="11">
        <f t="shared" si="36"/>
        <v>0</v>
      </c>
      <c r="K823" s="11">
        <f t="shared" si="37"/>
        <v>5</v>
      </c>
      <c r="L823" s="11">
        <f t="shared" si="38"/>
        <v>0</v>
      </c>
      <c r="M823" s="11" t="str">
        <f ca="1">IF(I823&lt;&gt;"план","",IF((ABS(SUMIFS($C:$C,$J:$J,J823,$E:$E,E823,$I:$I,"факт"))+ABS(C823))&gt;ABS(SUMIFS(INDIRECT("'Реестр план'!"&amp;'План-факт'!$E$3),'Реестр план'!$F:$F,E823,'Реестр план'!$I:$I,J823)),"перерасход","ок"))</f>
        <v/>
      </c>
    </row>
    <row r="824" spans="2:13" x14ac:dyDescent="0.3">
      <c r="B824" s="7">
        <v>41425</v>
      </c>
      <c r="C824" s="9">
        <v>3794.44</v>
      </c>
      <c r="D824" s="4" t="s">
        <v>154</v>
      </c>
      <c r="E824" s="4" t="s">
        <v>24</v>
      </c>
      <c r="F824" s="4" t="s">
        <v>118</v>
      </c>
      <c r="H824" s="4" t="s">
        <v>178</v>
      </c>
      <c r="I824" s="4" t="s">
        <v>163</v>
      </c>
      <c r="J824" s="11">
        <f t="shared" si="36"/>
        <v>0</v>
      </c>
      <c r="K824" s="11">
        <f t="shared" si="37"/>
        <v>5</v>
      </c>
      <c r="L824" s="11">
        <f t="shared" si="38"/>
        <v>0</v>
      </c>
      <c r="M824" s="11" t="str">
        <f ca="1">IF(I824&lt;&gt;"план","",IF((ABS(SUMIFS($C:$C,$J:$J,J824,$E:$E,E824,$I:$I,"факт"))+ABS(C824))&gt;ABS(SUMIFS(INDIRECT("'Реестр план'!"&amp;'План-факт'!$E$3),'Реестр план'!$F:$F,E824,'Реестр план'!$I:$I,J824)),"перерасход","ок"))</f>
        <v/>
      </c>
    </row>
    <row r="825" spans="2:13" x14ac:dyDescent="0.3">
      <c r="B825" s="7">
        <v>41425</v>
      </c>
      <c r="C825" s="9">
        <v>3824.2</v>
      </c>
      <c r="D825" s="4" t="s">
        <v>154</v>
      </c>
      <c r="E825" s="4" t="s">
        <v>24</v>
      </c>
      <c r="F825" s="4" t="s">
        <v>116</v>
      </c>
      <c r="H825" s="4" t="s">
        <v>178</v>
      </c>
      <c r="I825" s="4" t="s">
        <v>163</v>
      </c>
      <c r="J825" s="11">
        <f t="shared" si="36"/>
        <v>0</v>
      </c>
      <c r="K825" s="11">
        <f t="shared" si="37"/>
        <v>5</v>
      </c>
      <c r="L825" s="11">
        <f t="shared" si="38"/>
        <v>0</v>
      </c>
      <c r="M825" s="11" t="str">
        <f ca="1">IF(I825&lt;&gt;"план","",IF((ABS(SUMIFS($C:$C,$J:$J,J825,$E:$E,E825,$I:$I,"факт"))+ABS(C825))&gt;ABS(SUMIFS(INDIRECT("'Реестр план'!"&amp;'План-факт'!$E$3),'Реестр план'!$F:$F,E825,'Реестр план'!$I:$I,J825)),"перерасход","ок"))</f>
        <v/>
      </c>
    </row>
    <row r="826" spans="2:13" x14ac:dyDescent="0.3">
      <c r="B826" s="7">
        <v>41425</v>
      </c>
      <c r="C826" s="9">
        <v>4088.7</v>
      </c>
      <c r="D826" s="4" t="s">
        <v>154</v>
      </c>
      <c r="E826" s="4" t="s">
        <v>24</v>
      </c>
      <c r="F826" s="4" t="s">
        <v>113</v>
      </c>
      <c r="H826" s="4" t="s">
        <v>178</v>
      </c>
      <c r="I826" s="4" t="s">
        <v>163</v>
      </c>
      <c r="J826" s="11">
        <f t="shared" si="36"/>
        <v>0</v>
      </c>
      <c r="K826" s="11">
        <f t="shared" si="37"/>
        <v>5</v>
      </c>
      <c r="L826" s="11">
        <f t="shared" si="38"/>
        <v>0</v>
      </c>
      <c r="M826" s="11" t="str">
        <f ca="1">IF(I826&lt;&gt;"план","",IF((ABS(SUMIFS($C:$C,$J:$J,J826,$E:$E,E826,$I:$I,"факт"))+ABS(C826))&gt;ABS(SUMIFS(INDIRECT("'Реестр план'!"&amp;'План-факт'!$E$3),'Реестр план'!$F:$F,E826,'Реестр план'!$I:$I,J826)),"перерасход","ок"))</f>
        <v/>
      </c>
    </row>
    <row r="827" spans="2:13" x14ac:dyDescent="0.3">
      <c r="B827" s="7">
        <v>41425</v>
      </c>
      <c r="C827" s="9">
        <v>4088.7</v>
      </c>
      <c r="D827" s="4" t="s">
        <v>154</v>
      </c>
      <c r="E827" s="4" t="s">
        <v>24</v>
      </c>
      <c r="F827" s="4" t="s">
        <v>120</v>
      </c>
      <c r="H827" s="4" t="s">
        <v>178</v>
      </c>
      <c r="I827" s="4" t="s">
        <v>163</v>
      </c>
      <c r="J827" s="11">
        <f t="shared" si="36"/>
        <v>0</v>
      </c>
      <c r="K827" s="11">
        <f t="shared" si="37"/>
        <v>5</v>
      </c>
      <c r="L827" s="11">
        <f t="shared" si="38"/>
        <v>0</v>
      </c>
      <c r="M827" s="11" t="str">
        <f ca="1">IF(I827&lt;&gt;"план","",IF((ABS(SUMIFS($C:$C,$J:$J,J827,$E:$E,E827,$I:$I,"факт"))+ABS(C827))&gt;ABS(SUMIFS(INDIRECT("'Реестр план'!"&amp;'План-факт'!$E$3),'Реестр план'!$F:$F,E827,'Реестр план'!$I:$I,J827)),"перерасход","ок"))</f>
        <v/>
      </c>
    </row>
    <row r="828" spans="2:13" x14ac:dyDescent="0.3">
      <c r="B828" s="7">
        <v>41425</v>
      </c>
      <c r="C828" s="9">
        <v>4162.93</v>
      </c>
      <c r="D828" s="4" t="s">
        <v>154</v>
      </c>
      <c r="E828" s="4" t="s">
        <v>24</v>
      </c>
      <c r="F828" s="4" t="s">
        <v>124</v>
      </c>
      <c r="H828" s="4" t="s">
        <v>178</v>
      </c>
      <c r="I828" s="4" t="s">
        <v>163</v>
      </c>
      <c r="J828" s="11">
        <f t="shared" si="36"/>
        <v>0</v>
      </c>
      <c r="K828" s="11">
        <f t="shared" si="37"/>
        <v>5</v>
      </c>
      <c r="L828" s="11">
        <f t="shared" si="38"/>
        <v>0</v>
      </c>
      <c r="M828" s="11" t="str">
        <f ca="1">IF(I828&lt;&gt;"план","",IF((ABS(SUMIFS($C:$C,$J:$J,J828,$E:$E,E828,$I:$I,"факт"))+ABS(C828))&gt;ABS(SUMIFS(INDIRECT("'Реестр план'!"&amp;'План-факт'!$E$3),'Реестр план'!$F:$F,E828,'Реестр план'!$I:$I,J828)),"перерасход","ок"))</f>
        <v/>
      </c>
    </row>
    <row r="829" spans="2:13" x14ac:dyDescent="0.3">
      <c r="B829" s="7">
        <v>41425</v>
      </c>
      <c r="C829" s="9">
        <v>4324.5600000000004</v>
      </c>
      <c r="D829" s="4" t="s">
        <v>154</v>
      </c>
      <c r="E829" s="4" t="s">
        <v>24</v>
      </c>
      <c r="F829" s="4" t="s">
        <v>111</v>
      </c>
      <c r="H829" s="4" t="s">
        <v>178</v>
      </c>
      <c r="I829" s="4" t="s">
        <v>163</v>
      </c>
      <c r="J829" s="11">
        <f t="shared" si="36"/>
        <v>0</v>
      </c>
      <c r="K829" s="11">
        <f t="shared" si="37"/>
        <v>5</v>
      </c>
      <c r="L829" s="11">
        <f t="shared" si="38"/>
        <v>0</v>
      </c>
      <c r="M829" s="11" t="str">
        <f ca="1">IF(I829&lt;&gt;"план","",IF((ABS(SUMIFS($C:$C,$J:$J,J829,$E:$E,E829,$I:$I,"факт"))+ABS(C829))&gt;ABS(SUMIFS(INDIRECT("'Реестр план'!"&amp;'План-факт'!$E$3),'Реестр план'!$F:$F,E829,'Реестр план'!$I:$I,J829)),"перерасход","ок"))</f>
        <v/>
      </c>
    </row>
    <row r="830" spans="2:13" x14ac:dyDescent="0.3">
      <c r="B830" s="7">
        <v>41425</v>
      </c>
      <c r="C830" s="9">
        <v>4541.37</v>
      </c>
      <c r="D830" s="4" t="s">
        <v>154</v>
      </c>
      <c r="E830" s="4" t="s">
        <v>24</v>
      </c>
      <c r="F830" s="4" t="s">
        <v>107</v>
      </c>
      <c r="H830" s="4" t="s">
        <v>178</v>
      </c>
      <c r="I830" s="4" t="s">
        <v>163</v>
      </c>
      <c r="J830" s="11">
        <f t="shared" si="36"/>
        <v>0</v>
      </c>
      <c r="K830" s="11">
        <f t="shared" si="37"/>
        <v>5</v>
      </c>
      <c r="L830" s="11">
        <f t="shared" si="38"/>
        <v>0</v>
      </c>
      <c r="M830" s="11" t="str">
        <f ca="1">IF(I830&lt;&gt;"план","",IF((ABS(SUMIFS($C:$C,$J:$J,J830,$E:$E,E830,$I:$I,"факт"))+ABS(C830))&gt;ABS(SUMIFS(INDIRECT("'Реестр план'!"&amp;'План-факт'!$E$3),'Реестр план'!$F:$F,E830,'Реестр план'!$I:$I,J830)),"перерасход","ок"))</f>
        <v/>
      </c>
    </row>
    <row r="831" spans="2:13" x14ac:dyDescent="0.3">
      <c r="B831" s="7">
        <v>41425</v>
      </c>
      <c r="C831" s="9">
        <v>4563.01</v>
      </c>
      <c r="D831" s="4" t="s">
        <v>154</v>
      </c>
      <c r="E831" s="4" t="s">
        <v>24</v>
      </c>
      <c r="F831" s="4" t="s">
        <v>111</v>
      </c>
      <c r="H831" s="4" t="s">
        <v>178</v>
      </c>
      <c r="I831" s="4" t="s">
        <v>163</v>
      </c>
      <c r="J831" s="11">
        <f t="shared" si="36"/>
        <v>0</v>
      </c>
      <c r="K831" s="11">
        <f t="shared" si="37"/>
        <v>5</v>
      </c>
      <c r="L831" s="11">
        <f t="shared" si="38"/>
        <v>0</v>
      </c>
      <c r="M831" s="11" t="str">
        <f ca="1">IF(I831&lt;&gt;"план","",IF((ABS(SUMIFS($C:$C,$J:$J,J831,$E:$E,E831,$I:$I,"факт"))+ABS(C831))&gt;ABS(SUMIFS(INDIRECT("'Реестр план'!"&amp;'План-факт'!$E$3),'Реестр план'!$F:$F,E831,'Реестр план'!$I:$I,J831)),"перерасход","ок"))</f>
        <v/>
      </c>
    </row>
    <row r="832" spans="2:13" x14ac:dyDescent="0.3">
      <c r="B832" s="7">
        <v>41425</v>
      </c>
      <c r="C832" s="9">
        <v>4672.8</v>
      </c>
      <c r="D832" s="4" t="s">
        <v>154</v>
      </c>
      <c r="E832" s="4" t="s">
        <v>24</v>
      </c>
      <c r="F832" s="4" t="s">
        <v>122</v>
      </c>
      <c r="H832" s="4" t="s">
        <v>178</v>
      </c>
      <c r="I832" s="4" t="s">
        <v>163</v>
      </c>
      <c r="J832" s="11">
        <f t="shared" si="36"/>
        <v>0</v>
      </c>
      <c r="K832" s="11">
        <f t="shared" si="37"/>
        <v>5</v>
      </c>
      <c r="L832" s="11">
        <f t="shared" si="38"/>
        <v>0</v>
      </c>
      <c r="M832" s="11" t="str">
        <f ca="1">IF(I832&lt;&gt;"план","",IF((ABS(SUMIFS($C:$C,$J:$J,J832,$E:$E,E832,$I:$I,"факт"))+ABS(C832))&gt;ABS(SUMIFS(INDIRECT("'Реестр план'!"&amp;'План-факт'!$E$3),'Реестр план'!$F:$F,E832,'Реестр план'!$I:$I,J832)),"перерасход","ок"))</f>
        <v/>
      </c>
    </row>
    <row r="833" spans="2:13" x14ac:dyDescent="0.3">
      <c r="B833" s="7">
        <v>41425</v>
      </c>
      <c r="C833" s="9">
        <v>5160</v>
      </c>
      <c r="D833" s="4" t="s">
        <v>154</v>
      </c>
      <c r="E833" s="4" t="s">
        <v>24</v>
      </c>
      <c r="F833" s="4" t="s">
        <v>105</v>
      </c>
      <c r="H833" s="4" t="s">
        <v>178</v>
      </c>
      <c r="I833" s="4" t="s">
        <v>163</v>
      </c>
      <c r="J833" s="11">
        <f t="shared" si="36"/>
        <v>0</v>
      </c>
      <c r="K833" s="11">
        <f t="shared" si="37"/>
        <v>5</v>
      </c>
      <c r="L833" s="11">
        <f t="shared" si="38"/>
        <v>0</v>
      </c>
      <c r="M833" s="11" t="str">
        <f ca="1">IF(I833&lt;&gt;"план","",IF((ABS(SUMIFS($C:$C,$J:$J,J833,$E:$E,E833,$I:$I,"факт"))+ABS(C833))&gt;ABS(SUMIFS(INDIRECT("'Реестр план'!"&amp;'План-факт'!$E$3),'Реестр план'!$F:$F,E833,'Реестр план'!$I:$I,J833)),"перерасход","ок"))</f>
        <v/>
      </c>
    </row>
    <row r="834" spans="2:13" x14ac:dyDescent="0.3">
      <c r="B834" s="7">
        <v>41425</v>
      </c>
      <c r="C834" s="9">
        <v>5318.4</v>
      </c>
      <c r="D834" s="4" t="s">
        <v>154</v>
      </c>
      <c r="E834" s="4" t="s">
        <v>24</v>
      </c>
      <c r="F834" s="4" t="s">
        <v>123</v>
      </c>
      <c r="H834" s="4" t="s">
        <v>178</v>
      </c>
      <c r="I834" s="4" t="s">
        <v>163</v>
      </c>
      <c r="J834" s="11">
        <f t="shared" si="36"/>
        <v>0</v>
      </c>
      <c r="K834" s="11">
        <f t="shared" si="37"/>
        <v>5</v>
      </c>
      <c r="L834" s="11">
        <f t="shared" si="38"/>
        <v>0</v>
      </c>
      <c r="M834" s="11" t="str">
        <f ca="1">IF(I834&lt;&gt;"план","",IF((ABS(SUMIFS($C:$C,$J:$J,J834,$E:$E,E834,$I:$I,"факт"))+ABS(C834))&gt;ABS(SUMIFS(INDIRECT("'Реестр план'!"&amp;'План-факт'!$E$3),'Реестр план'!$F:$F,E834,'Реестр план'!$I:$I,J834)),"перерасход","ок"))</f>
        <v/>
      </c>
    </row>
    <row r="835" spans="2:13" x14ac:dyDescent="0.3">
      <c r="B835" s="7">
        <v>41425</v>
      </c>
      <c r="C835" s="9">
        <v>5440.5</v>
      </c>
      <c r="D835" s="4" t="s">
        <v>154</v>
      </c>
      <c r="E835" s="4" t="s">
        <v>24</v>
      </c>
      <c r="F835" s="4" t="s">
        <v>114</v>
      </c>
      <c r="H835" s="4" t="s">
        <v>178</v>
      </c>
      <c r="I835" s="4" t="s">
        <v>163</v>
      </c>
      <c r="J835" s="11">
        <f t="shared" si="36"/>
        <v>0</v>
      </c>
      <c r="K835" s="11">
        <f t="shared" si="37"/>
        <v>5</v>
      </c>
      <c r="L835" s="11">
        <f t="shared" si="38"/>
        <v>0</v>
      </c>
      <c r="M835" s="11" t="str">
        <f ca="1">IF(I835&lt;&gt;"план","",IF((ABS(SUMIFS($C:$C,$J:$J,J835,$E:$E,E835,$I:$I,"факт"))+ABS(C835))&gt;ABS(SUMIFS(INDIRECT("'Реестр план'!"&amp;'План-факт'!$E$3),'Реестр план'!$F:$F,E835,'Реестр план'!$I:$I,J835)),"перерасход","ок"))</f>
        <v/>
      </c>
    </row>
    <row r="836" spans="2:13" x14ac:dyDescent="0.3">
      <c r="B836" s="7">
        <v>41425</v>
      </c>
      <c r="C836" s="9">
        <v>5520</v>
      </c>
      <c r="D836" s="4" t="s">
        <v>154</v>
      </c>
      <c r="E836" s="4" t="s">
        <v>24</v>
      </c>
      <c r="F836" s="4" t="s">
        <v>112</v>
      </c>
      <c r="H836" s="4" t="s">
        <v>178</v>
      </c>
      <c r="I836" s="4" t="s">
        <v>163</v>
      </c>
      <c r="J836" s="11">
        <f t="shared" ref="J836:J899" si="39">IF(ISBLANK(A836),0,MONTH(A836))</f>
        <v>0</v>
      </c>
      <c r="K836" s="11">
        <f t="shared" ref="K836:K899" si="40">IF(ISBLANK(B836),0,MONTH(B836))</f>
        <v>5</v>
      </c>
      <c r="L836" s="11">
        <f t="shared" ref="L836:L899" si="41">WEEKNUM(A836)</f>
        <v>0</v>
      </c>
      <c r="M836" s="11" t="str">
        <f ca="1">IF(I836&lt;&gt;"план","",IF((ABS(SUMIFS($C:$C,$J:$J,J836,$E:$E,E836,$I:$I,"факт"))+ABS(C836))&gt;ABS(SUMIFS(INDIRECT("'Реестр план'!"&amp;'План-факт'!$E$3),'Реестр план'!$F:$F,E836,'Реестр план'!$I:$I,J836)),"перерасход","ок"))</f>
        <v/>
      </c>
    </row>
    <row r="837" spans="2:13" x14ac:dyDescent="0.3">
      <c r="B837" s="7">
        <v>41425</v>
      </c>
      <c r="C837" s="9">
        <v>5576.43</v>
      </c>
      <c r="D837" s="4" t="s">
        <v>154</v>
      </c>
      <c r="E837" s="4" t="s">
        <v>24</v>
      </c>
      <c r="F837" s="4" t="s">
        <v>121</v>
      </c>
      <c r="H837" s="4" t="s">
        <v>178</v>
      </c>
      <c r="I837" s="4" t="s">
        <v>163</v>
      </c>
      <c r="J837" s="11">
        <f t="shared" si="39"/>
        <v>0</v>
      </c>
      <c r="K837" s="11">
        <f t="shared" si="40"/>
        <v>5</v>
      </c>
      <c r="L837" s="11">
        <f t="shared" si="41"/>
        <v>0</v>
      </c>
      <c r="M837" s="11" t="str">
        <f ca="1">IF(I837&lt;&gt;"план","",IF((ABS(SUMIFS($C:$C,$J:$J,J837,$E:$E,E837,$I:$I,"факт"))+ABS(C837))&gt;ABS(SUMIFS(INDIRECT("'Реестр план'!"&amp;'План-факт'!$E$3),'Реестр план'!$F:$F,E837,'Реестр план'!$I:$I,J837)),"перерасход","ок"))</f>
        <v/>
      </c>
    </row>
    <row r="838" spans="2:13" x14ac:dyDescent="0.3">
      <c r="B838" s="7">
        <v>41425</v>
      </c>
      <c r="C838" s="9">
        <v>5576.61</v>
      </c>
      <c r="D838" s="4" t="s">
        <v>154</v>
      </c>
      <c r="E838" s="4" t="s">
        <v>24</v>
      </c>
      <c r="F838" s="4" t="s">
        <v>109</v>
      </c>
      <c r="H838" s="4" t="s">
        <v>178</v>
      </c>
      <c r="I838" s="4" t="s">
        <v>163</v>
      </c>
      <c r="J838" s="11">
        <f t="shared" si="39"/>
        <v>0</v>
      </c>
      <c r="K838" s="11">
        <f t="shared" si="40"/>
        <v>5</v>
      </c>
      <c r="L838" s="11">
        <f t="shared" si="41"/>
        <v>0</v>
      </c>
      <c r="M838" s="11" t="str">
        <f ca="1">IF(I838&lt;&gt;"план","",IF((ABS(SUMIFS($C:$C,$J:$J,J838,$E:$E,E838,$I:$I,"факт"))+ABS(C838))&gt;ABS(SUMIFS(INDIRECT("'Реестр план'!"&amp;'План-факт'!$E$3),'Реестр план'!$F:$F,E838,'Реестр план'!$I:$I,J838)),"перерасход","ок"))</f>
        <v/>
      </c>
    </row>
    <row r="839" spans="2:13" x14ac:dyDescent="0.3">
      <c r="B839" s="7">
        <v>41425</v>
      </c>
      <c r="C839" s="9">
        <v>5585.66</v>
      </c>
      <c r="D839" s="4" t="s">
        <v>154</v>
      </c>
      <c r="E839" s="4" t="s">
        <v>24</v>
      </c>
      <c r="F839" s="4" t="s">
        <v>121</v>
      </c>
      <c r="H839" s="4" t="s">
        <v>178</v>
      </c>
      <c r="I839" s="4" t="s">
        <v>163</v>
      </c>
      <c r="J839" s="11">
        <f t="shared" si="39"/>
        <v>0</v>
      </c>
      <c r="K839" s="11">
        <f t="shared" si="40"/>
        <v>5</v>
      </c>
      <c r="L839" s="11">
        <f t="shared" si="41"/>
        <v>0</v>
      </c>
      <c r="M839" s="11" t="str">
        <f ca="1">IF(I839&lt;&gt;"план","",IF((ABS(SUMIFS($C:$C,$J:$J,J839,$E:$E,E839,$I:$I,"факт"))+ABS(C839))&gt;ABS(SUMIFS(INDIRECT("'Реестр план'!"&amp;'План-факт'!$E$3),'Реестр план'!$F:$F,E839,'Реестр план'!$I:$I,J839)),"перерасход","ок"))</f>
        <v/>
      </c>
    </row>
    <row r="840" spans="2:13" x14ac:dyDescent="0.3">
      <c r="B840" s="7">
        <v>41425</v>
      </c>
      <c r="C840" s="9">
        <v>5863.44</v>
      </c>
      <c r="D840" s="4" t="s">
        <v>154</v>
      </c>
      <c r="E840" s="4" t="s">
        <v>24</v>
      </c>
      <c r="F840" s="4" t="s">
        <v>112</v>
      </c>
      <c r="H840" s="4" t="s">
        <v>178</v>
      </c>
      <c r="I840" s="4" t="s">
        <v>163</v>
      </c>
      <c r="J840" s="11">
        <f t="shared" si="39"/>
        <v>0</v>
      </c>
      <c r="K840" s="11">
        <f t="shared" si="40"/>
        <v>5</v>
      </c>
      <c r="L840" s="11">
        <f t="shared" si="41"/>
        <v>0</v>
      </c>
      <c r="M840" s="11" t="str">
        <f ca="1">IF(I840&lt;&gt;"план","",IF((ABS(SUMIFS($C:$C,$J:$J,J840,$E:$E,E840,$I:$I,"факт"))+ABS(C840))&gt;ABS(SUMIFS(INDIRECT("'Реестр план'!"&amp;'План-факт'!$E$3),'Реестр план'!$F:$F,E840,'Реестр план'!$I:$I,J840)),"перерасход","ок"))</f>
        <v/>
      </c>
    </row>
    <row r="841" spans="2:13" x14ac:dyDescent="0.3">
      <c r="B841" s="7">
        <v>41425</v>
      </c>
      <c r="C841" s="9">
        <v>5920.02</v>
      </c>
      <c r="D841" s="4" t="s">
        <v>154</v>
      </c>
      <c r="E841" s="4" t="s">
        <v>24</v>
      </c>
      <c r="F841" s="4" t="s">
        <v>108</v>
      </c>
      <c r="H841" s="4" t="s">
        <v>178</v>
      </c>
      <c r="I841" s="4" t="s">
        <v>163</v>
      </c>
      <c r="J841" s="11">
        <f t="shared" si="39"/>
        <v>0</v>
      </c>
      <c r="K841" s="11">
        <f t="shared" si="40"/>
        <v>5</v>
      </c>
      <c r="L841" s="11">
        <f t="shared" si="41"/>
        <v>0</v>
      </c>
      <c r="M841" s="11" t="str">
        <f ca="1">IF(I841&lt;&gt;"план","",IF((ABS(SUMIFS($C:$C,$J:$J,J841,$E:$E,E841,$I:$I,"факт"))+ABS(C841))&gt;ABS(SUMIFS(INDIRECT("'Реестр план'!"&amp;'План-факт'!$E$3),'Реестр план'!$F:$F,E841,'Реестр план'!$I:$I,J841)),"перерасход","ок"))</f>
        <v/>
      </c>
    </row>
    <row r="842" spans="2:13" x14ac:dyDescent="0.3">
      <c r="B842" s="7">
        <v>41425</v>
      </c>
      <c r="C842" s="9">
        <v>6195.77</v>
      </c>
      <c r="D842" s="4" t="s">
        <v>154</v>
      </c>
      <c r="E842" s="4" t="s">
        <v>24</v>
      </c>
      <c r="F842" s="4" t="s">
        <v>119</v>
      </c>
      <c r="H842" s="4" t="s">
        <v>178</v>
      </c>
      <c r="I842" s="4" t="s">
        <v>163</v>
      </c>
      <c r="J842" s="11">
        <f t="shared" si="39"/>
        <v>0</v>
      </c>
      <c r="K842" s="11">
        <f t="shared" si="40"/>
        <v>5</v>
      </c>
      <c r="L842" s="11">
        <f t="shared" si="41"/>
        <v>0</v>
      </c>
      <c r="M842" s="11" t="str">
        <f ca="1">IF(I842&lt;&gt;"план","",IF((ABS(SUMIFS($C:$C,$J:$J,J842,$E:$E,E842,$I:$I,"факт"))+ABS(C842))&gt;ABS(SUMIFS(INDIRECT("'Реестр план'!"&amp;'План-факт'!$E$3),'Реестр план'!$F:$F,E842,'Реестр план'!$I:$I,J842)),"перерасход","ок"))</f>
        <v/>
      </c>
    </row>
    <row r="843" spans="2:13" x14ac:dyDescent="0.3">
      <c r="B843" s="7">
        <v>41425</v>
      </c>
      <c r="C843" s="9">
        <v>6421.93</v>
      </c>
      <c r="D843" s="4" t="s">
        <v>154</v>
      </c>
      <c r="E843" s="4" t="s">
        <v>24</v>
      </c>
      <c r="F843" s="4" t="s">
        <v>125</v>
      </c>
      <c r="H843" s="4" t="s">
        <v>178</v>
      </c>
      <c r="I843" s="4" t="s">
        <v>163</v>
      </c>
      <c r="J843" s="11">
        <f t="shared" si="39"/>
        <v>0</v>
      </c>
      <c r="K843" s="11">
        <f t="shared" si="40"/>
        <v>5</v>
      </c>
      <c r="L843" s="11">
        <f t="shared" si="41"/>
        <v>0</v>
      </c>
      <c r="M843" s="11" t="str">
        <f ca="1">IF(I843&lt;&gt;"план","",IF((ABS(SUMIFS($C:$C,$J:$J,J843,$E:$E,E843,$I:$I,"факт"))+ABS(C843))&gt;ABS(SUMIFS(INDIRECT("'Реестр план'!"&amp;'План-факт'!$E$3),'Реестр план'!$F:$F,E843,'Реестр план'!$I:$I,J843)),"перерасход","ок"))</f>
        <v/>
      </c>
    </row>
    <row r="844" spans="2:13" x14ac:dyDescent="0.3">
      <c r="B844" s="7">
        <v>41425</v>
      </c>
      <c r="C844" s="9">
        <v>6465.57</v>
      </c>
      <c r="D844" s="4" t="s">
        <v>154</v>
      </c>
      <c r="E844" s="4" t="s">
        <v>24</v>
      </c>
      <c r="F844" s="4" t="s">
        <v>119</v>
      </c>
      <c r="H844" s="4" t="s">
        <v>178</v>
      </c>
      <c r="I844" s="4" t="s">
        <v>163</v>
      </c>
      <c r="J844" s="11">
        <f t="shared" si="39"/>
        <v>0</v>
      </c>
      <c r="K844" s="11">
        <f t="shared" si="40"/>
        <v>5</v>
      </c>
      <c r="L844" s="11">
        <f t="shared" si="41"/>
        <v>0</v>
      </c>
      <c r="M844" s="11" t="str">
        <f ca="1">IF(I844&lt;&gt;"план","",IF((ABS(SUMIFS($C:$C,$J:$J,J844,$E:$E,E844,$I:$I,"факт"))+ABS(C844))&gt;ABS(SUMIFS(INDIRECT("'Реестр план'!"&amp;'План-факт'!$E$3),'Реестр план'!$F:$F,E844,'Реестр план'!$I:$I,J844)),"перерасход","ок"))</f>
        <v/>
      </c>
    </row>
    <row r="845" spans="2:13" x14ac:dyDescent="0.3">
      <c r="B845" s="7">
        <v>41425</v>
      </c>
      <c r="C845" s="9">
        <v>6700.76</v>
      </c>
      <c r="D845" s="4" t="s">
        <v>154</v>
      </c>
      <c r="E845" s="4" t="s">
        <v>24</v>
      </c>
      <c r="F845" s="4" t="s">
        <v>125</v>
      </c>
      <c r="H845" s="4" t="s">
        <v>178</v>
      </c>
      <c r="I845" s="4" t="s">
        <v>163</v>
      </c>
      <c r="J845" s="11">
        <f t="shared" si="39"/>
        <v>0</v>
      </c>
      <c r="K845" s="11">
        <f t="shared" si="40"/>
        <v>5</v>
      </c>
      <c r="L845" s="11">
        <f t="shared" si="41"/>
        <v>0</v>
      </c>
      <c r="M845" s="11" t="str">
        <f ca="1">IF(I845&lt;&gt;"план","",IF((ABS(SUMIFS($C:$C,$J:$J,J845,$E:$E,E845,$I:$I,"факт"))+ABS(C845))&gt;ABS(SUMIFS(INDIRECT("'Реестр план'!"&amp;'План-факт'!$E$3),'Реестр план'!$F:$F,E845,'Реестр план'!$I:$I,J845)),"перерасход","ок"))</f>
        <v/>
      </c>
    </row>
    <row r="846" spans="2:13" x14ac:dyDescent="0.3">
      <c r="B846" s="7">
        <v>41425</v>
      </c>
      <c r="C846" s="9">
        <v>6888.24</v>
      </c>
      <c r="D846" s="4" t="s">
        <v>154</v>
      </c>
      <c r="E846" s="4" t="s">
        <v>24</v>
      </c>
      <c r="F846" s="4" t="s">
        <v>105</v>
      </c>
      <c r="H846" s="4" t="s">
        <v>178</v>
      </c>
      <c r="I846" s="4" t="s">
        <v>163</v>
      </c>
      <c r="J846" s="11">
        <f t="shared" si="39"/>
        <v>0</v>
      </c>
      <c r="K846" s="11">
        <f t="shared" si="40"/>
        <v>5</v>
      </c>
      <c r="L846" s="11">
        <f t="shared" si="41"/>
        <v>0</v>
      </c>
      <c r="M846" s="11" t="str">
        <f ca="1">IF(I846&lt;&gt;"план","",IF((ABS(SUMIFS($C:$C,$J:$J,J846,$E:$E,E846,$I:$I,"факт"))+ABS(C846))&gt;ABS(SUMIFS(INDIRECT("'Реестр план'!"&amp;'План-факт'!$E$3),'Реестр план'!$F:$F,E846,'Реестр план'!$I:$I,J846)),"перерасход","ок"))</f>
        <v/>
      </c>
    </row>
    <row r="847" spans="2:13" x14ac:dyDescent="0.3">
      <c r="B847" s="7">
        <v>41425</v>
      </c>
      <c r="C847" s="9">
        <v>6913.62</v>
      </c>
      <c r="D847" s="4" t="s">
        <v>154</v>
      </c>
      <c r="E847" s="4" t="s">
        <v>24</v>
      </c>
      <c r="F847" s="4" t="s">
        <v>107</v>
      </c>
      <c r="H847" s="4" t="s">
        <v>178</v>
      </c>
      <c r="I847" s="4" t="s">
        <v>163</v>
      </c>
      <c r="J847" s="11">
        <f t="shared" si="39"/>
        <v>0</v>
      </c>
      <c r="K847" s="11">
        <f t="shared" si="40"/>
        <v>5</v>
      </c>
      <c r="L847" s="11">
        <f t="shared" si="41"/>
        <v>0</v>
      </c>
      <c r="M847" s="11" t="str">
        <f ca="1">IF(I847&lt;&gt;"план","",IF((ABS(SUMIFS($C:$C,$J:$J,J847,$E:$E,E847,$I:$I,"факт"))+ABS(C847))&gt;ABS(SUMIFS(INDIRECT("'Реестр план'!"&amp;'План-факт'!$E$3),'Реестр план'!$F:$F,E847,'Реестр план'!$I:$I,J847)),"перерасход","ок"))</f>
        <v/>
      </c>
    </row>
    <row r="848" spans="2:13" x14ac:dyDescent="0.3">
      <c r="B848" s="7">
        <v>41425</v>
      </c>
      <c r="C848" s="9">
        <v>7080</v>
      </c>
      <c r="D848" s="4" t="s">
        <v>154</v>
      </c>
      <c r="E848" s="4" t="s">
        <v>24</v>
      </c>
      <c r="F848" s="4" t="s">
        <v>123</v>
      </c>
      <c r="H848" s="4" t="s">
        <v>178</v>
      </c>
      <c r="I848" s="4" t="s">
        <v>163</v>
      </c>
      <c r="J848" s="11">
        <f t="shared" si="39"/>
        <v>0</v>
      </c>
      <c r="K848" s="11">
        <f t="shared" si="40"/>
        <v>5</v>
      </c>
      <c r="L848" s="11">
        <f t="shared" si="41"/>
        <v>0</v>
      </c>
      <c r="M848" s="11" t="str">
        <f ca="1">IF(I848&lt;&gt;"план","",IF((ABS(SUMIFS($C:$C,$J:$J,J848,$E:$E,E848,$I:$I,"факт"))+ABS(C848))&gt;ABS(SUMIFS(INDIRECT("'Реестр план'!"&amp;'План-факт'!$E$3),'Реестр план'!$F:$F,E848,'Реестр план'!$I:$I,J848)),"перерасход","ок"))</f>
        <v/>
      </c>
    </row>
    <row r="849" spans="2:13" x14ac:dyDescent="0.3">
      <c r="B849" s="7">
        <v>41425</v>
      </c>
      <c r="C849" s="9">
        <v>7090.8</v>
      </c>
      <c r="D849" s="4" t="s">
        <v>154</v>
      </c>
      <c r="E849" s="4" t="s">
        <v>24</v>
      </c>
      <c r="F849" s="4" t="s">
        <v>108</v>
      </c>
      <c r="H849" s="4" t="s">
        <v>178</v>
      </c>
      <c r="I849" s="4" t="s">
        <v>163</v>
      </c>
      <c r="J849" s="11">
        <f t="shared" si="39"/>
        <v>0</v>
      </c>
      <c r="K849" s="11">
        <f t="shared" si="40"/>
        <v>5</v>
      </c>
      <c r="L849" s="11">
        <f t="shared" si="41"/>
        <v>0</v>
      </c>
      <c r="M849" s="11" t="str">
        <f ca="1">IF(I849&lt;&gt;"план","",IF((ABS(SUMIFS($C:$C,$J:$J,J849,$E:$E,E849,$I:$I,"факт"))+ABS(C849))&gt;ABS(SUMIFS(INDIRECT("'Реестр план'!"&amp;'План-факт'!$E$3),'Реестр план'!$F:$F,E849,'Реестр план'!$I:$I,J849)),"перерасход","ок"))</f>
        <v/>
      </c>
    </row>
    <row r="850" spans="2:13" x14ac:dyDescent="0.3">
      <c r="B850" s="7">
        <v>41425</v>
      </c>
      <c r="C850" s="9">
        <v>7146.25</v>
      </c>
      <c r="D850" s="4" t="s">
        <v>154</v>
      </c>
      <c r="E850" s="4" t="s">
        <v>24</v>
      </c>
      <c r="F850" s="4" t="s">
        <v>120</v>
      </c>
      <c r="H850" s="4" t="s">
        <v>178</v>
      </c>
      <c r="I850" s="4" t="s">
        <v>163</v>
      </c>
      <c r="J850" s="11">
        <f t="shared" si="39"/>
        <v>0</v>
      </c>
      <c r="K850" s="11">
        <f t="shared" si="40"/>
        <v>5</v>
      </c>
      <c r="L850" s="11">
        <f t="shared" si="41"/>
        <v>0</v>
      </c>
      <c r="M850" s="11" t="str">
        <f ca="1">IF(I850&lt;&gt;"план","",IF((ABS(SUMIFS($C:$C,$J:$J,J850,$E:$E,E850,$I:$I,"факт"))+ABS(C850))&gt;ABS(SUMIFS(INDIRECT("'Реестр план'!"&amp;'План-факт'!$E$3),'Реестр план'!$F:$F,E850,'Реестр план'!$I:$I,J850)),"перерасход","ок"))</f>
        <v/>
      </c>
    </row>
    <row r="851" spans="2:13" x14ac:dyDescent="0.3">
      <c r="B851" s="7">
        <v>41425</v>
      </c>
      <c r="C851" s="9">
        <v>7409.98</v>
      </c>
      <c r="D851" s="4" t="s">
        <v>154</v>
      </c>
      <c r="E851" s="4" t="s">
        <v>24</v>
      </c>
      <c r="F851" s="4" t="s">
        <v>116</v>
      </c>
      <c r="H851" s="4" t="s">
        <v>178</v>
      </c>
      <c r="I851" s="4" t="s">
        <v>163</v>
      </c>
      <c r="J851" s="11">
        <f t="shared" si="39"/>
        <v>0</v>
      </c>
      <c r="K851" s="11">
        <f t="shared" si="40"/>
        <v>5</v>
      </c>
      <c r="L851" s="11">
        <f t="shared" si="41"/>
        <v>0</v>
      </c>
      <c r="M851" s="11" t="str">
        <f ca="1">IF(I851&lt;&gt;"план","",IF((ABS(SUMIFS($C:$C,$J:$J,J851,$E:$E,E851,$I:$I,"факт"))+ABS(C851))&gt;ABS(SUMIFS(INDIRECT("'Реестр план'!"&amp;'План-факт'!$E$3),'Реестр план'!$F:$F,E851,'Реестр план'!$I:$I,J851)),"перерасход","ок"))</f>
        <v/>
      </c>
    </row>
    <row r="852" spans="2:13" x14ac:dyDescent="0.3">
      <c r="B852" s="7">
        <v>41425</v>
      </c>
      <c r="C852" s="9">
        <v>7769.43</v>
      </c>
      <c r="D852" s="4" t="s">
        <v>154</v>
      </c>
      <c r="E852" s="4" t="s">
        <v>24</v>
      </c>
      <c r="F852" s="4" t="s">
        <v>122</v>
      </c>
      <c r="H852" s="4" t="s">
        <v>178</v>
      </c>
      <c r="I852" s="4" t="s">
        <v>163</v>
      </c>
      <c r="J852" s="11">
        <f t="shared" si="39"/>
        <v>0</v>
      </c>
      <c r="K852" s="11">
        <f t="shared" si="40"/>
        <v>5</v>
      </c>
      <c r="L852" s="11">
        <f t="shared" si="41"/>
        <v>0</v>
      </c>
      <c r="M852" s="11" t="str">
        <f ca="1">IF(I852&lt;&gt;"план","",IF((ABS(SUMIFS($C:$C,$J:$J,J852,$E:$E,E852,$I:$I,"факт"))+ABS(C852))&gt;ABS(SUMIFS(INDIRECT("'Реестр план'!"&amp;'План-факт'!$E$3),'Реестр план'!$F:$F,E852,'Реестр план'!$I:$I,J852)),"перерасход","ок"))</f>
        <v/>
      </c>
    </row>
    <row r="853" spans="2:13" x14ac:dyDescent="0.3">
      <c r="B853" s="7">
        <v>41425</v>
      </c>
      <c r="C853" s="9">
        <v>8293.0400000000009</v>
      </c>
      <c r="D853" s="4" t="s">
        <v>154</v>
      </c>
      <c r="E853" s="4" t="s">
        <v>24</v>
      </c>
      <c r="F853" s="4" t="s">
        <v>107</v>
      </c>
      <c r="H853" s="4" t="s">
        <v>178</v>
      </c>
      <c r="I853" s="4" t="s">
        <v>163</v>
      </c>
      <c r="J853" s="11">
        <f t="shared" si="39"/>
        <v>0</v>
      </c>
      <c r="K853" s="11">
        <f t="shared" si="40"/>
        <v>5</v>
      </c>
      <c r="L853" s="11">
        <f t="shared" si="41"/>
        <v>0</v>
      </c>
      <c r="M853" s="11" t="str">
        <f ca="1">IF(I853&lt;&gt;"план","",IF((ABS(SUMIFS($C:$C,$J:$J,J853,$E:$E,E853,$I:$I,"факт"))+ABS(C853))&gt;ABS(SUMIFS(INDIRECT("'Реестр план'!"&amp;'План-факт'!$E$3),'Реестр план'!$F:$F,E853,'Реестр план'!$I:$I,J853)),"перерасход","ок"))</f>
        <v/>
      </c>
    </row>
    <row r="854" spans="2:13" x14ac:dyDescent="0.3">
      <c r="B854" s="7">
        <v>41425</v>
      </c>
      <c r="C854" s="9">
        <v>8743.7999999999993</v>
      </c>
      <c r="D854" s="4" t="s">
        <v>154</v>
      </c>
      <c r="E854" s="4" t="s">
        <v>24</v>
      </c>
      <c r="F854" s="4" t="s">
        <v>107</v>
      </c>
      <c r="H854" s="4" t="s">
        <v>178</v>
      </c>
      <c r="I854" s="4" t="s">
        <v>163</v>
      </c>
      <c r="J854" s="11">
        <f t="shared" si="39"/>
        <v>0</v>
      </c>
      <c r="K854" s="11">
        <f t="shared" si="40"/>
        <v>5</v>
      </c>
      <c r="L854" s="11">
        <f t="shared" si="41"/>
        <v>0</v>
      </c>
      <c r="M854" s="11" t="str">
        <f ca="1">IF(I854&lt;&gt;"план","",IF((ABS(SUMIFS($C:$C,$J:$J,J854,$E:$E,E854,$I:$I,"факт"))+ABS(C854))&gt;ABS(SUMIFS(INDIRECT("'Реестр план'!"&amp;'План-факт'!$E$3),'Реестр план'!$F:$F,E854,'Реестр план'!$I:$I,J854)),"перерасход","ок"))</f>
        <v/>
      </c>
    </row>
    <row r="855" spans="2:13" x14ac:dyDescent="0.3">
      <c r="B855" s="7">
        <v>41425</v>
      </c>
      <c r="C855" s="9">
        <v>8885.4</v>
      </c>
      <c r="D855" s="4" t="s">
        <v>154</v>
      </c>
      <c r="E855" s="4" t="s">
        <v>24</v>
      </c>
      <c r="F855" s="4" t="s">
        <v>107</v>
      </c>
      <c r="H855" s="4" t="s">
        <v>178</v>
      </c>
      <c r="I855" s="4" t="s">
        <v>163</v>
      </c>
      <c r="J855" s="11">
        <f t="shared" si="39"/>
        <v>0</v>
      </c>
      <c r="K855" s="11">
        <f t="shared" si="40"/>
        <v>5</v>
      </c>
      <c r="L855" s="11">
        <f t="shared" si="41"/>
        <v>0</v>
      </c>
      <c r="M855" s="11" t="str">
        <f ca="1">IF(I855&lt;&gt;"план","",IF((ABS(SUMIFS($C:$C,$J:$J,J855,$E:$E,E855,$I:$I,"факт"))+ABS(C855))&gt;ABS(SUMIFS(INDIRECT("'Реестр план'!"&amp;'План-факт'!$E$3),'Реестр план'!$F:$F,E855,'Реестр план'!$I:$I,J855)),"перерасход","ок"))</f>
        <v/>
      </c>
    </row>
    <row r="856" spans="2:13" x14ac:dyDescent="0.3">
      <c r="B856" s="7">
        <v>41425</v>
      </c>
      <c r="C856" s="9">
        <v>8970.91</v>
      </c>
      <c r="D856" s="4" t="s">
        <v>154</v>
      </c>
      <c r="E856" s="4" t="s">
        <v>24</v>
      </c>
      <c r="F856" s="4" t="s">
        <v>125</v>
      </c>
      <c r="H856" s="4" t="s">
        <v>178</v>
      </c>
      <c r="I856" s="4" t="s">
        <v>163</v>
      </c>
      <c r="J856" s="11">
        <f t="shared" si="39"/>
        <v>0</v>
      </c>
      <c r="K856" s="11">
        <f t="shared" si="40"/>
        <v>5</v>
      </c>
      <c r="L856" s="11">
        <f t="shared" si="41"/>
        <v>0</v>
      </c>
      <c r="M856" s="11" t="str">
        <f ca="1">IF(I856&lt;&gt;"план","",IF((ABS(SUMIFS($C:$C,$J:$J,J856,$E:$E,E856,$I:$I,"факт"))+ABS(C856))&gt;ABS(SUMIFS(INDIRECT("'Реестр план'!"&amp;'План-факт'!$E$3),'Реестр план'!$F:$F,E856,'Реестр план'!$I:$I,J856)),"перерасход","ок"))</f>
        <v/>
      </c>
    </row>
    <row r="857" spans="2:13" x14ac:dyDescent="0.3">
      <c r="B857" s="7">
        <v>41425</v>
      </c>
      <c r="C857" s="9">
        <v>9000</v>
      </c>
      <c r="D857" s="4" t="s">
        <v>154</v>
      </c>
      <c r="E857" s="4" t="s">
        <v>24</v>
      </c>
      <c r="F857" s="4" t="s">
        <v>125</v>
      </c>
      <c r="H857" s="4" t="s">
        <v>178</v>
      </c>
      <c r="I857" s="4" t="s">
        <v>163</v>
      </c>
      <c r="J857" s="11">
        <f t="shared" si="39"/>
        <v>0</v>
      </c>
      <c r="K857" s="11">
        <f t="shared" si="40"/>
        <v>5</v>
      </c>
      <c r="L857" s="11">
        <f t="shared" si="41"/>
        <v>0</v>
      </c>
      <c r="M857" s="11" t="str">
        <f ca="1">IF(I857&lt;&gt;"план","",IF((ABS(SUMIFS($C:$C,$J:$J,J857,$E:$E,E857,$I:$I,"факт"))+ABS(C857))&gt;ABS(SUMIFS(INDIRECT("'Реестр план'!"&amp;'План-факт'!$E$3),'Реестр план'!$F:$F,E857,'Реестр план'!$I:$I,J857)),"перерасход","ок"))</f>
        <v/>
      </c>
    </row>
    <row r="858" spans="2:13" x14ac:dyDescent="0.3">
      <c r="B858" s="7">
        <v>41425</v>
      </c>
      <c r="C858" s="9">
        <v>9068.2999999999993</v>
      </c>
      <c r="D858" s="4" t="s">
        <v>154</v>
      </c>
      <c r="E858" s="4" t="s">
        <v>24</v>
      </c>
      <c r="F858" s="4" t="s">
        <v>121</v>
      </c>
      <c r="H858" s="4" t="s">
        <v>178</v>
      </c>
      <c r="I858" s="4" t="s">
        <v>163</v>
      </c>
      <c r="J858" s="11">
        <f t="shared" si="39"/>
        <v>0</v>
      </c>
      <c r="K858" s="11">
        <f t="shared" si="40"/>
        <v>5</v>
      </c>
      <c r="L858" s="11">
        <f t="shared" si="41"/>
        <v>0</v>
      </c>
      <c r="M858" s="11" t="str">
        <f ca="1">IF(I858&lt;&gt;"план","",IF((ABS(SUMIFS($C:$C,$J:$J,J858,$E:$E,E858,$I:$I,"факт"))+ABS(C858))&gt;ABS(SUMIFS(INDIRECT("'Реестр план'!"&amp;'План-факт'!$E$3),'Реестр план'!$F:$F,E858,'Реестр план'!$I:$I,J858)),"перерасход","ок"))</f>
        <v/>
      </c>
    </row>
    <row r="859" spans="2:13" x14ac:dyDescent="0.3">
      <c r="B859" s="7">
        <v>41425</v>
      </c>
      <c r="C859" s="9">
        <v>9111.9599999999991</v>
      </c>
      <c r="D859" s="4" t="s">
        <v>154</v>
      </c>
      <c r="E859" s="4" t="s">
        <v>24</v>
      </c>
      <c r="F859" s="4" t="s">
        <v>112</v>
      </c>
      <c r="H859" s="4" t="s">
        <v>178</v>
      </c>
      <c r="I859" s="4" t="s">
        <v>163</v>
      </c>
      <c r="J859" s="11">
        <f t="shared" si="39"/>
        <v>0</v>
      </c>
      <c r="K859" s="11">
        <f t="shared" si="40"/>
        <v>5</v>
      </c>
      <c r="L859" s="11">
        <f t="shared" si="41"/>
        <v>0</v>
      </c>
      <c r="M859" s="11" t="str">
        <f ca="1">IF(I859&lt;&gt;"план","",IF((ABS(SUMIFS($C:$C,$J:$J,J859,$E:$E,E859,$I:$I,"факт"))+ABS(C859))&gt;ABS(SUMIFS(INDIRECT("'Реестр план'!"&amp;'План-факт'!$E$3),'Реестр план'!$F:$F,E859,'Реестр план'!$I:$I,J859)),"перерасход","ок"))</f>
        <v/>
      </c>
    </row>
    <row r="860" spans="2:13" x14ac:dyDescent="0.3">
      <c r="B860" s="7">
        <v>41425</v>
      </c>
      <c r="C860" s="9">
        <v>9301.7199999999993</v>
      </c>
      <c r="D860" s="4" t="s">
        <v>154</v>
      </c>
      <c r="E860" s="4" t="s">
        <v>24</v>
      </c>
      <c r="F860" s="4" t="s">
        <v>124</v>
      </c>
      <c r="H860" s="4" t="s">
        <v>178</v>
      </c>
      <c r="I860" s="4" t="s">
        <v>163</v>
      </c>
      <c r="J860" s="11">
        <f t="shared" si="39"/>
        <v>0</v>
      </c>
      <c r="K860" s="11">
        <f t="shared" si="40"/>
        <v>5</v>
      </c>
      <c r="L860" s="11">
        <f t="shared" si="41"/>
        <v>0</v>
      </c>
      <c r="M860" s="11" t="str">
        <f ca="1">IF(I860&lt;&gt;"план","",IF((ABS(SUMIFS($C:$C,$J:$J,J860,$E:$E,E860,$I:$I,"факт"))+ABS(C860))&gt;ABS(SUMIFS(INDIRECT("'Реестр план'!"&amp;'План-факт'!$E$3),'Реестр план'!$F:$F,E860,'Реестр план'!$I:$I,J860)),"перерасход","ок"))</f>
        <v/>
      </c>
    </row>
    <row r="861" spans="2:13" x14ac:dyDescent="0.3">
      <c r="B861" s="7">
        <v>41425</v>
      </c>
      <c r="C861" s="9">
        <v>9448.26</v>
      </c>
      <c r="D861" s="4" t="s">
        <v>154</v>
      </c>
      <c r="E861" s="4" t="s">
        <v>24</v>
      </c>
      <c r="F861" s="4" t="s">
        <v>114</v>
      </c>
      <c r="H861" s="4" t="s">
        <v>178</v>
      </c>
      <c r="I861" s="4" t="s">
        <v>163</v>
      </c>
      <c r="J861" s="11">
        <f t="shared" si="39"/>
        <v>0</v>
      </c>
      <c r="K861" s="11">
        <f t="shared" si="40"/>
        <v>5</v>
      </c>
      <c r="L861" s="11">
        <f t="shared" si="41"/>
        <v>0</v>
      </c>
      <c r="M861" s="11" t="str">
        <f ca="1">IF(I861&lt;&gt;"план","",IF((ABS(SUMIFS($C:$C,$J:$J,J861,$E:$E,E861,$I:$I,"факт"))+ABS(C861))&gt;ABS(SUMIFS(INDIRECT("'Реестр план'!"&amp;'План-факт'!$E$3),'Реестр план'!$F:$F,E861,'Реестр план'!$I:$I,J861)),"перерасход","ок"))</f>
        <v/>
      </c>
    </row>
    <row r="862" spans="2:13" x14ac:dyDescent="0.3">
      <c r="B862" s="7">
        <v>41425</v>
      </c>
      <c r="C862" s="9">
        <v>9699.73</v>
      </c>
      <c r="D862" s="4" t="s">
        <v>154</v>
      </c>
      <c r="E862" s="4" t="s">
        <v>24</v>
      </c>
      <c r="F862" s="4" t="s">
        <v>125</v>
      </c>
      <c r="H862" s="4" t="s">
        <v>178</v>
      </c>
      <c r="I862" s="4" t="s">
        <v>163</v>
      </c>
      <c r="J862" s="11">
        <f t="shared" si="39"/>
        <v>0</v>
      </c>
      <c r="K862" s="11">
        <f t="shared" si="40"/>
        <v>5</v>
      </c>
      <c r="L862" s="11">
        <f t="shared" si="41"/>
        <v>0</v>
      </c>
      <c r="M862" s="11" t="str">
        <f ca="1">IF(I862&lt;&gt;"план","",IF((ABS(SUMIFS($C:$C,$J:$J,J862,$E:$E,E862,$I:$I,"факт"))+ABS(C862))&gt;ABS(SUMIFS(INDIRECT("'Реестр план'!"&amp;'План-факт'!$E$3),'Реестр план'!$F:$F,E862,'Реестр план'!$I:$I,J862)),"перерасход","ок"))</f>
        <v/>
      </c>
    </row>
    <row r="863" spans="2:13" x14ac:dyDescent="0.3">
      <c r="B863" s="7">
        <v>41425</v>
      </c>
      <c r="C863" s="9">
        <v>9709.81</v>
      </c>
      <c r="D863" s="4" t="s">
        <v>154</v>
      </c>
      <c r="E863" s="4" t="s">
        <v>24</v>
      </c>
      <c r="F863" s="4" t="s">
        <v>108</v>
      </c>
      <c r="H863" s="4" t="s">
        <v>178</v>
      </c>
      <c r="I863" s="4" t="s">
        <v>163</v>
      </c>
      <c r="J863" s="11">
        <f t="shared" si="39"/>
        <v>0</v>
      </c>
      <c r="K863" s="11">
        <f t="shared" si="40"/>
        <v>5</v>
      </c>
      <c r="L863" s="11">
        <f t="shared" si="41"/>
        <v>0</v>
      </c>
      <c r="M863" s="11" t="str">
        <f ca="1">IF(I863&lt;&gt;"план","",IF((ABS(SUMIFS($C:$C,$J:$J,J863,$E:$E,E863,$I:$I,"факт"))+ABS(C863))&gt;ABS(SUMIFS(INDIRECT("'Реестр план'!"&amp;'План-факт'!$E$3),'Реестр план'!$F:$F,E863,'Реестр план'!$I:$I,J863)),"перерасход","ок"))</f>
        <v/>
      </c>
    </row>
    <row r="864" spans="2:13" x14ac:dyDescent="0.3">
      <c r="B864" s="7">
        <v>41425</v>
      </c>
      <c r="C864" s="9">
        <v>10291.44</v>
      </c>
      <c r="D864" s="4" t="s">
        <v>154</v>
      </c>
      <c r="E864" s="4" t="s">
        <v>24</v>
      </c>
      <c r="F864" s="4" t="s">
        <v>123</v>
      </c>
      <c r="H864" s="4" t="s">
        <v>178</v>
      </c>
      <c r="I864" s="4" t="s">
        <v>163</v>
      </c>
      <c r="J864" s="11">
        <f t="shared" si="39"/>
        <v>0</v>
      </c>
      <c r="K864" s="11">
        <f t="shared" si="40"/>
        <v>5</v>
      </c>
      <c r="L864" s="11">
        <f t="shared" si="41"/>
        <v>0</v>
      </c>
      <c r="M864" s="11" t="str">
        <f ca="1">IF(I864&lt;&gt;"план","",IF((ABS(SUMIFS($C:$C,$J:$J,J864,$E:$E,E864,$I:$I,"факт"))+ABS(C864))&gt;ABS(SUMIFS(INDIRECT("'Реестр план'!"&amp;'План-факт'!$E$3),'Реестр план'!$F:$F,E864,'Реестр план'!$I:$I,J864)),"перерасход","ок"))</f>
        <v/>
      </c>
    </row>
    <row r="865" spans="2:13" x14ac:dyDescent="0.3">
      <c r="B865" s="7">
        <v>41425</v>
      </c>
      <c r="C865" s="9">
        <v>10407.6</v>
      </c>
      <c r="D865" s="4" t="s">
        <v>154</v>
      </c>
      <c r="E865" s="4" t="s">
        <v>24</v>
      </c>
      <c r="F865" s="4" t="s">
        <v>124</v>
      </c>
      <c r="H865" s="4" t="s">
        <v>178</v>
      </c>
      <c r="I865" s="4" t="s">
        <v>163</v>
      </c>
      <c r="J865" s="11">
        <f t="shared" si="39"/>
        <v>0</v>
      </c>
      <c r="K865" s="11">
        <f t="shared" si="40"/>
        <v>5</v>
      </c>
      <c r="L865" s="11">
        <f t="shared" si="41"/>
        <v>0</v>
      </c>
      <c r="M865" s="11" t="str">
        <f ca="1">IF(I865&lt;&gt;"план","",IF((ABS(SUMIFS($C:$C,$J:$J,J865,$E:$E,E865,$I:$I,"факт"))+ABS(C865))&gt;ABS(SUMIFS(INDIRECT("'Реестр план'!"&amp;'План-факт'!$E$3),'Реестр план'!$F:$F,E865,'Реестр план'!$I:$I,J865)),"перерасход","ок"))</f>
        <v/>
      </c>
    </row>
    <row r="866" spans="2:13" x14ac:dyDescent="0.3">
      <c r="B866" s="7">
        <v>41425</v>
      </c>
      <c r="C866" s="9">
        <v>10577.87</v>
      </c>
      <c r="D866" s="4" t="s">
        <v>154</v>
      </c>
      <c r="E866" s="4" t="s">
        <v>24</v>
      </c>
      <c r="F866" s="4" t="s">
        <v>111</v>
      </c>
      <c r="H866" s="4" t="s">
        <v>178</v>
      </c>
      <c r="I866" s="4" t="s">
        <v>163</v>
      </c>
      <c r="J866" s="11">
        <f t="shared" si="39"/>
        <v>0</v>
      </c>
      <c r="K866" s="11">
        <f t="shared" si="40"/>
        <v>5</v>
      </c>
      <c r="L866" s="11">
        <f t="shared" si="41"/>
        <v>0</v>
      </c>
      <c r="M866" s="11" t="str">
        <f ca="1">IF(I866&lt;&gt;"план","",IF((ABS(SUMIFS($C:$C,$J:$J,J866,$E:$E,E866,$I:$I,"факт"))+ABS(C866))&gt;ABS(SUMIFS(INDIRECT("'Реестр план'!"&amp;'План-факт'!$E$3),'Реестр план'!$F:$F,E866,'Реестр план'!$I:$I,J866)),"перерасход","ок"))</f>
        <v/>
      </c>
    </row>
    <row r="867" spans="2:13" x14ac:dyDescent="0.3">
      <c r="B867" s="7">
        <v>41425</v>
      </c>
      <c r="C867" s="9">
        <v>11299.68</v>
      </c>
      <c r="D867" s="4" t="s">
        <v>154</v>
      </c>
      <c r="E867" s="4" t="s">
        <v>24</v>
      </c>
      <c r="F867" s="4" t="s">
        <v>125</v>
      </c>
      <c r="H867" s="4" t="s">
        <v>178</v>
      </c>
      <c r="I867" s="4" t="s">
        <v>163</v>
      </c>
      <c r="J867" s="11">
        <f t="shared" si="39"/>
        <v>0</v>
      </c>
      <c r="K867" s="11">
        <f t="shared" si="40"/>
        <v>5</v>
      </c>
      <c r="L867" s="11">
        <f t="shared" si="41"/>
        <v>0</v>
      </c>
      <c r="M867" s="11" t="str">
        <f ca="1">IF(I867&lt;&gt;"план","",IF((ABS(SUMIFS($C:$C,$J:$J,J867,$E:$E,E867,$I:$I,"факт"))+ABS(C867))&gt;ABS(SUMIFS(INDIRECT("'Реестр план'!"&amp;'План-факт'!$E$3),'Реестр план'!$F:$F,E867,'Реестр план'!$I:$I,J867)),"перерасход","ок"))</f>
        <v/>
      </c>
    </row>
    <row r="868" spans="2:13" x14ac:dyDescent="0.3">
      <c r="B868" s="7">
        <v>41425</v>
      </c>
      <c r="C868" s="9">
        <v>11363.92</v>
      </c>
      <c r="D868" s="4" t="s">
        <v>154</v>
      </c>
      <c r="E868" s="4" t="s">
        <v>24</v>
      </c>
      <c r="F868" s="4" t="s">
        <v>110</v>
      </c>
      <c r="H868" s="4" t="s">
        <v>178</v>
      </c>
      <c r="I868" s="4" t="s">
        <v>163</v>
      </c>
      <c r="J868" s="11">
        <f t="shared" si="39"/>
        <v>0</v>
      </c>
      <c r="K868" s="11">
        <f t="shared" si="40"/>
        <v>5</v>
      </c>
      <c r="L868" s="11">
        <f t="shared" si="41"/>
        <v>0</v>
      </c>
      <c r="M868" s="11" t="str">
        <f ca="1">IF(I868&lt;&gt;"план","",IF((ABS(SUMIFS($C:$C,$J:$J,J868,$E:$E,E868,$I:$I,"факт"))+ABS(C868))&gt;ABS(SUMIFS(INDIRECT("'Реестр план'!"&amp;'План-факт'!$E$3),'Реестр план'!$F:$F,E868,'Реестр план'!$I:$I,J868)),"перерасход","ок"))</f>
        <v/>
      </c>
    </row>
    <row r="869" spans="2:13" x14ac:dyDescent="0.3">
      <c r="B869" s="7">
        <v>41425</v>
      </c>
      <c r="C869" s="9">
        <v>11681.26</v>
      </c>
      <c r="D869" s="4" t="s">
        <v>154</v>
      </c>
      <c r="E869" s="4" t="s">
        <v>24</v>
      </c>
      <c r="F869" s="4" t="s">
        <v>107</v>
      </c>
      <c r="H869" s="4" t="s">
        <v>178</v>
      </c>
      <c r="I869" s="4" t="s">
        <v>163</v>
      </c>
      <c r="J869" s="11">
        <f t="shared" si="39"/>
        <v>0</v>
      </c>
      <c r="K869" s="11">
        <f t="shared" si="40"/>
        <v>5</v>
      </c>
      <c r="L869" s="11">
        <f t="shared" si="41"/>
        <v>0</v>
      </c>
      <c r="M869" s="11" t="str">
        <f ca="1">IF(I869&lt;&gt;"план","",IF((ABS(SUMIFS($C:$C,$J:$J,J869,$E:$E,E869,$I:$I,"факт"))+ABS(C869))&gt;ABS(SUMIFS(INDIRECT("'Реестр план'!"&amp;'План-факт'!$E$3),'Реестр план'!$F:$F,E869,'Реестр план'!$I:$I,J869)),"перерасход","ок"))</f>
        <v/>
      </c>
    </row>
    <row r="870" spans="2:13" x14ac:dyDescent="0.3">
      <c r="B870" s="7">
        <v>41425</v>
      </c>
      <c r="C870" s="9">
        <v>12276.72</v>
      </c>
      <c r="D870" s="4" t="s">
        <v>154</v>
      </c>
      <c r="E870" s="4" t="s">
        <v>24</v>
      </c>
      <c r="F870" s="4" t="s">
        <v>108</v>
      </c>
      <c r="H870" s="4" t="s">
        <v>178</v>
      </c>
      <c r="I870" s="4" t="s">
        <v>163</v>
      </c>
      <c r="J870" s="11">
        <f t="shared" si="39"/>
        <v>0</v>
      </c>
      <c r="K870" s="11">
        <f t="shared" si="40"/>
        <v>5</v>
      </c>
      <c r="L870" s="11">
        <f t="shared" si="41"/>
        <v>0</v>
      </c>
      <c r="M870" s="11" t="str">
        <f ca="1">IF(I870&lt;&gt;"план","",IF((ABS(SUMIFS($C:$C,$J:$J,J870,$E:$E,E870,$I:$I,"факт"))+ABS(C870))&gt;ABS(SUMIFS(INDIRECT("'Реестр план'!"&amp;'План-факт'!$E$3),'Реестр план'!$F:$F,E870,'Реестр план'!$I:$I,J870)),"перерасход","ок"))</f>
        <v/>
      </c>
    </row>
    <row r="871" spans="2:13" x14ac:dyDescent="0.3">
      <c r="B871" s="7">
        <v>41425</v>
      </c>
      <c r="C871" s="9">
        <v>13031.16</v>
      </c>
      <c r="D871" s="4" t="s">
        <v>154</v>
      </c>
      <c r="E871" s="4" t="s">
        <v>24</v>
      </c>
      <c r="F871" s="4" t="s">
        <v>107</v>
      </c>
      <c r="H871" s="4" t="s">
        <v>178</v>
      </c>
      <c r="I871" s="4" t="s">
        <v>163</v>
      </c>
      <c r="J871" s="11">
        <f t="shared" si="39"/>
        <v>0</v>
      </c>
      <c r="K871" s="11">
        <f t="shared" si="40"/>
        <v>5</v>
      </c>
      <c r="L871" s="11">
        <f t="shared" si="41"/>
        <v>0</v>
      </c>
      <c r="M871" s="11" t="str">
        <f ca="1">IF(I871&lt;&gt;"план","",IF((ABS(SUMIFS($C:$C,$J:$J,J871,$E:$E,E871,$I:$I,"факт"))+ABS(C871))&gt;ABS(SUMIFS(INDIRECT("'Реестр план'!"&amp;'План-факт'!$E$3),'Реестр план'!$F:$F,E871,'Реестр план'!$I:$I,J871)),"перерасход","ок"))</f>
        <v/>
      </c>
    </row>
    <row r="872" spans="2:13" x14ac:dyDescent="0.3">
      <c r="B872" s="7">
        <v>41425</v>
      </c>
      <c r="C872" s="9">
        <v>13625.6</v>
      </c>
      <c r="D872" s="4" t="s">
        <v>154</v>
      </c>
      <c r="E872" s="4" t="s">
        <v>24</v>
      </c>
      <c r="F872" s="4" t="s">
        <v>111</v>
      </c>
      <c r="H872" s="4" t="s">
        <v>178</v>
      </c>
      <c r="I872" s="4" t="s">
        <v>163</v>
      </c>
      <c r="J872" s="11">
        <f t="shared" si="39"/>
        <v>0</v>
      </c>
      <c r="K872" s="11">
        <f t="shared" si="40"/>
        <v>5</v>
      </c>
      <c r="L872" s="11">
        <f t="shared" si="41"/>
        <v>0</v>
      </c>
      <c r="M872" s="11" t="str">
        <f ca="1">IF(I872&lt;&gt;"план","",IF((ABS(SUMIFS($C:$C,$J:$J,J872,$E:$E,E872,$I:$I,"факт"))+ABS(C872))&gt;ABS(SUMIFS(INDIRECT("'Реестр план'!"&amp;'План-факт'!$E$3),'Реестр план'!$F:$F,E872,'Реестр план'!$I:$I,J872)),"перерасход","ок"))</f>
        <v/>
      </c>
    </row>
    <row r="873" spans="2:13" x14ac:dyDescent="0.3">
      <c r="B873" s="7">
        <v>41425</v>
      </c>
      <c r="C873" s="9">
        <v>14160</v>
      </c>
      <c r="D873" s="4" t="s">
        <v>154</v>
      </c>
      <c r="E873" s="4" t="s">
        <v>24</v>
      </c>
      <c r="F873" s="4" t="s">
        <v>116</v>
      </c>
      <c r="H873" s="4" t="s">
        <v>178</v>
      </c>
      <c r="I873" s="4" t="s">
        <v>163</v>
      </c>
      <c r="J873" s="11">
        <f t="shared" si="39"/>
        <v>0</v>
      </c>
      <c r="K873" s="11">
        <f t="shared" si="40"/>
        <v>5</v>
      </c>
      <c r="L873" s="11">
        <f t="shared" si="41"/>
        <v>0</v>
      </c>
      <c r="M873" s="11" t="str">
        <f ca="1">IF(I873&lt;&gt;"план","",IF((ABS(SUMIFS($C:$C,$J:$J,J873,$E:$E,E873,$I:$I,"факт"))+ABS(C873))&gt;ABS(SUMIFS(INDIRECT("'Реестр план'!"&amp;'План-факт'!$E$3),'Реестр план'!$F:$F,E873,'Реестр план'!$I:$I,J873)),"перерасход","ок"))</f>
        <v/>
      </c>
    </row>
    <row r="874" spans="2:13" x14ac:dyDescent="0.3">
      <c r="B874" s="7">
        <v>41425</v>
      </c>
      <c r="C874" s="9">
        <v>14371.74</v>
      </c>
      <c r="D874" s="4" t="s">
        <v>154</v>
      </c>
      <c r="E874" s="4" t="s">
        <v>24</v>
      </c>
      <c r="F874" s="4" t="s">
        <v>120</v>
      </c>
      <c r="H874" s="4" t="s">
        <v>178</v>
      </c>
      <c r="I874" s="4" t="s">
        <v>163</v>
      </c>
      <c r="J874" s="11">
        <f t="shared" si="39"/>
        <v>0</v>
      </c>
      <c r="K874" s="11">
        <f t="shared" si="40"/>
        <v>5</v>
      </c>
      <c r="L874" s="11">
        <f t="shared" si="41"/>
        <v>0</v>
      </c>
      <c r="M874" s="11" t="str">
        <f ca="1">IF(I874&lt;&gt;"план","",IF((ABS(SUMIFS($C:$C,$J:$J,J874,$E:$E,E874,$I:$I,"факт"))+ABS(C874))&gt;ABS(SUMIFS(INDIRECT("'Реестр план'!"&amp;'План-факт'!$E$3),'Реестр план'!$F:$F,E874,'Реестр план'!$I:$I,J874)),"перерасход","ок"))</f>
        <v/>
      </c>
    </row>
    <row r="875" spans="2:13" x14ac:dyDescent="0.3">
      <c r="B875" s="7">
        <v>41425</v>
      </c>
      <c r="C875" s="9">
        <v>14479.45</v>
      </c>
      <c r="D875" s="4" t="s">
        <v>154</v>
      </c>
      <c r="E875" s="4" t="s">
        <v>24</v>
      </c>
      <c r="F875" s="4" t="s">
        <v>109</v>
      </c>
      <c r="H875" s="4" t="s">
        <v>178</v>
      </c>
      <c r="I875" s="4" t="s">
        <v>163</v>
      </c>
      <c r="J875" s="11">
        <f t="shared" si="39"/>
        <v>0</v>
      </c>
      <c r="K875" s="11">
        <f t="shared" si="40"/>
        <v>5</v>
      </c>
      <c r="L875" s="11">
        <f t="shared" si="41"/>
        <v>0</v>
      </c>
      <c r="M875" s="11" t="str">
        <f ca="1">IF(I875&lt;&gt;"план","",IF((ABS(SUMIFS($C:$C,$J:$J,J875,$E:$E,E875,$I:$I,"факт"))+ABS(C875))&gt;ABS(SUMIFS(INDIRECT("'Реестр план'!"&amp;'План-факт'!$E$3),'Реестр план'!$F:$F,E875,'Реестр план'!$I:$I,J875)),"перерасход","ок"))</f>
        <v/>
      </c>
    </row>
    <row r="876" spans="2:13" x14ac:dyDescent="0.3">
      <c r="B876" s="7">
        <v>41425</v>
      </c>
      <c r="C876" s="9">
        <v>14548.21</v>
      </c>
      <c r="D876" s="4" t="s">
        <v>154</v>
      </c>
      <c r="E876" s="4" t="s">
        <v>24</v>
      </c>
      <c r="F876" s="4" t="s">
        <v>110</v>
      </c>
      <c r="H876" s="4" t="s">
        <v>178</v>
      </c>
      <c r="I876" s="4" t="s">
        <v>163</v>
      </c>
      <c r="J876" s="11">
        <f t="shared" si="39"/>
        <v>0</v>
      </c>
      <c r="K876" s="11">
        <f t="shared" si="40"/>
        <v>5</v>
      </c>
      <c r="L876" s="11">
        <f t="shared" si="41"/>
        <v>0</v>
      </c>
      <c r="M876" s="11" t="str">
        <f ca="1">IF(I876&lt;&gt;"план","",IF((ABS(SUMIFS($C:$C,$J:$J,J876,$E:$E,E876,$I:$I,"факт"))+ABS(C876))&gt;ABS(SUMIFS(INDIRECT("'Реестр план'!"&amp;'План-факт'!$E$3),'Реестр план'!$F:$F,E876,'Реестр план'!$I:$I,J876)),"перерасход","ок"))</f>
        <v/>
      </c>
    </row>
    <row r="877" spans="2:13" x14ac:dyDescent="0.3">
      <c r="B877" s="7">
        <v>41425</v>
      </c>
      <c r="C877" s="9">
        <v>14743.04</v>
      </c>
      <c r="D877" s="4" t="s">
        <v>154</v>
      </c>
      <c r="E877" s="4" t="s">
        <v>24</v>
      </c>
      <c r="F877" s="4" t="s">
        <v>117</v>
      </c>
      <c r="H877" s="4" t="s">
        <v>178</v>
      </c>
      <c r="I877" s="4" t="s">
        <v>163</v>
      </c>
      <c r="J877" s="11">
        <f t="shared" si="39"/>
        <v>0</v>
      </c>
      <c r="K877" s="11">
        <f t="shared" si="40"/>
        <v>5</v>
      </c>
      <c r="L877" s="11">
        <f t="shared" si="41"/>
        <v>0</v>
      </c>
      <c r="M877" s="11" t="str">
        <f ca="1">IF(I877&lt;&gt;"план","",IF((ABS(SUMIFS($C:$C,$J:$J,J877,$E:$E,E877,$I:$I,"факт"))+ABS(C877))&gt;ABS(SUMIFS(INDIRECT("'Реестр план'!"&amp;'План-факт'!$E$3),'Реестр план'!$F:$F,E877,'Реестр план'!$I:$I,J877)),"перерасход","ок"))</f>
        <v/>
      </c>
    </row>
    <row r="878" spans="2:13" x14ac:dyDescent="0.3">
      <c r="B878" s="7">
        <v>41425</v>
      </c>
      <c r="C878" s="9">
        <v>15000</v>
      </c>
      <c r="D878" s="4" t="s">
        <v>154</v>
      </c>
      <c r="E878" s="4" t="s">
        <v>24</v>
      </c>
      <c r="F878" s="4" t="s">
        <v>112</v>
      </c>
      <c r="H878" s="4" t="s">
        <v>178</v>
      </c>
      <c r="I878" s="4" t="s">
        <v>163</v>
      </c>
      <c r="J878" s="11">
        <f t="shared" si="39"/>
        <v>0</v>
      </c>
      <c r="K878" s="11">
        <f t="shared" si="40"/>
        <v>5</v>
      </c>
      <c r="L878" s="11">
        <f t="shared" si="41"/>
        <v>0</v>
      </c>
      <c r="M878" s="11" t="str">
        <f ca="1">IF(I878&lt;&gt;"план","",IF((ABS(SUMIFS($C:$C,$J:$J,J878,$E:$E,E878,$I:$I,"факт"))+ABS(C878))&gt;ABS(SUMIFS(INDIRECT("'Реестр план'!"&amp;'План-факт'!$E$3),'Реестр план'!$F:$F,E878,'Реестр план'!$I:$I,J878)),"перерасход","ок"))</f>
        <v/>
      </c>
    </row>
    <row r="879" spans="2:13" x14ac:dyDescent="0.3">
      <c r="B879" s="7">
        <v>41425</v>
      </c>
      <c r="C879" s="9">
        <v>15154.74</v>
      </c>
      <c r="D879" s="4" t="s">
        <v>154</v>
      </c>
      <c r="E879" s="4" t="s">
        <v>24</v>
      </c>
      <c r="F879" s="4" t="s">
        <v>122</v>
      </c>
      <c r="H879" s="4" t="s">
        <v>178</v>
      </c>
      <c r="I879" s="4" t="s">
        <v>163</v>
      </c>
      <c r="J879" s="11">
        <f t="shared" si="39"/>
        <v>0</v>
      </c>
      <c r="K879" s="11">
        <f t="shared" si="40"/>
        <v>5</v>
      </c>
      <c r="L879" s="11">
        <f t="shared" si="41"/>
        <v>0</v>
      </c>
      <c r="M879" s="11" t="str">
        <f ca="1">IF(I879&lt;&gt;"план","",IF((ABS(SUMIFS($C:$C,$J:$J,J879,$E:$E,E879,$I:$I,"факт"))+ABS(C879))&gt;ABS(SUMIFS(INDIRECT("'Реестр план'!"&amp;'План-факт'!$E$3),'Реестр план'!$F:$F,E879,'Реестр план'!$I:$I,J879)),"перерасход","ок"))</f>
        <v/>
      </c>
    </row>
    <row r="880" spans="2:13" x14ac:dyDescent="0.3">
      <c r="B880" s="7">
        <v>41425</v>
      </c>
      <c r="C880" s="9">
        <v>15611.7</v>
      </c>
      <c r="D880" s="4" t="s">
        <v>154</v>
      </c>
      <c r="E880" s="4" t="s">
        <v>24</v>
      </c>
      <c r="F880" s="4" t="s">
        <v>115</v>
      </c>
      <c r="H880" s="4" t="s">
        <v>178</v>
      </c>
      <c r="I880" s="4" t="s">
        <v>163</v>
      </c>
      <c r="J880" s="11">
        <f t="shared" si="39"/>
        <v>0</v>
      </c>
      <c r="K880" s="11">
        <f t="shared" si="40"/>
        <v>5</v>
      </c>
      <c r="L880" s="11">
        <f t="shared" si="41"/>
        <v>0</v>
      </c>
      <c r="M880" s="11" t="str">
        <f ca="1">IF(I880&lt;&gt;"план","",IF((ABS(SUMIFS($C:$C,$J:$J,J880,$E:$E,E880,$I:$I,"факт"))+ABS(C880))&gt;ABS(SUMIFS(INDIRECT("'Реестр план'!"&amp;'План-факт'!$E$3),'Реестр план'!$F:$F,E880,'Реестр план'!$I:$I,J880)),"перерасход","ок"))</f>
        <v/>
      </c>
    </row>
    <row r="881" spans="2:13" x14ac:dyDescent="0.3">
      <c r="B881" s="7">
        <v>41425</v>
      </c>
      <c r="C881" s="9">
        <v>15673.92</v>
      </c>
      <c r="D881" s="4" t="s">
        <v>154</v>
      </c>
      <c r="E881" s="4" t="s">
        <v>24</v>
      </c>
      <c r="F881" s="4" t="s">
        <v>125</v>
      </c>
      <c r="H881" s="4" t="s">
        <v>178</v>
      </c>
      <c r="I881" s="4" t="s">
        <v>163</v>
      </c>
      <c r="J881" s="11">
        <f t="shared" si="39"/>
        <v>0</v>
      </c>
      <c r="K881" s="11">
        <f t="shared" si="40"/>
        <v>5</v>
      </c>
      <c r="L881" s="11">
        <f t="shared" si="41"/>
        <v>0</v>
      </c>
      <c r="M881" s="11" t="str">
        <f ca="1">IF(I881&lt;&gt;"план","",IF((ABS(SUMIFS($C:$C,$J:$J,J881,$E:$E,E881,$I:$I,"факт"))+ABS(C881))&gt;ABS(SUMIFS(INDIRECT("'Реестр план'!"&amp;'План-факт'!$E$3),'Реестр план'!$F:$F,E881,'Реестр план'!$I:$I,J881)),"перерасход","ок"))</f>
        <v/>
      </c>
    </row>
    <row r="882" spans="2:13" x14ac:dyDescent="0.3">
      <c r="B882" s="7">
        <v>41425</v>
      </c>
      <c r="C882" s="9">
        <v>15976.09</v>
      </c>
      <c r="D882" s="4" t="s">
        <v>154</v>
      </c>
      <c r="E882" s="4" t="s">
        <v>24</v>
      </c>
      <c r="F882" s="4" t="s">
        <v>114</v>
      </c>
      <c r="H882" s="4" t="s">
        <v>178</v>
      </c>
      <c r="I882" s="4" t="s">
        <v>163</v>
      </c>
      <c r="J882" s="11">
        <f t="shared" si="39"/>
        <v>0</v>
      </c>
      <c r="K882" s="11">
        <f t="shared" si="40"/>
        <v>5</v>
      </c>
      <c r="L882" s="11">
        <f t="shared" si="41"/>
        <v>0</v>
      </c>
      <c r="M882" s="11" t="str">
        <f ca="1">IF(I882&lt;&gt;"план","",IF((ABS(SUMIFS($C:$C,$J:$J,J882,$E:$E,E882,$I:$I,"факт"))+ABS(C882))&gt;ABS(SUMIFS(INDIRECT("'Реестр план'!"&amp;'План-факт'!$E$3),'Реестр план'!$F:$F,E882,'Реестр план'!$I:$I,J882)),"перерасход","ок"))</f>
        <v/>
      </c>
    </row>
    <row r="883" spans="2:13" x14ac:dyDescent="0.3">
      <c r="B883" s="7">
        <v>41425</v>
      </c>
      <c r="C883" s="9">
        <v>17136.55</v>
      </c>
      <c r="D883" s="4" t="s">
        <v>154</v>
      </c>
      <c r="E883" s="4" t="s">
        <v>24</v>
      </c>
      <c r="F883" s="4" t="s">
        <v>122</v>
      </c>
      <c r="H883" s="4" t="s">
        <v>178</v>
      </c>
      <c r="I883" s="4" t="s">
        <v>163</v>
      </c>
      <c r="J883" s="11">
        <f t="shared" si="39"/>
        <v>0</v>
      </c>
      <c r="K883" s="11">
        <f t="shared" si="40"/>
        <v>5</v>
      </c>
      <c r="L883" s="11">
        <f t="shared" si="41"/>
        <v>0</v>
      </c>
      <c r="M883" s="11" t="str">
        <f ca="1">IF(I883&lt;&gt;"план","",IF((ABS(SUMIFS($C:$C,$J:$J,J883,$E:$E,E883,$I:$I,"факт"))+ABS(C883))&gt;ABS(SUMIFS(INDIRECT("'Реестр план'!"&amp;'План-факт'!$E$3),'Реестр план'!$F:$F,E883,'Реестр план'!$I:$I,J883)),"перерасход","ок"))</f>
        <v/>
      </c>
    </row>
    <row r="884" spans="2:13" x14ac:dyDescent="0.3">
      <c r="B884" s="7">
        <v>41425</v>
      </c>
      <c r="C884" s="9">
        <v>17552.21</v>
      </c>
      <c r="D884" s="4" t="s">
        <v>154</v>
      </c>
      <c r="E884" s="4" t="s">
        <v>24</v>
      </c>
      <c r="F884" s="4" t="s">
        <v>106</v>
      </c>
      <c r="H884" s="4" t="s">
        <v>178</v>
      </c>
      <c r="I884" s="4" t="s">
        <v>163</v>
      </c>
      <c r="J884" s="11">
        <f t="shared" si="39"/>
        <v>0</v>
      </c>
      <c r="K884" s="11">
        <f t="shared" si="40"/>
        <v>5</v>
      </c>
      <c r="L884" s="11">
        <f t="shared" si="41"/>
        <v>0</v>
      </c>
      <c r="M884" s="11" t="str">
        <f ca="1">IF(I884&lt;&gt;"план","",IF((ABS(SUMIFS($C:$C,$J:$J,J884,$E:$E,E884,$I:$I,"факт"))+ABS(C884))&gt;ABS(SUMIFS(INDIRECT("'Реестр план'!"&amp;'План-факт'!$E$3),'Реестр план'!$F:$F,E884,'Реестр план'!$I:$I,J884)),"перерасход","ок"))</f>
        <v/>
      </c>
    </row>
    <row r="885" spans="2:13" x14ac:dyDescent="0.3">
      <c r="B885" s="7">
        <v>41425</v>
      </c>
      <c r="C885" s="9">
        <v>17876.52</v>
      </c>
      <c r="D885" s="4" t="s">
        <v>154</v>
      </c>
      <c r="E885" s="4" t="s">
        <v>24</v>
      </c>
      <c r="F885" s="4" t="s">
        <v>120</v>
      </c>
      <c r="H885" s="4" t="s">
        <v>178</v>
      </c>
      <c r="I885" s="4" t="s">
        <v>163</v>
      </c>
      <c r="J885" s="11">
        <f t="shared" si="39"/>
        <v>0</v>
      </c>
      <c r="K885" s="11">
        <f t="shared" si="40"/>
        <v>5</v>
      </c>
      <c r="L885" s="11">
        <f t="shared" si="41"/>
        <v>0</v>
      </c>
      <c r="M885" s="11" t="str">
        <f ca="1">IF(I885&lt;&gt;"план","",IF((ABS(SUMIFS($C:$C,$J:$J,J885,$E:$E,E885,$I:$I,"факт"))+ABS(C885))&gt;ABS(SUMIFS(INDIRECT("'Реестр план'!"&amp;'План-факт'!$E$3),'Реестр план'!$F:$F,E885,'Реестр план'!$I:$I,J885)),"перерасход","ок"))</f>
        <v/>
      </c>
    </row>
    <row r="886" spans="2:13" x14ac:dyDescent="0.3">
      <c r="B886" s="7">
        <v>41425</v>
      </c>
      <c r="C886" s="9">
        <v>19198.2</v>
      </c>
      <c r="D886" s="4" t="s">
        <v>154</v>
      </c>
      <c r="E886" s="4" t="s">
        <v>24</v>
      </c>
      <c r="F886" s="4" t="s">
        <v>111</v>
      </c>
      <c r="H886" s="4" t="s">
        <v>178</v>
      </c>
      <c r="I886" s="4" t="s">
        <v>163</v>
      </c>
      <c r="J886" s="11">
        <f t="shared" si="39"/>
        <v>0</v>
      </c>
      <c r="K886" s="11">
        <f t="shared" si="40"/>
        <v>5</v>
      </c>
      <c r="L886" s="11">
        <f t="shared" si="41"/>
        <v>0</v>
      </c>
      <c r="M886" s="11" t="str">
        <f ca="1">IF(I886&lt;&gt;"план","",IF((ABS(SUMIFS($C:$C,$J:$J,J886,$E:$E,E886,$I:$I,"факт"))+ABS(C886))&gt;ABS(SUMIFS(INDIRECT("'Реестр план'!"&amp;'План-факт'!$E$3),'Реестр план'!$F:$F,E886,'Реестр план'!$I:$I,J886)),"перерасход","ок"))</f>
        <v/>
      </c>
    </row>
    <row r="887" spans="2:13" x14ac:dyDescent="0.3">
      <c r="B887" s="7">
        <v>41425</v>
      </c>
      <c r="C887" s="9">
        <v>19397.09</v>
      </c>
      <c r="D887" s="4" t="s">
        <v>154</v>
      </c>
      <c r="E887" s="4" t="s">
        <v>24</v>
      </c>
      <c r="F887" s="4" t="s">
        <v>121</v>
      </c>
      <c r="H887" s="4" t="s">
        <v>178</v>
      </c>
      <c r="I887" s="4" t="s">
        <v>163</v>
      </c>
      <c r="J887" s="11">
        <f t="shared" si="39"/>
        <v>0</v>
      </c>
      <c r="K887" s="11">
        <f t="shared" si="40"/>
        <v>5</v>
      </c>
      <c r="L887" s="11">
        <f t="shared" si="41"/>
        <v>0</v>
      </c>
      <c r="M887" s="11" t="str">
        <f ca="1">IF(I887&lt;&gt;"план","",IF((ABS(SUMIFS($C:$C,$J:$J,J887,$E:$E,E887,$I:$I,"факт"))+ABS(C887))&gt;ABS(SUMIFS(INDIRECT("'Реестр план'!"&amp;'План-факт'!$E$3),'Реестр план'!$F:$F,E887,'Реестр план'!$I:$I,J887)),"перерасход","ок"))</f>
        <v/>
      </c>
    </row>
    <row r="888" spans="2:13" x14ac:dyDescent="0.3">
      <c r="B888" s="7">
        <v>41425</v>
      </c>
      <c r="C888" s="9">
        <v>19399.2</v>
      </c>
      <c r="D888" s="4" t="s">
        <v>154</v>
      </c>
      <c r="E888" s="4" t="s">
        <v>24</v>
      </c>
      <c r="F888" s="4" t="s">
        <v>114</v>
      </c>
      <c r="H888" s="4" t="s">
        <v>178</v>
      </c>
      <c r="I888" s="4" t="s">
        <v>163</v>
      </c>
      <c r="J888" s="11">
        <f t="shared" si="39"/>
        <v>0</v>
      </c>
      <c r="K888" s="11">
        <f t="shared" si="40"/>
        <v>5</v>
      </c>
      <c r="L888" s="11">
        <f t="shared" si="41"/>
        <v>0</v>
      </c>
      <c r="M888" s="11" t="str">
        <f ca="1">IF(I888&lt;&gt;"план","",IF((ABS(SUMIFS($C:$C,$J:$J,J888,$E:$E,E888,$I:$I,"факт"))+ABS(C888))&gt;ABS(SUMIFS(INDIRECT("'Реестр план'!"&amp;'План-факт'!$E$3),'Реестр план'!$F:$F,E888,'Реестр план'!$I:$I,J888)),"перерасход","ок"))</f>
        <v/>
      </c>
    </row>
    <row r="889" spans="2:13" x14ac:dyDescent="0.3">
      <c r="B889" s="7">
        <v>41425</v>
      </c>
      <c r="C889" s="9">
        <v>19407.02</v>
      </c>
      <c r="D889" s="4" t="s">
        <v>154</v>
      </c>
      <c r="E889" s="4" t="s">
        <v>24</v>
      </c>
      <c r="F889" s="4" t="s">
        <v>124</v>
      </c>
      <c r="H889" s="4" t="s">
        <v>178</v>
      </c>
      <c r="I889" s="4" t="s">
        <v>163</v>
      </c>
      <c r="J889" s="11">
        <f t="shared" si="39"/>
        <v>0</v>
      </c>
      <c r="K889" s="11">
        <f t="shared" si="40"/>
        <v>5</v>
      </c>
      <c r="L889" s="11">
        <f t="shared" si="41"/>
        <v>0</v>
      </c>
      <c r="M889" s="11" t="str">
        <f ca="1">IF(I889&lt;&gt;"план","",IF((ABS(SUMIFS($C:$C,$J:$J,J889,$E:$E,E889,$I:$I,"факт"))+ABS(C889))&gt;ABS(SUMIFS(INDIRECT("'Реестр план'!"&amp;'План-факт'!$E$3),'Реестр план'!$F:$F,E889,'Реестр план'!$I:$I,J889)),"перерасход","ок"))</f>
        <v/>
      </c>
    </row>
    <row r="890" spans="2:13" x14ac:dyDescent="0.3">
      <c r="B890" s="7">
        <v>41425</v>
      </c>
      <c r="C890" s="9">
        <v>19541.8</v>
      </c>
      <c r="D890" s="4" t="s">
        <v>154</v>
      </c>
      <c r="E890" s="4" t="s">
        <v>24</v>
      </c>
      <c r="F890" s="4" t="s">
        <v>117</v>
      </c>
      <c r="H890" s="4" t="s">
        <v>178</v>
      </c>
      <c r="I890" s="4" t="s">
        <v>163</v>
      </c>
      <c r="J890" s="11">
        <f t="shared" si="39"/>
        <v>0</v>
      </c>
      <c r="K890" s="11">
        <f t="shared" si="40"/>
        <v>5</v>
      </c>
      <c r="L890" s="11">
        <f t="shared" si="41"/>
        <v>0</v>
      </c>
      <c r="M890" s="11" t="str">
        <f ca="1">IF(I890&lt;&gt;"план","",IF((ABS(SUMIFS($C:$C,$J:$J,J890,$E:$E,E890,$I:$I,"факт"))+ABS(C890))&gt;ABS(SUMIFS(INDIRECT("'Реестр план'!"&amp;'План-факт'!$E$3),'Реестр план'!$F:$F,E890,'Реестр план'!$I:$I,J890)),"перерасход","ок"))</f>
        <v/>
      </c>
    </row>
    <row r="891" spans="2:13" x14ac:dyDescent="0.3">
      <c r="B891" s="7">
        <v>41425</v>
      </c>
      <c r="C891" s="9">
        <v>19750.45</v>
      </c>
      <c r="D891" s="4" t="s">
        <v>154</v>
      </c>
      <c r="E891" s="4" t="s">
        <v>24</v>
      </c>
      <c r="F891" s="4" t="s">
        <v>116</v>
      </c>
      <c r="H891" s="4" t="s">
        <v>178</v>
      </c>
      <c r="I891" s="4" t="s">
        <v>163</v>
      </c>
      <c r="J891" s="11">
        <f t="shared" si="39"/>
        <v>0</v>
      </c>
      <c r="K891" s="11">
        <f t="shared" si="40"/>
        <v>5</v>
      </c>
      <c r="L891" s="11">
        <f t="shared" si="41"/>
        <v>0</v>
      </c>
      <c r="M891" s="11" t="str">
        <f ca="1">IF(I891&lt;&gt;"план","",IF((ABS(SUMIFS($C:$C,$J:$J,J891,$E:$E,E891,$I:$I,"факт"))+ABS(C891))&gt;ABS(SUMIFS(INDIRECT("'Реестр план'!"&amp;'План-факт'!$E$3),'Реестр план'!$F:$F,E891,'Реестр план'!$I:$I,J891)),"перерасход","ок"))</f>
        <v/>
      </c>
    </row>
    <row r="892" spans="2:13" x14ac:dyDescent="0.3">
      <c r="B892" s="7">
        <v>41425</v>
      </c>
      <c r="C892" s="9">
        <v>19809.84</v>
      </c>
      <c r="D892" s="4" t="s">
        <v>154</v>
      </c>
      <c r="E892" s="4" t="s">
        <v>24</v>
      </c>
      <c r="F892" s="4" t="s">
        <v>124</v>
      </c>
      <c r="H892" s="4" t="s">
        <v>178</v>
      </c>
      <c r="I892" s="4" t="s">
        <v>163</v>
      </c>
      <c r="J892" s="11">
        <f t="shared" si="39"/>
        <v>0</v>
      </c>
      <c r="K892" s="11">
        <f t="shared" si="40"/>
        <v>5</v>
      </c>
      <c r="L892" s="11">
        <f t="shared" si="41"/>
        <v>0</v>
      </c>
      <c r="M892" s="11" t="str">
        <f ca="1">IF(I892&lt;&gt;"план","",IF((ABS(SUMIFS($C:$C,$J:$J,J892,$E:$E,E892,$I:$I,"факт"))+ABS(C892))&gt;ABS(SUMIFS(INDIRECT("'Реестр план'!"&amp;'План-факт'!$E$3),'Реестр план'!$F:$F,E892,'Реестр план'!$I:$I,J892)),"перерасход","ок"))</f>
        <v/>
      </c>
    </row>
    <row r="893" spans="2:13" x14ac:dyDescent="0.3">
      <c r="B893" s="7">
        <v>41425</v>
      </c>
      <c r="C893" s="9">
        <v>19824</v>
      </c>
      <c r="D893" s="4" t="s">
        <v>154</v>
      </c>
      <c r="E893" s="4" t="s">
        <v>24</v>
      </c>
      <c r="F893" s="4" t="s">
        <v>121</v>
      </c>
      <c r="H893" s="4" t="s">
        <v>178</v>
      </c>
      <c r="I893" s="4" t="s">
        <v>163</v>
      </c>
      <c r="J893" s="11">
        <f t="shared" si="39"/>
        <v>0</v>
      </c>
      <c r="K893" s="11">
        <f t="shared" si="40"/>
        <v>5</v>
      </c>
      <c r="L893" s="11">
        <f t="shared" si="41"/>
        <v>0</v>
      </c>
      <c r="M893" s="11" t="str">
        <f ca="1">IF(I893&lt;&gt;"план","",IF((ABS(SUMIFS($C:$C,$J:$J,J893,$E:$E,E893,$I:$I,"факт"))+ABS(C893))&gt;ABS(SUMIFS(INDIRECT("'Реестр план'!"&amp;'План-факт'!$E$3),'Реестр план'!$F:$F,E893,'Реестр план'!$I:$I,J893)),"перерасход","ок"))</f>
        <v/>
      </c>
    </row>
    <row r="894" spans="2:13" x14ac:dyDescent="0.3">
      <c r="B894" s="7">
        <v>41425</v>
      </c>
      <c r="C894" s="9">
        <v>19934.919999999998</v>
      </c>
      <c r="D894" s="4" t="s">
        <v>154</v>
      </c>
      <c r="E894" s="4" t="s">
        <v>24</v>
      </c>
      <c r="F894" s="4" t="s">
        <v>106</v>
      </c>
      <c r="H894" s="4" t="s">
        <v>178</v>
      </c>
      <c r="I894" s="4" t="s">
        <v>163</v>
      </c>
      <c r="J894" s="11">
        <f t="shared" si="39"/>
        <v>0</v>
      </c>
      <c r="K894" s="11">
        <f t="shared" si="40"/>
        <v>5</v>
      </c>
      <c r="L894" s="11">
        <f t="shared" si="41"/>
        <v>0</v>
      </c>
      <c r="M894" s="11" t="str">
        <f ca="1">IF(I894&lt;&gt;"план","",IF((ABS(SUMIFS($C:$C,$J:$J,J894,$E:$E,E894,$I:$I,"факт"))+ABS(C894))&gt;ABS(SUMIFS(INDIRECT("'Реестр план'!"&amp;'План-факт'!$E$3),'Реестр план'!$F:$F,E894,'Реестр план'!$I:$I,J894)),"перерасход","ок"))</f>
        <v/>
      </c>
    </row>
    <row r="895" spans="2:13" x14ac:dyDescent="0.3">
      <c r="B895" s="7">
        <v>41425</v>
      </c>
      <c r="C895" s="9">
        <v>20176.62</v>
      </c>
      <c r="D895" s="4" t="s">
        <v>154</v>
      </c>
      <c r="E895" s="4" t="s">
        <v>24</v>
      </c>
      <c r="F895" s="4" t="s">
        <v>106</v>
      </c>
      <c r="H895" s="4" t="s">
        <v>178</v>
      </c>
      <c r="I895" s="4" t="s">
        <v>163</v>
      </c>
      <c r="J895" s="11">
        <f t="shared" si="39"/>
        <v>0</v>
      </c>
      <c r="K895" s="11">
        <f t="shared" si="40"/>
        <v>5</v>
      </c>
      <c r="L895" s="11">
        <f t="shared" si="41"/>
        <v>0</v>
      </c>
      <c r="M895" s="11" t="str">
        <f ca="1">IF(I895&lt;&gt;"план","",IF((ABS(SUMIFS($C:$C,$J:$J,J895,$E:$E,E895,$I:$I,"факт"))+ABS(C895))&gt;ABS(SUMIFS(INDIRECT("'Реестр план'!"&amp;'План-факт'!$E$3),'Реестр план'!$F:$F,E895,'Реестр план'!$I:$I,J895)),"перерасход","ок"))</f>
        <v/>
      </c>
    </row>
    <row r="896" spans="2:13" x14ac:dyDescent="0.3">
      <c r="B896" s="7">
        <v>41425</v>
      </c>
      <c r="C896" s="9">
        <v>21155.040000000001</v>
      </c>
      <c r="D896" s="4" t="s">
        <v>154</v>
      </c>
      <c r="E896" s="4" t="s">
        <v>24</v>
      </c>
      <c r="F896" s="4" t="s">
        <v>121</v>
      </c>
      <c r="H896" s="4" t="s">
        <v>178</v>
      </c>
      <c r="I896" s="4" t="s">
        <v>163</v>
      </c>
      <c r="J896" s="11">
        <f t="shared" si="39"/>
        <v>0</v>
      </c>
      <c r="K896" s="11">
        <f t="shared" si="40"/>
        <v>5</v>
      </c>
      <c r="L896" s="11">
        <f t="shared" si="41"/>
        <v>0</v>
      </c>
      <c r="M896" s="11" t="str">
        <f ca="1">IF(I896&lt;&gt;"план","",IF((ABS(SUMIFS($C:$C,$J:$J,J896,$E:$E,E896,$I:$I,"факт"))+ABS(C896))&gt;ABS(SUMIFS(INDIRECT("'Реестр план'!"&amp;'План-факт'!$E$3),'Реестр план'!$F:$F,E896,'Реестр план'!$I:$I,J896)),"перерасход","ок"))</f>
        <v/>
      </c>
    </row>
    <row r="897" spans="2:13" x14ac:dyDescent="0.3">
      <c r="B897" s="7">
        <v>41425</v>
      </c>
      <c r="C897" s="9">
        <v>21464.66</v>
      </c>
      <c r="D897" s="4" t="s">
        <v>154</v>
      </c>
      <c r="E897" s="4" t="s">
        <v>24</v>
      </c>
      <c r="F897" s="4" t="s">
        <v>107</v>
      </c>
      <c r="H897" s="4" t="s">
        <v>178</v>
      </c>
      <c r="I897" s="4" t="s">
        <v>163</v>
      </c>
      <c r="J897" s="11">
        <f t="shared" si="39"/>
        <v>0</v>
      </c>
      <c r="K897" s="11">
        <f t="shared" si="40"/>
        <v>5</v>
      </c>
      <c r="L897" s="11">
        <f t="shared" si="41"/>
        <v>0</v>
      </c>
      <c r="M897" s="11" t="str">
        <f ca="1">IF(I897&lt;&gt;"план","",IF((ABS(SUMIFS($C:$C,$J:$J,J897,$E:$E,E897,$I:$I,"факт"))+ABS(C897))&gt;ABS(SUMIFS(INDIRECT("'Реестр план'!"&amp;'План-факт'!$E$3),'Реестр план'!$F:$F,E897,'Реестр план'!$I:$I,J897)),"перерасход","ок"))</f>
        <v/>
      </c>
    </row>
    <row r="898" spans="2:13" x14ac:dyDescent="0.3">
      <c r="B898" s="7">
        <v>41425</v>
      </c>
      <c r="C898" s="9">
        <v>21797.97</v>
      </c>
      <c r="D898" s="4" t="s">
        <v>154</v>
      </c>
      <c r="E898" s="4" t="s">
        <v>24</v>
      </c>
      <c r="F898" s="4" t="s">
        <v>120</v>
      </c>
      <c r="H898" s="4" t="s">
        <v>178</v>
      </c>
      <c r="I898" s="4" t="s">
        <v>163</v>
      </c>
      <c r="J898" s="11">
        <f t="shared" si="39"/>
        <v>0</v>
      </c>
      <c r="K898" s="11">
        <f t="shared" si="40"/>
        <v>5</v>
      </c>
      <c r="L898" s="11">
        <f t="shared" si="41"/>
        <v>0</v>
      </c>
      <c r="M898" s="11" t="str">
        <f ca="1">IF(I898&lt;&gt;"план","",IF((ABS(SUMIFS($C:$C,$J:$J,J898,$E:$E,E898,$I:$I,"факт"))+ABS(C898))&gt;ABS(SUMIFS(INDIRECT("'Реестр план'!"&amp;'План-факт'!$E$3),'Реестр план'!$F:$F,E898,'Реестр план'!$I:$I,J898)),"перерасход","ок"))</f>
        <v/>
      </c>
    </row>
    <row r="899" spans="2:13" x14ac:dyDescent="0.3">
      <c r="B899" s="7">
        <v>41425</v>
      </c>
      <c r="C899" s="9">
        <v>22661.42</v>
      </c>
      <c r="D899" s="4" t="s">
        <v>154</v>
      </c>
      <c r="E899" s="4" t="s">
        <v>24</v>
      </c>
      <c r="F899" s="4" t="s">
        <v>116</v>
      </c>
      <c r="H899" s="4" t="s">
        <v>178</v>
      </c>
      <c r="I899" s="4" t="s">
        <v>163</v>
      </c>
      <c r="J899" s="11">
        <f t="shared" si="39"/>
        <v>0</v>
      </c>
      <c r="K899" s="11">
        <f t="shared" si="40"/>
        <v>5</v>
      </c>
      <c r="L899" s="11">
        <f t="shared" si="41"/>
        <v>0</v>
      </c>
      <c r="M899" s="11" t="str">
        <f ca="1">IF(I899&lt;&gt;"план","",IF((ABS(SUMIFS($C:$C,$J:$J,J899,$E:$E,E899,$I:$I,"факт"))+ABS(C899))&gt;ABS(SUMIFS(INDIRECT("'Реестр план'!"&amp;'План-факт'!$E$3),'Реестр план'!$F:$F,E899,'Реестр план'!$I:$I,J899)),"перерасход","ок"))</f>
        <v/>
      </c>
    </row>
    <row r="900" spans="2:13" x14ac:dyDescent="0.3">
      <c r="B900" s="7">
        <v>41425</v>
      </c>
      <c r="C900" s="9">
        <v>23454.27</v>
      </c>
      <c r="D900" s="4" t="s">
        <v>154</v>
      </c>
      <c r="E900" s="4" t="s">
        <v>24</v>
      </c>
      <c r="F900" s="4" t="s">
        <v>105</v>
      </c>
      <c r="H900" s="4" t="s">
        <v>178</v>
      </c>
      <c r="I900" s="4" t="s">
        <v>163</v>
      </c>
      <c r="J900" s="11">
        <f t="shared" ref="J900:J963" si="42">IF(ISBLANK(A900),0,MONTH(A900))</f>
        <v>0</v>
      </c>
      <c r="K900" s="11">
        <f t="shared" ref="K900:K963" si="43">IF(ISBLANK(B900),0,MONTH(B900))</f>
        <v>5</v>
      </c>
      <c r="L900" s="11">
        <f t="shared" ref="L900:L963" si="44">WEEKNUM(A900)</f>
        <v>0</v>
      </c>
      <c r="M900" s="11" t="str">
        <f ca="1">IF(I900&lt;&gt;"план","",IF((ABS(SUMIFS($C:$C,$J:$J,J900,$E:$E,E900,$I:$I,"факт"))+ABS(C900))&gt;ABS(SUMIFS(INDIRECT("'Реестр план'!"&amp;'План-факт'!$E$3),'Реестр план'!$F:$F,E900,'Реестр план'!$I:$I,J900)),"перерасход","ок"))</f>
        <v/>
      </c>
    </row>
    <row r="901" spans="2:13" x14ac:dyDescent="0.3">
      <c r="B901" s="7">
        <v>41425</v>
      </c>
      <c r="C901" s="9">
        <v>23629.5</v>
      </c>
      <c r="D901" s="4" t="s">
        <v>154</v>
      </c>
      <c r="E901" s="4" t="s">
        <v>24</v>
      </c>
      <c r="F901" s="4" t="s">
        <v>124</v>
      </c>
      <c r="H901" s="4" t="s">
        <v>178</v>
      </c>
      <c r="I901" s="4" t="s">
        <v>163</v>
      </c>
      <c r="J901" s="11">
        <f t="shared" si="42"/>
        <v>0</v>
      </c>
      <c r="K901" s="11">
        <f t="shared" si="43"/>
        <v>5</v>
      </c>
      <c r="L901" s="11">
        <f t="shared" si="44"/>
        <v>0</v>
      </c>
      <c r="M901" s="11" t="str">
        <f ca="1">IF(I901&lt;&gt;"план","",IF((ABS(SUMIFS($C:$C,$J:$J,J901,$E:$E,E901,$I:$I,"факт"))+ABS(C901))&gt;ABS(SUMIFS(INDIRECT("'Реестр план'!"&amp;'План-факт'!$E$3),'Реестр план'!$F:$F,E901,'Реестр план'!$I:$I,J901)),"перерасход","ок"))</f>
        <v/>
      </c>
    </row>
    <row r="902" spans="2:13" x14ac:dyDescent="0.3">
      <c r="B902" s="7">
        <v>41425</v>
      </c>
      <c r="C902" s="9">
        <v>23856.77</v>
      </c>
      <c r="D902" s="4" t="s">
        <v>154</v>
      </c>
      <c r="E902" s="4" t="s">
        <v>24</v>
      </c>
      <c r="F902" s="4" t="s">
        <v>110</v>
      </c>
      <c r="H902" s="4" t="s">
        <v>178</v>
      </c>
      <c r="I902" s="4" t="s">
        <v>163</v>
      </c>
      <c r="J902" s="11">
        <f t="shared" si="42"/>
        <v>0</v>
      </c>
      <c r="K902" s="11">
        <f t="shared" si="43"/>
        <v>5</v>
      </c>
      <c r="L902" s="11">
        <f t="shared" si="44"/>
        <v>0</v>
      </c>
      <c r="M902" s="11" t="str">
        <f ca="1">IF(I902&lt;&gt;"план","",IF((ABS(SUMIFS($C:$C,$J:$J,J902,$E:$E,E902,$I:$I,"факт"))+ABS(C902))&gt;ABS(SUMIFS(INDIRECT("'Реестр план'!"&amp;'План-факт'!$E$3),'Реестр план'!$F:$F,E902,'Реестр план'!$I:$I,J902)),"перерасход","ок"))</f>
        <v/>
      </c>
    </row>
    <row r="903" spans="2:13" x14ac:dyDescent="0.3">
      <c r="B903" s="7">
        <v>41425</v>
      </c>
      <c r="C903" s="9">
        <v>24428.74</v>
      </c>
      <c r="D903" s="4" t="s">
        <v>154</v>
      </c>
      <c r="E903" s="4" t="s">
        <v>24</v>
      </c>
      <c r="F903" s="4" t="s">
        <v>112</v>
      </c>
      <c r="H903" s="4" t="s">
        <v>178</v>
      </c>
      <c r="I903" s="4" t="s">
        <v>163</v>
      </c>
      <c r="J903" s="11">
        <f t="shared" si="42"/>
        <v>0</v>
      </c>
      <c r="K903" s="11">
        <f t="shared" si="43"/>
        <v>5</v>
      </c>
      <c r="L903" s="11">
        <f t="shared" si="44"/>
        <v>0</v>
      </c>
      <c r="M903" s="11" t="str">
        <f ca="1">IF(I903&lt;&gt;"план","",IF((ABS(SUMIFS($C:$C,$J:$J,J903,$E:$E,E903,$I:$I,"факт"))+ABS(C903))&gt;ABS(SUMIFS(INDIRECT("'Реестр план'!"&amp;'План-факт'!$E$3),'Реестр план'!$F:$F,E903,'Реестр план'!$I:$I,J903)),"перерасход","ок"))</f>
        <v/>
      </c>
    </row>
    <row r="904" spans="2:13" x14ac:dyDescent="0.3">
      <c r="B904" s="7">
        <v>41425</v>
      </c>
      <c r="C904" s="9">
        <v>25086.76</v>
      </c>
      <c r="D904" s="4" t="s">
        <v>154</v>
      </c>
      <c r="E904" s="4" t="s">
        <v>24</v>
      </c>
      <c r="F904" s="4" t="s">
        <v>112</v>
      </c>
      <c r="H904" s="4" t="s">
        <v>178</v>
      </c>
      <c r="I904" s="4" t="s">
        <v>163</v>
      </c>
      <c r="J904" s="11">
        <f t="shared" si="42"/>
        <v>0</v>
      </c>
      <c r="K904" s="11">
        <f t="shared" si="43"/>
        <v>5</v>
      </c>
      <c r="L904" s="11">
        <f t="shared" si="44"/>
        <v>0</v>
      </c>
      <c r="M904" s="11" t="str">
        <f ca="1">IF(I904&lt;&gt;"план","",IF((ABS(SUMIFS($C:$C,$J:$J,J904,$E:$E,E904,$I:$I,"факт"))+ABS(C904))&gt;ABS(SUMIFS(INDIRECT("'Реестр план'!"&amp;'План-факт'!$E$3),'Реестр план'!$F:$F,E904,'Реестр план'!$I:$I,J904)),"перерасход","ок"))</f>
        <v/>
      </c>
    </row>
    <row r="905" spans="2:13" x14ac:dyDescent="0.3">
      <c r="B905" s="7">
        <v>41425</v>
      </c>
      <c r="C905" s="9">
        <v>25413.62</v>
      </c>
      <c r="D905" s="4" t="s">
        <v>154</v>
      </c>
      <c r="E905" s="4" t="s">
        <v>24</v>
      </c>
      <c r="F905" s="4" t="s">
        <v>110</v>
      </c>
      <c r="H905" s="4" t="s">
        <v>178</v>
      </c>
      <c r="I905" s="4" t="s">
        <v>163</v>
      </c>
      <c r="J905" s="11">
        <f t="shared" si="42"/>
        <v>0</v>
      </c>
      <c r="K905" s="11">
        <f t="shared" si="43"/>
        <v>5</v>
      </c>
      <c r="L905" s="11">
        <f t="shared" si="44"/>
        <v>0</v>
      </c>
      <c r="M905" s="11" t="str">
        <f ca="1">IF(I905&lt;&gt;"план","",IF((ABS(SUMIFS($C:$C,$J:$J,J905,$E:$E,E905,$I:$I,"факт"))+ABS(C905))&gt;ABS(SUMIFS(INDIRECT("'Реестр план'!"&amp;'План-факт'!$E$3),'Реестр план'!$F:$F,E905,'Реестр план'!$I:$I,J905)),"перерасход","ок"))</f>
        <v/>
      </c>
    </row>
    <row r="906" spans="2:13" x14ac:dyDescent="0.3">
      <c r="B906" s="7">
        <v>41425</v>
      </c>
      <c r="C906" s="9">
        <v>25447</v>
      </c>
      <c r="D906" s="4" t="s">
        <v>154</v>
      </c>
      <c r="E906" s="4" t="s">
        <v>24</v>
      </c>
      <c r="F906" s="4" t="s">
        <v>118</v>
      </c>
      <c r="H906" s="4" t="s">
        <v>178</v>
      </c>
      <c r="I906" s="4" t="s">
        <v>163</v>
      </c>
      <c r="J906" s="11">
        <f t="shared" si="42"/>
        <v>0</v>
      </c>
      <c r="K906" s="11">
        <f t="shared" si="43"/>
        <v>5</v>
      </c>
      <c r="L906" s="11">
        <f t="shared" si="44"/>
        <v>0</v>
      </c>
      <c r="M906" s="11" t="str">
        <f ca="1">IF(I906&lt;&gt;"план","",IF((ABS(SUMIFS($C:$C,$J:$J,J906,$E:$E,E906,$I:$I,"факт"))+ABS(C906))&gt;ABS(SUMIFS(INDIRECT("'Реестр план'!"&amp;'План-факт'!$E$3),'Реестр план'!$F:$F,E906,'Реестр план'!$I:$I,J906)),"перерасход","ок"))</f>
        <v/>
      </c>
    </row>
    <row r="907" spans="2:13" x14ac:dyDescent="0.3">
      <c r="B907" s="7">
        <v>41425</v>
      </c>
      <c r="C907" s="9">
        <v>26022.53</v>
      </c>
      <c r="D907" s="4" t="s">
        <v>154</v>
      </c>
      <c r="E907" s="4" t="s">
        <v>24</v>
      </c>
      <c r="F907" s="4" t="s">
        <v>106</v>
      </c>
      <c r="H907" s="4" t="s">
        <v>178</v>
      </c>
      <c r="I907" s="4" t="s">
        <v>163</v>
      </c>
      <c r="J907" s="11">
        <f t="shared" si="42"/>
        <v>0</v>
      </c>
      <c r="K907" s="11">
        <f t="shared" si="43"/>
        <v>5</v>
      </c>
      <c r="L907" s="11">
        <f t="shared" si="44"/>
        <v>0</v>
      </c>
      <c r="M907" s="11" t="str">
        <f ca="1">IF(I907&lt;&gt;"план","",IF((ABS(SUMIFS($C:$C,$J:$J,J907,$E:$E,E907,$I:$I,"факт"))+ABS(C907))&gt;ABS(SUMIFS(INDIRECT("'Реестр план'!"&amp;'План-факт'!$E$3),'Реестр план'!$F:$F,E907,'Реестр план'!$I:$I,J907)),"перерасход","ок"))</f>
        <v/>
      </c>
    </row>
    <row r="908" spans="2:13" x14ac:dyDescent="0.3">
      <c r="B908" s="7">
        <v>41425</v>
      </c>
      <c r="C908" s="9">
        <v>26836.74</v>
      </c>
      <c r="D908" s="4" t="s">
        <v>154</v>
      </c>
      <c r="E908" s="4" t="s">
        <v>24</v>
      </c>
      <c r="F908" s="4" t="s">
        <v>114</v>
      </c>
      <c r="H908" s="4" t="s">
        <v>178</v>
      </c>
      <c r="I908" s="4" t="s">
        <v>163</v>
      </c>
      <c r="J908" s="11">
        <f t="shared" si="42"/>
        <v>0</v>
      </c>
      <c r="K908" s="11">
        <f t="shared" si="43"/>
        <v>5</v>
      </c>
      <c r="L908" s="11">
        <f t="shared" si="44"/>
        <v>0</v>
      </c>
      <c r="M908" s="11" t="str">
        <f ca="1">IF(I908&lt;&gt;"план","",IF((ABS(SUMIFS($C:$C,$J:$J,J908,$E:$E,E908,$I:$I,"факт"))+ABS(C908))&gt;ABS(SUMIFS(INDIRECT("'Реестр план'!"&amp;'План-факт'!$E$3),'Реестр план'!$F:$F,E908,'Реестр план'!$I:$I,J908)),"перерасход","ок"))</f>
        <v/>
      </c>
    </row>
    <row r="909" spans="2:13" x14ac:dyDescent="0.3">
      <c r="B909" s="7">
        <v>41425</v>
      </c>
      <c r="C909" s="9">
        <v>27263.99</v>
      </c>
      <c r="D909" s="4" t="s">
        <v>154</v>
      </c>
      <c r="E909" s="4" t="s">
        <v>24</v>
      </c>
      <c r="F909" s="4" t="s">
        <v>113</v>
      </c>
      <c r="H909" s="4" t="s">
        <v>178</v>
      </c>
      <c r="I909" s="4" t="s">
        <v>163</v>
      </c>
      <c r="J909" s="11">
        <f t="shared" si="42"/>
        <v>0</v>
      </c>
      <c r="K909" s="11">
        <f t="shared" si="43"/>
        <v>5</v>
      </c>
      <c r="L909" s="11">
        <f t="shared" si="44"/>
        <v>0</v>
      </c>
      <c r="M909" s="11" t="str">
        <f ca="1">IF(I909&lt;&gt;"план","",IF((ABS(SUMIFS($C:$C,$J:$J,J909,$E:$E,E909,$I:$I,"факт"))+ABS(C909))&gt;ABS(SUMIFS(INDIRECT("'Реестр план'!"&amp;'План-факт'!$E$3),'Реестр план'!$F:$F,E909,'Реестр план'!$I:$I,J909)),"перерасход","ок"))</f>
        <v/>
      </c>
    </row>
    <row r="910" spans="2:13" x14ac:dyDescent="0.3">
      <c r="B910" s="7">
        <v>41425</v>
      </c>
      <c r="C910" s="9">
        <v>27740.639999999999</v>
      </c>
      <c r="D910" s="4" t="s">
        <v>154</v>
      </c>
      <c r="E910" s="4" t="s">
        <v>24</v>
      </c>
      <c r="F910" s="4" t="s">
        <v>124</v>
      </c>
      <c r="H910" s="4" t="s">
        <v>178</v>
      </c>
      <c r="I910" s="4" t="s">
        <v>163</v>
      </c>
      <c r="J910" s="11">
        <f t="shared" si="42"/>
        <v>0</v>
      </c>
      <c r="K910" s="11">
        <f t="shared" si="43"/>
        <v>5</v>
      </c>
      <c r="L910" s="11">
        <f t="shared" si="44"/>
        <v>0</v>
      </c>
      <c r="M910" s="11" t="str">
        <f ca="1">IF(I910&lt;&gt;"план","",IF((ABS(SUMIFS($C:$C,$J:$J,J910,$E:$E,E910,$I:$I,"факт"))+ABS(C910))&gt;ABS(SUMIFS(INDIRECT("'Реестр план'!"&amp;'План-факт'!$E$3),'Реестр план'!$F:$F,E910,'Реестр план'!$I:$I,J910)),"перерасход","ок"))</f>
        <v/>
      </c>
    </row>
    <row r="911" spans="2:13" x14ac:dyDescent="0.3">
      <c r="B911" s="7">
        <v>41425</v>
      </c>
      <c r="C911" s="9">
        <v>28241.98</v>
      </c>
      <c r="D911" s="4" t="s">
        <v>154</v>
      </c>
      <c r="E911" s="4" t="s">
        <v>24</v>
      </c>
      <c r="F911" s="4" t="s">
        <v>108</v>
      </c>
      <c r="H911" s="4" t="s">
        <v>178</v>
      </c>
      <c r="I911" s="4" t="s">
        <v>163</v>
      </c>
      <c r="J911" s="11">
        <f t="shared" si="42"/>
        <v>0</v>
      </c>
      <c r="K911" s="11">
        <f t="shared" si="43"/>
        <v>5</v>
      </c>
      <c r="L911" s="11">
        <f t="shared" si="44"/>
        <v>0</v>
      </c>
      <c r="M911" s="11" t="str">
        <f ca="1">IF(I911&lt;&gt;"план","",IF((ABS(SUMIFS($C:$C,$J:$J,J911,$E:$E,E911,$I:$I,"факт"))+ABS(C911))&gt;ABS(SUMIFS(INDIRECT("'Реестр план'!"&amp;'План-факт'!$E$3),'Реестр план'!$F:$F,E911,'Реестр план'!$I:$I,J911)),"перерасход","ок"))</f>
        <v/>
      </c>
    </row>
    <row r="912" spans="2:13" x14ac:dyDescent="0.3">
      <c r="B912" s="7">
        <v>41425</v>
      </c>
      <c r="C912" s="9">
        <v>28413.03</v>
      </c>
      <c r="D912" s="4" t="s">
        <v>154</v>
      </c>
      <c r="E912" s="4" t="s">
        <v>24</v>
      </c>
      <c r="F912" s="4" t="s">
        <v>109</v>
      </c>
      <c r="H912" s="4" t="s">
        <v>178</v>
      </c>
      <c r="I912" s="4" t="s">
        <v>163</v>
      </c>
      <c r="J912" s="11">
        <f t="shared" si="42"/>
        <v>0</v>
      </c>
      <c r="K912" s="11">
        <f t="shared" si="43"/>
        <v>5</v>
      </c>
      <c r="L912" s="11">
        <f t="shared" si="44"/>
        <v>0</v>
      </c>
      <c r="M912" s="11" t="str">
        <f ca="1">IF(I912&lt;&gt;"план","",IF((ABS(SUMIFS($C:$C,$J:$J,J912,$E:$E,E912,$I:$I,"факт"))+ABS(C912))&gt;ABS(SUMIFS(INDIRECT("'Реестр план'!"&amp;'План-факт'!$E$3),'Реестр план'!$F:$F,E912,'Реестр план'!$I:$I,J912)),"перерасход","ок"))</f>
        <v/>
      </c>
    </row>
    <row r="913" spans="2:13" x14ac:dyDescent="0.3">
      <c r="B913" s="7">
        <v>41425</v>
      </c>
      <c r="C913" s="9">
        <v>28414.400000000001</v>
      </c>
      <c r="D913" s="4" t="s">
        <v>154</v>
      </c>
      <c r="E913" s="4" t="s">
        <v>24</v>
      </c>
      <c r="F913" s="4" t="s">
        <v>116</v>
      </c>
      <c r="H913" s="4" t="s">
        <v>178</v>
      </c>
      <c r="I913" s="4" t="s">
        <v>163</v>
      </c>
      <c r="J913" s="11">
        <f t="shared" si="42"/>
        <v>0</v>
      </c>
      <c r="K913" s="11">
        <f t="shared" si="43"/>
        <v>5</v>
      </c>
      <c r="L913" s="11">
        <f t="shared" si="44"/>
        <v>0</v>
      </c>
      <c r="M913" s="11" t="str">
        <f ca="1">IF(I913&lt;&gt;"план","",IF((ABS(SUMIFS($C:$C,$J:$J,J913,$E:$E,E913,$I:$I,"факт"))+ABS(C913))&gt;ABS(SUMIFS(INDIRECT("'Реестр план'!"&amp;'План-факт'!$E$3),'Реестр план'!$F:$F,E913,'Реестр план'!$I:$I,J913)),"перерасход","ок"))</f>
        <v/>
      </c>
    </row>
    <row r="914" spans="2:13" x14ac:dyDescent="0.3">
      <c r="B914" s="7">
        <v>41425</v>
      </c>
      <c r="C914" s="9">
        <v>28441.78</v>
      </c>
      <c r="D914" s="4" t="s">
        <v>154</v>
      </c>
      <c r="E914" s="4" t="s">
        <v>24</v>
      </c>
      <c r="F914" s="4" t="s">
        <v>107</v>
      </c>
      <c r="H914" s="4" t="s">
        <v>178</v>
      </c>
      <c r="I914" s="4" t="s">
        <v>163</v>
      </c>
      <c r="J914" s="11">
        <f t="shared" si="42"/>
        <v>0</v>
      </c>
      <c r="K914" s="11">
        <f t="shared" si="43"/>
        <v>5</v>
      </c>
      <c r="L914" s="11">
        <f t="shared" si="44"/>
        <v>0</v>
      </c>
      <c r="M914" s="11" t="str">
        <f ca="1">IF(I914&lt;&gt;"план","",IF((ABS(SUMIFS($C:$C,$J:$J,J914,$E:$E,E914,$I:$I,"факт"))+ABS(C914))&gt;ABS(SUMIFS(INDIRECT("'Реестр план'!"&amp;'План-факт'!$E$3),'Реестр план'!$F:$F,E914,'Реестр план'!$I:$I,J914)),"перерасход","ок"))</f>
        <v/>
      </c>
    </row>
    <row r="915" spans="2:13" x14ac:dyDescent="0.3">
      <c r="B915" s="7">
        <v>41425</v>
      </c>
      <c r="C915" s="9">
        <v>28487.16</v>
      </c>
      <c r="D915" s="4" t="s">
        <v>154</v>
      </c>
      <c r="E915" s="4" t="s">
        <v>24</v>
      </c>
      <c r="F915" s="4" t="s">
        <v>106</v>
      </c>
      <c r="H915" s="4" t="s">
        <v>178</v>
      </c>
      <c r="I915" s="4" t="s">
        <v>163</v>
      </c>
      <c r="J915" s="11">
        <f t="shared" si="42"/>
        <v>0</v>
      </c>
      <c r="K915" s="11">
        <f t="shared" si="43"/>
        <v>5</v>
      </c>
      <c r="L915" s="11">
        <f t="shared" si="44"/>
        <v>0</v>
      </c>
      <c r="M915" s="11" t="str">
        <f ca="1">IF(I915&lt;&gt;"план","",IF((ABS(SUMIFS($C:$C,$J:$J,J915,$E:$E,E915,$I:$I,"факт"))+ABS(C915))&gt;ABS(SUMIFS(INDIRECT("'Реестр план'!"&amp;'План-факт'!$E$3),'Реестр план'!$F:$F,E915,'Реестр план'!$I:$I,J915)),"перерасход","ок"))</f>
        <v/>
      </c>
    </row>
    <row r="916" spans="2:13" x14ac:dyDescent="0.3">
      <c r="B916" s="7">
        <v>41425</v>
      </c>
      <c r="C916" s="9">
        <v>28914.05</v>
      </c>
      <c r="D916" s="4" t="s">
        <v>154</v>
      </c>
      <c r="E916" s="4" t="s">
        <v>24</v>
      </c>
      <c r="F916" s="4" t="s">
        <v>113</v>
      </c>
      <c r="H916" s="4" t="s">
        <v>178</v>
      </c>
      <c r="I916" s="4" t="s">
        <v>163</v>
      </c>
      <c r="J916" s="11">
        <f t="shared" si="42"/>
        <v>0</v>
      </c>
      <c r="K916" s="11">
        <f t="shared" si="43"/>
        <v>5</v>
      </c>
      <c r="L916" s="11">
        <f t="shared" si="44"/>
        <v>0</v>
      </c>
      <c r="M916" s="11" t="str">
        <f ca="1">IF(I916&lt;&gt;"план","",IF((ABS(SUMIFS($C:$C,$J:$J,J916,$E:$E,E916,$I:$I,"факт"))+ABS(C916))&gt;ABS(SUMIFS(INDIRECT("'Реестр план'!"&amp;'План-факт'!$E$3),'Реестр план'!$F:$F,E916,'Реестр план'!$I:$I,J916)),"перерасход","ок"))</f>
        <v/>
      </c>
    </row>
    <row r="917" spans="2:13" x14ac:dyDescent="0.3">
      <c r="B917" s="7">
        <v>41425</v>
      </c>
      <c r="C917" s="9">
        <v>29029.77</v>
      </c>
      <c r="D917" s="4" t="s">
        <v>154</v>
      </c>
      <c r="E917" s="4" t="s">
        <v>24</v>
      </c>
      <c r="F917" s="4" t="s">
        <v>113</v>
      </c>
      <c r="H917" s="4" t="s">
        <v>178</v>
      </c>
      <c r="I917" s="4" t="s">
        <v>163</v>
      </c>
      <c r="J917" s="11">
        <f t="shared" si="42"/>
        <v>0</v>
      </c>
      <c r="K917" s="11">
        <f t="shared" si="43"/>
        <v>5</v>
      </c>
      <c r="L917" s="11">
        <f t="shared" si="44"/>
        <v>0</v>
      </c>
      <c r="M917" s="11" t="str">
        <f ca="1">IF(I917&lt;&gt;"план","",IF((ABS(SUMIFS($C:$C,$J:$J,J917,$E:$E,E917,$I:$I,"факт"))+ABS(C917))&gt;ABS(SUMIFS(INDIRECT("'Реестр план'!"&amp;'План-факт'!$E$3),'Реестр план'!$F:$F,E917,'Реестр план'!$I:$I,J917)),"перерасход","ок"))</f>
        <v/>
      </c>
    </row>
    <row r="918" spans="2:13" x14ac:dyDescent="0.3">
      <c r="B918" s="7">
        <v>41425</v>
      </c>
      <c r="C918" s="9">
        <v>30007.01</v>
      </c>
      <c r="D918" s="4" t="s">
        <v>154</v>
      </c>
      <c r="E918" s="4" t="s">
        <v>24</v>
      </c>
      <c r="F918" s="4" t="s">
        <v>110</v>
      </c>
      <c r="H918" s="4" t="s">
        <v>178</v>
      </c>
      <c r="I918" s="4" t="s">
        <v>163</v>
      </c>
      <c r="J918" s="11">
        <f t="shared" si="42"/>
        <v>0</v>
      </c>
      <c r="K918" s="11">
        <f t="shared" si="43"/>
        <v>5</v>
      </c>
      <c r="L918" s="11">
        <f t="shared" si="44"/>
        <v>0</v>
      </c>
      <c r="M918" s="11" t="str">
        <f ca="1">IF(I918&lt;&gt;"план","",IF((ABS(SUMIFS($C:$C,$J:$J,J918,$E:$E,E918,$I:$I,"факт"))+ABS(C918))&gt;ABS(SUMIFS(INDIRECT("'Реестр план'!"&amp;'План-факт'!$E$3),'Реестр план'!$F:$F,E918,'Реестр план'!$I:$I,J918)),"перерасход","ок"))</f>
        <v/>
      </c>
    </row>
    <row r="919" spans="2:13" x14ac:dyDescent="0.3">
      <c r="B919" s="7">
        <v>41425</v>
      </c>
      <c r="C919" s="9">
        <v>30356</v>
      </c>
      <c r="D919" s="4" t="s">
        <v>154</v>
      </c>
      <c r="E919" s="4" t="s">
        <v>24</v>
      </c>
      <c r="F919" s="4" t="s">
        <v>117</v>
      </c>
      <c r="H919" s="4" t="s">
        <v>178</v>
      </c>
      <c r="I919" s="4" t="s">
        <v>163</v>
      </c>
      <c r="J919" s="11">
        <f t="shared" si="42"/>
        <v>0</v>
      </c>
      <c r="K919" s="11">
        <f t="shared" si="43"/>
        <v>5</v>
      </c>
      <c r="L919" s="11">
        <f t="shared" si="44"/>
        <v>0</v>
      </c>
      <c r="M919" s="11" t="str">
        <f ca="1">IF(I919&lt;&gt;"план","",IF((ABS(SUMIFS($C:$C,$J:$J,J919,$E:$E,E919,$I:$I,"факт"))+ABS(C919))&gt;ABS(SUMIFS(INDIRECT("'Реестр план'!"&amp;'План-факт'!$E$3),'Реестр план'!$F:$F,E919,'Реестр план'!$I:$I,J919)),"перерасход","ок"))</f>
        <v/>
      </c>
    </row>
    <row r="920" spans="2:13" x14ac:dyDescent="0.3">
      <c r="B920" s="7">
        <v>41425</v>
      </c>
      <c r="C920" s="9">
        <v>31875.21</v>
      </c>
      <c r="D920" s="4" t="s">
        <v>154</v>
      </c>
      <c r="E920" s="4" t="s">
        <v>24</v>
      </c>
      <c r="F920" s="4" t="s">
        <v>118</v>
      </c>
      <c r="H920" s="4" t="s">
        <v>178</v>
      </c>
      <c r="I920" s="4" t="s">
        <v>163</v>
      </c>
      <c r="J920" s="11">
        <f t="shared" si="42"/>
        <v>0</v>
      </c>
      <c r="K920" s="11">
        <f t="shared" si="43"/>
        <v>5</v>
      </c>
      <c r="L920" s="11">
        <f t="shared" si="44"/>
        <v>0</v>
      </c>
      <c r="M920" s="11" t="str">
        <f ca="1">IF(I920&lt;&gt;"план","",IF((ABS(SUMIFS($C:$C,$J:$J,J920,$E:$E,E920,$I:$I,"факт"))+ABS(C920))&gt;ABS(SUMIFS(INDIRECT("'Реестр план'!"&amp;'План-факт'!$E$3),'Реестр план'!$F:$F,E920,'Реестр план'!$I:$I,J920)),"перерасход","ок"))</f>
        <v/>
      </c>
    </row>
    <row r="921" spans="2:13" x14ac:dyDescent="0.3">
      <c r="B921" s="7">
        <v>41425</v>
      </c>
      <c r="C921" s="9">
        <v>32463.49</v>
      </c>
      <c r="D921" s="4" t="s">
        <v>154</v>
      </c>
      <c r="E921" s="4" t="s">
        <v>24</v>
      </c>
      <c r="F921" s="4" t="s">
        <v>105</v>
      </c>
      <c r="H921" s="4" t="s">
        <v>178</v>
      </c>
      <c r="I921" s="4" t="s">
        <v>163</v>
      </c>
      <c r="J921" s="11">
        <f t="shared" si="42"/>
        <v>0</v>
      </c>
      <c r="K921" s="11">
        <f t="shared" si="43"/>
        <v>5</v>
      </c>
      <c r="L921" s="11">
        <f t="shared" si="44"/>
        <v>0</v>
      </c>
      <c r="M921" s="11" t="str">
        <f ca="1">IF(I921&lt;&gt;"план","",IF((ABS(SUMIFS($C:$C,$J:$J,J921,$E:$E,E921,$I:$I,"факт"))+ABS(C921))&gt;ABS(SUMIFS(INDIRECT("'Реестр план'!"&amp;'План-факт'!$E$3),'Реестр план'!$F:$F,E921,'Реестр план'!$I:$I,J921)),"перерасход","ок"))</f>
        <v/>
      </c>
    </row>
    <row r="922" spans="2:13" x14ac:dyDescent="0.3">
      <c r="B922" s="7">
        <v>41425</v>
      </c>
      <c r="C922" s="9">
        <v>33099.33</v>
      </c>
      <c r="D922" s="4" t="s">
        <v>154</v>
      </c>
      <c r="E922" s="4" t="s">
        <v>24</v>
      </c>
      <c r="F922" s="4" t="s">
        <v>118</v>
      </c>
      <c r="H922" s="4" t="s">
        <v>178</v>
      </c>
      <c r="I922" s="4" t="s">
        <v>163</v>
      </c>
      <c r="J922" s="11">
        <f t="shared" si="42"/>
        <v>0</v>
      </c>
      <c r="K922" s="11">
        <f t="shared" si="43"/>
        <v>5</v>
      </c>
      <c r="L922" s="11">
        <f t="shared" si="44"/>
        <v>0</v>
      </c>
      <c r="M922" s="11" t="str">
        <f ca="1">IF(I922&lt;&gt;"план","",IF((ABS(SUMIFS($C:$C,$J:$J,J922,$E:$E,E922,$I:$I,"факт"))+ABS(C922))&gt;ABS(SUMIFS(INDIRECT("'Реестр план'!"&amp;'План-факт'!$E$3),'Реестр план'!$F:$F,E922,'Реестр план'!$I:$I,J922)),"перерасход","ок"))</f>
        <v/>
      </c>
    </row>
    <row r="923" spans="2:13" x14ac:dyDescent="0.3">
      <c r="B923" s="7">
        <v>41425</v>
      </c>
      <c r="C923" s="9">
        <v>33710.589999999997</v>
      </c>
      <c r="D923" s="4" t="s">
        <v>154</v>
      </c>
      <c r="E923" s="4" t="s">
        <v>24</v>
      </c>
      <c r="F923" s="4" t="s">
        <v>108</v>
      </c>
      <c r="H923" s="4" t="s">
        <v>178</v>
      </c>
      <c r="I923" s="4" t="s">
        <v>163</v>
      </c>
      <c r="J923" s="11">
        <f t="shared" si="42"/>
        <v>0</v>
      </c>
      <c r="K923" s="11">
        <f t="shared" si="43"/>
        <v>5</v>
      </c>
      <c r="L923" s="11">
        <f t="shared" si="44"/>
        <v>0</v>
      </c>
      <c r="M923" s="11" t="str">
        <f ca="1">IF(I923&lt;&gt;"план","",IF((ABS(SUMIFS($C:$C,$J:$J,J923,$E:$E,E923,$I:$I,"факт"))+ABS(C923))&gt;ABS(SUMIFS(INDIRECT("'Реестр план'!"&amp;'План-факт'!$E$3),'Реестр план'!$F:$F,E923,'Реестр план'!$I:$I,J923)),"перерасход","ок"))</f>
        <v/>
      </c>
    </row>
    <row r="924" spans="2:13" x14ac:dyDescent="0.3">
      <c r="B924" s="7">
        <v>41425</v>
      </c>
      <c r="C924" s="9">
        <v>33716.19</v>
      </c>
      <c r="D924" s="4" t="s">
        <v>154</v>
      </c>
      <c r="E924" s="4" t="s">
        <v>24</v>
      </c>
      <c r="F924" s="4" t="s">
        <v>110</v>
      </c>
      <c r="H924" s="4" t="s">
        <v>178</v>
      </c>
      <c r="I924" s="4" t="s">
        <v>163</v>
      </c>
      <c r="J924" s="11">
        <f t="shared" si="42"/>
        <v>0</v>
      </c>
      <c r="K924" s="11">
        <f t="shared" si="43"/>
        <v>5</v>
      </c>
      <c r="L924" s="11">
        <f t="shared" si="44"/>
        <v>0</v>
      </c>
      <c r="M924" s="11" t="str">
        <f ca="1">IF(I924&lt;&gt;"план","",IF((ABS(SUMIFS($C:$C,$J:$J,J924,$E:$E,E924,$I:$I,"факт"))+ABS(C924))&gt;ABS(SUMIFS(INDIRECT("'Реестр план'!"&amp;'План-факт'!$E$3),'Реестр план'!$F:$F,E924,'Реестр план'!$I:$I,J924)),"перерасход","ок"))</f>
        <v/>
      </c>
    </row>
    <row r="925" spans="2:13" x14ac:dyDescent="0.3">
      <c r="B925" s="7">
        <v>41425</v>
      </c>
      <c r="C925" s="9">
        <v>34021.35</v>
      </c>
      <c r="D925" s="4" t="s">
        <v>154</v>
      </c>
      <c r="E925" s="4" t="s">
        <v>24</v>
      </c>
      <c r="F925" s="4" t="s">
        <v>109</v>
      </c>
      <c r="H925" s="4" t="s">
        <v>178</v>
      </c>
      <c r="I925" s="4" t="s">
        <v>163</v>
      </c>
      <c r="J925" s="11">
        <f t="shared" si="42"/>
        <v>0</v>
      </c>
      <c r="K925" s="11">
        <f t="shared" si="43"/>
        <v>5</v>
      </c>
      <c r="L925" s="11">
        <f t="shared" si="44"/>
        <v>0</v>
      </c>
      <c r="M925" s="11" t="str">
        <f ca="1">IF(I925&lt;&gt;"план","",IF((ABS(SUMIFS($C:$C,$J:$J,J925,$E:$E,E925,$I:$I,"факт"))+ABS(C925))&gt;ABS(SUMIFS(INDIRECT("'Реестр план'!"&amp;'План-факт'!$E$3),'Реестр план'!$F:$F,E925,'Реестр план'!$I:$I,J925)),"перерасход","ок"))</f>
        <v/>
      </c>
    </row>
    <row r="926" spans="2:13" x14ac:dyDescent="0.3">
      <c r="B926" s="7">
        <v>41425</v>
      </c>
      <c r="C926" s="9">
        <v>35359.89</v>
      </c>
      <c r="D926" s="4" t="s">
        <v>154</v>
      </c>
      <c r="E926" s="4" t="s">
        <v>24</v>
      </c>
      <c r="F926" s="4" t="s">
        <v>123</v>
      </c>
      <c r="H926" s="4" t="s">
        <v>178</v>
      </c>
      <c r="I926" s="4" t="s">
        <v>163</v>
      </c>
      <c r="J926" s="11">
        <f t="shared" si="42"/>
        <v>0</v>
      </c>
      <c r="K926" s="11">
        <f t="shared" si="43"/>
        <v>5</v>
      </c>
      <c r="L926" s="11">
        <f t="shared" si="44"/>
        <v>0</v>
      </c>
      <c r="M926" s="11" t="str">
        <f ca="1">IF(I926&lt;&gt;"план","",IF((ABS(SUMIFS($C:$C,$J:$J,J926,$E:$E,E926,$I:$I,"факт"))+ABS(C926))&gt;ABS(SUMIFS(INDIRECT("'Реестр план'!"&amp;'План-факт'!$E$3),'Реестр план'!$F:$F,E926,'Реестр план'!$I:$I,J926)),"перерасход","ок"))</f>
        <v/>
      </c>
    </row>
    <row r="927" spans="2:13" x14ac:dyDescent="0.3">
      <c r="B927" s="7">
        <v>41425</v>
      </c>
      <c r="C927" s="9">
        <v>35400</v>
      </c>
      <c r="D927" s="4" t="s">
        <v>154</v>
      </c>
      <c r="E927" s="4" t="s">
        <v>24</v>
      </c>
      <c r="F927" s="4" t="s">
        <v>113</v>
      </c>
      <c r="H927" s="4" t="s">
        <v>178</v>
      </c>
      <c r="I927" s="4" t="s">
        <v>163</v>
      </c>
      <c r="J927" s="11">
        <f t="shared" si="42"/>
        <v>0</v>
      </c>
      <c r="K927" s="11">
        <f t="shared" si="43"/>
        <v>5</v>
      </c>
      <c r="L927" s="11">
        <f t="shared" si="44"/>
        <v>0</v>
      </c>
      <c r="M927" s="11" t="str">
        <f ca="1">IF(I927&lt;&gt;"план","",IF((ABS(SUMIFS($C:$C,$J:$J,J927,$E:$E,E927,$I:$I,"факт"))+ABS(C927))&gt;ABS(SUMIFS(INDIRECT("'Реестр план'!"&amp;'План-факт'!$E$3),'Реестр план'!$F:$F,E927,'Реестр план'!$I:$I,J927)),"перерасход","ок"))</f>
        <v/>
      </c>
    </row>
    <row r="928" spans="2:13" x14ac:dyDescent="0.3">
      <c r="B928" s="7">
        <v>41425</v>
      </c>
      <c r="C928" s="9">
        <v>36492.83</v>
      </c>
      <c r="D928" s="4" t="s">
        <v>154</v>
      </c>
      <c r="E928" s="4" t="s">
        <v>24</v>
      </c>
      <c r="F928" s="4" t="s">
        <v>123</v>
      </c>
      <c r="H928" s="4" t="s">
        <v>178</v>
      </c>
      <c r="I928" s="4" t="s">
        <v>163</v>
      </c>
      <c r="J928" s="11">
        <f t="shared" si="42"/>
        <v>0</v>
      </c>
      <c r="K928" s="11">
        <f t="shared" si="43"/>
        <v>5</v>
      </c>
      <c r="L928" s="11">
        <f t="shared" si="44"/>
        <v>0</v>
      </c>
      <c r="M928" s="11" t="str">
        <f ca="1">IF(I928&lt;&gt;"план","",IF((ABS(SUMIFS($C:$C,$J:$J,J928,$E:$E,E928,$I:$I,"факт"))+ABS(C928))&gt;ABS(SUMIFS(INDIRECT("'Реестр план'!"&amp;'План-факт'!$E$3),'Реестр план'!$F:$F,E928,'Реестр план'!$I:$I,J928)),"перерасход","ок"))</f>
        <v/>
      </c>
    </row>
    <row r="929" spans="2:13" x14ac:dyDescent="0.3">
      <c r="B929" s="7">
        <v>41425</v>
      </c>
      <c r="C929" s="9">
        <v>38139.919999999998</v>
      </c>
      <c r="D929" s="4" t="s">
        <v>154</v>
      </c>
      <c r="E929" s="4" t="s">
        <v>24</v>
      </c>
      <c r="F929" s="4" t="s">
        <v>113</v>
      </c>
      <c r="H929" s="4" t="s">
        <v>178</v>
      </c>
      <c r="I929" s="4" t="s">
        <v>163</v>
      </c>
      <c r="J929" s="11">
        <f t="shared" si="42"/>
        <v>0</v>
      </c>
      <c r="K929" s="11">
        <f t="shared" si="43"/>
        <v>5</v>
      </c>
      <c r="L929" s="11">
        <f t="shared" si="44"/>
        <v>0</v>
      </c>
      <c r="M929" s="11" t="str">
        <f ca="1">IF(I929&lt;&gt;"план","",IF((ABS(SUMIFS($C:$C,$J:$J,J929,$E:$E,E929,$I:$I,"факт"))+ABS(C929))&gt;ABS(SUMIFS(INDIRECT("'Реестр план'!"&amp;'План-факт'!$E$3),'Реестр план'!$F:$F,E929,'Реестр план'!$I:$I,J929)),"перерасход","ок"))</f>
        <v/>
      </c>
    </row>
    <row r="930" spans="2:13" x14ac:dyDescent="0.3">
      <c r="B930" s="7">
        <v>41425</v>
      </c>
      <c r="C930" s="9">
        <v>40077.050000000003</v>
      </c>
      <c r="D930" s="4" t="s">
        <v>154</v>
      </c>
      <c r="E930" s="4" t="s">
        <v>24</v>
      </c>
      <c r="F930" s="4" t="s">
        <v>123</v>
      </c>
      <c r="H930" s="4" t="s">
        <v>178</v>
      </c>
      <c r="I930" s="4" t="s">
        <v>163</v>
      </c>
      <c r="J930" s="11">
        <f t="shared" si="42"/>
        <v>0</v>
      </c>
      <c r="K930" s="11">
        <f t="shared" si="43"/>
        <v>5</v>
      </c>
      <c r="L930" s="11">
        <f t="shared" si="44"/>
        <v>0</v>
      </c>
      <c r="M930" s="11" t="str">
        <f ca="1">IF(I930&lt;&gt;"план","",IF((ABS(SUMIFS($C:$C,$J:$J,J930,$E:$E,E930,$I:$I,"факт"))+ABS(C930))&gt;ABS(SUMIFS(INDIRECT("'Реестр план'!"&amp;'План-факт'!$E$3),'Реестр план'!$F:$F,E930,'Реестр план'!$I:$I,J930)),"перерасход","ок"))</f>
        <v/>
      </c>
    </row>
    <row r="931" spans="2:13" x14ac:dyDescent="0.3">
      <c r="B931" s="7">
        <v>41425</v>
      </c>
      <c r="C931" s="9">
        <v>40356</v>
      </c>
      <c r="D931" s="4" t="s">
        <v>154</v>
      </c>
      <c r="E931" s="4" t="s">
        <v>24</v>
      </c>
      <c r="F931" s="4" t="s">
        <v>125</v>
      </c>
      <c r="H931" s="4" t="s">
        <v>178</v>
      </c>
      <c r="I931" s="4" t="s">
        <v>163</v>
      </c>
      <c r="J931" s="11">
        <f t="shared" si="42"/>
        <v>0</v>
      </c>
      <c r="K931" s="11">
        <f t="shared" si="43"/>
        <v>5</v>
      </c>
      <c r="L931" s="11">
        <f t="shared" si="44"/>
        <v>0</v>
      </c>
      <c r="M931" s="11" t="str">
        <f ca="1">IF(I931&lt;&gt;"план","",IF((ABS(SUMIFS($C:$C,$J:$J,J931,$E:$E,E931,$I:$I,"факт"))+ABS(C931))&gt;ABS(SUMIFS(INDIRECT("'Реестр план'!"&amp;'План-факт'!$E$3),'Реестр план'!$F:$F,E931,'Реестр план'!$I:$I,J931)),"перерасход","ок"))</f>
        <v/>
      </c>
    </row>
    <row r="932" spans="2:13" x14ac:dyDescent="0.3">
      <c r="B932" s="7">
        <v>41425</v>
      </c>
      <c r="C932" s="9">
        <v>40870.19</v>
      </c>
      <c r="D932" s="4" t="s">
        <v>154</v>
      </c>
      <c r="E932" s="4" t="s">
        <v>24</v>
      </c>
      <c r="F932" s="4" t="s">
        <v>117</v>
      </c>
      <c r="H932" s="4" t="s">
        <v>178</v>
      </c>
      <c r="I932" s="4" t="s">
        <v>163</v>
      </c>
      <c r="J932" s="11">
        <f t="shared" si="42"/>
        <v>0</v>
      </c>
      <c r="K932" s="11">
        <f t="shared" si="43"/>
        <v>5</v>
      </c>
      <c r="L932" s="11">
        <f t="shared" si="44"/>
        <v>0</v>
      </c>
      <c r="M932" s="11" t="str">
        <f ca="1">IF(I932&lt;&gt;"план","",IF((ABS(SUMIFS($C:$C,$J:$J,J932,$E:$E,E932,$I:$I,"факт"))+ABS(C932))&gt;ABS(SUMIFS(INDIRECT("'Реестр план'!"&amp;'План-факт'!$E$3),'Реестр план'!$F:$F,E932,'Реестр план'!$I:$I,J932)),"перерасход","ок"))</f>
        <v/>
      </c>
    </row>
    <row r="933" spans="2:13" x14ac:dyDescent="0.3">
      <c r="B933" s="7">
        <v>41425</v>
      </c>
      <c r="C933" s="9">
        <v>44282.5</v>
      </c>
      <c r="D933" s="4" t="s">
        <v>154</v>
      </c>
      <c r="E933" s="4" t="s">
        <v>24</v>
      </c>
      <c r="F933" s="4" t="s">
        <v>111</v>
      </c>
      <c r="H933" s="4" t="s">
        <v>178</v>
      </c>
      <c r="I933" s="4" t="s">
        <v>163</v>
      </c>
      <c r="J933" s="11">
        <f t="shared" si="42"/>
        <v>0</v>
      </c>
      <c r="K933" s="11">
        <f t="shared" si="43"/>
        <v>5</v>
      </c>
      <c r="L933" s="11">
        <f t="shared" si="44"/>
        <v>0</v>
      </c>
      <c r="M933" s="11" t="str">
        <f ca="1">IF(I933&lt;&gt;"план","",IF((ABS(SUMIFS($C:$C,$J:$J,J933,$E:$E,E933,$I:$I,"факт"))+ABS(C933))&gt;ABS(SUMIFS(INDIRECT("'Реестр план'!"&amp;'План-факт'!$E$3),'Реестр план'!$F:$F,E933,'Реестр план'!$I:$I,J933)),"перерасход","ок"))</f>
        <v/>
      </c>
    </row>
    <row r="934" spans="2:13" x14ac:dyDescent="0.3">
      <c r="B934" s="7">
        <v>41425</v>
      </c>
      <c r="C934" s="9">
        <v>45735.03</v>
      </c>
      <c r="D934" s="4" t="s">
        <v>154</v>
      </c>
      <c r="E934" s="4" t="s">
        <v>24</v>
      </c>
      <c r="F934" s="4" t="s">
        <v>121</v>
      </c>
      <c r="H934" s="4" t="s">
        <v>178</v>
      </c>
      <c r="I934" s="4" t="s">
        <v>163</v>
      </c>
      <c r="J934" s="11">
        <f t="shared" si="42"/>
        <v>0</v>
      </c>
      <c r="K934" s="11">
        <f t="shared" si="43"/>
        <v>5</v>
      </c>
      <c r="L934" s="11">
        <f t="shared" si="44"/>
        <v>0</v>
      </c>
      <c r="M934" s="11" t="str">
        <f ca="1">IF(I934&lt;&gt;"план","",IF((ABS(SUMIFS($C:$C,$J:$J,J934,$E:$E,E934,$I:$I,"факт"))+ABS(C934))&gt;ABS(SUMIFS(INDIRECT("'Реестр план'!"&amp;'План-факт'!$E$3),'Реестр план'!$F:$F,E934,'Реестр план'!$I:$I,J934)),"перерасход","ок"))</f>
        <v/>
      </c>
    </row>
    <row r="935" spans="2:13" x14ac:dyDescent="0.3">
      <c r="B935" s="7">
        <v>41425</v>
      </c>
      <c r="C935" s="9">
        <v>47553.23</v>
      </c>
      <c r="D935" s="4" t="s">
        <v>154</v>
      </c>
      <c r="E935" s="4" t="s">
        <v>24</v>
      </c>
      <c r="F935" s="4" t="s">
        <v>122</v>
      </c>
      <c r="H935" s="4" t="s">
        <v>178</v>
      </c>
      <c r="I935" s="4" t="s">
        <v>163</v>
      </c>
      <c r="J935" s="11">
        <f t="shared" si="42"/>
        <v>0</v>
      </c>
      <c r="K935" s="11">
        <f t="shared" si="43"/>
        <v>5</v>
      </c>
      <c r="L935" s="11">
        <f t="shared" si="44"/>
        <v>0</v>
      </c>
      <c r="M935" s="11" t="str">
        <f ca="1">IF(I935&lt;&gt;"план","",IF((ABS(SUMIFS($C:$C,$J:$J,J935,$E:$E,E935,$I:$I,"факт"))+ABS(C935))&gt;ABS(SUMIFS(INDIRECT("'Реестр план'!"&amp;'План-факт'!$E$3),'Реестр план'!$F:$F,E935,'Реестр план'!$I:$I,J935)),"перерасход","ок"))</f>
        <v/>
      </c>
    </row>
    <row r="936" spans="2:13" x14ac:dyDescent="0.3">
      <c r="B936" s="7">
        <v>41425</v>
      </c>
      <c r="C936" s="9">
        <v>47821.86</v>
      </c>
      <c r="D936" s="4" t="s">
        <v>154</v>
      </c>
      <c r="E936" s="4" t="s">
        <v>24</v>
      </c>
      <c r="F936" s="4" t="s">
        <v>107</v>
      </c>
      <c r="H936" s="4" t="s">
        <v>178</v>
      </c>
      <c r="I936" s="4" t="s">
        <v>163</v>
      </c>
      <c r="J936" s="11">
        <f t="shared" si="42"/>
        <v>0</v>
      </c>
      <c r="K936" s="11">
        <f t="shared" si="43"/>
        <v>5</v>
      </c>
      <c r="L936" s="11">
        <f t="shared" si="44"/>
        <v>0</v>
      </c>
      <c r="M936" s="11" t="str">
        <f ca="1">IF(I936&lt;&gt;"план","",IF((ABS(SUMIFS($C:$C,$J:$J,J936,$E:$E,E936,$I:$I,"факт"))+ABS(C936))&gt;ABS(SUMIFS(INDIRECT("'Реестр план'!"&amp;'План-факт'!$E$3),'Реестр план'!$F:$F,E936,'Реестр план'!$I:$I,J936)),"перерасход","ок"))</f>
        <v/>
      </c>
    </row>
    <row r="937" spans="2:13" x14ac:dyDescent="0.3">
      <c r="B937" s="7">
        <v>41425</v>
      </c>
      <c r="C937" s="9">
        <v>48680.31</v>
      </c>
      <c r="D937" s="4" t="s">
        <v>154</v>
      </c>
      <c r="E937" s="4" t="s">
        <v>24</v>
      </c>
      <c r="F937" s="4" t="s">
        <v>115</v>
      </c>
      <c r="H937" s="4" t="s">
        <v>178</v>
      </c>
      <c r="I937" s="4" t="s">
        <v>163</v>
      </c>
      <c r="J937" s="11">
        <f t="shared" si="42"/>
        <v>0</v>
      </c>
      <c r="K937" s="11">
        <f t="shared" si="43"/>
        <v>5</v>
      </c>
      <c r="L937" s="11">
        <f t="shared" si="44"/>
        <v>0</v>
      </c>
      <c r="M937" s="11" t="str">
        <f ca="1">IF(I937&lt;&gt;"план","",IF((ABS(SUMIFS($C:$C,$J:$J,J937,$E:$E,E937,$I:$I,"факт"))+ABS(C937))&gt;ABS(SUMIFS(INDIRECT("'Реестр план'!"&amp;'План-факт'!$E$3),'Реестр план'!$F:$F,E937,'Реестр план'!$I:$I,J937)),"перерасход","ок"))</f>
        <v/>
      </c>
    </row>
    <row r="938" spans="2:13" x14ac:dyDescent="0.3">
      <c r="B938" s="7">
        <v>41425</v>
      </c>
      <c r="C938" s="9">
        <v>48781.2</v>
      </c>
      <c r="D938" s="4" t="s">
        <v>154</v>
      </c>
      <c r="E938" s="4" t="s">
        <v>24</v>
      </c>
      <c r="F938" s="4" t="s">
        <v>107</v>
      </c>
      <c r="H938" s="4" t="s">
        <v>178</v>
      </c>
      <c r="I938" s="4" t="s">
        <v>163</v>
      </c>
      <c r="J938" s="11">
        <f t="shared" si="42"/>
        <v>0</v>
      </c>
      <c r="K938" s="11">
        <f t="shared" si="43"/>
        <v>5</v>
      </c>
      <c r="L938" s="11">
        <f t="shared" si="44"/>
        <v>0</v>
      </c>
      <c r="M938" s="11" t="str">
        <f ca="1">IF(I938&lt;&gt;"план","",IF((ABS(SUMIFS($C:$C,$J:$J,J938,$E:$E,E938,$I:$I,"факт"))+ABS(C938))&gt;ABS(SUMIFS(INDIRECT("'Реестр план'!"&amp;'План-факт'!$E$3),'Реестр план'!$F:$F,E938,'Реестр план'!$I:$I,J938)),"перерасход","ок"))</f>
        <v/>
      </c>
    </row>
    <row r="939" spans="2:13" x14ac:dyDescent="0.3">
      <c r="B939" s="7">
        <v>41425</v>
      </c>
      <c r="C939" s="9">
        <v>49791.28</v>
      </c>
      <c r="D939" s="4" t="s">
        <v>154</v>
      </c>
      <c r="E939" s="4" t="s">
        <v>24</v>
      </c>
      <c r="F939" s="4" t="s">
        <v>119</v>
      </c>
      <c r="H939" s="4" t="s">
        <v>178</v>
      </c>
      <c r="I939" s="4" t="s">
        <v>163</v>
      </c>
      <c r="J939" s="11">
        <f t="shared" si="42"/>
        <v>0</v>
      </c>
      <c r="K939" s="11">
        <f t="shared" si="43"/>
        <v>5</v>
      </c>
      <c r="L939" s="11">
        <f t="shared" si="44"/>
        <v>0</v>
      </c>
      <c r="M939" s="11" t="str">
        <f ca="1">IF(I939&lt;&gt;"план","",IF((ABS(SUMIFS($C:$C,$J:$J,J939,$E:$E,E939,$I:$I,"факт"))+ABS(C939))&gt;ABS(SUMIFS(INDIRECT("'Реестр план'!"&amp;'План-факт'!$E$3),'Реестр план'!$F:$F,E939,'Реестр план'!$I:$I,J939)),"перерасход","ок"))</f>
        <v/>
      </c>
    </row>
    <row r="940" spans="2:13" x14ac:dyDescent="0.3">
      <c r="B940" s="7">
        <v>41425</v>
      </c>
      <c r="C940" s="9">
        <v>50009.89</v>
      </c>
      <c r="D940" s="4" t="s">
        <v>154</v>
      </c>
      <c r="E940" s="4" t="s">
        <v>24</v>
      </c>
      <c r="F940" s="4" t="s">
        <v>120</v>
      </c>
      <c r="H940" s="4" t="s">
        <v>178</v>
      </c>
      <c r="I940" s="4" t="s">
        <v>163</v>
      </c>
      <c r="J940" s="11">
        <f t="shared" si="42"/>
        <v>0</v>
      </c>
      <c r="K940" s="11">
        <f t="shared" si="43"/>
        <v>5</v>
      </c>
      <c r="L940" s="11">
        <f t="shared" si="44"/>
        <v>0</v>
      </c>
      <c r="M940" s="11" t="str">
        <f ca="1">IF(I940&lt;&gt;"план","",IF((ABS(SUMIFS($C:$C,$J:$J,J940,$E:$E,E940,$I:$I,"факт"))+ABS(C940))&gt;ABS(SUMIFS(INDIRECT("'Реестр план'!"&amp;'План-факт'!$E$3),'Реестр план'!$F:$F,E940,'Реестр план'!$I:$I,J940)),"перерасход","ок"))</f>
        <v/>
      </c>
    </row>
    <row r="941" spans="2:13" x14ac:dyDescent="0.3">
      <c r="B941" s="7">
        <v>41425</v>
      </c>
      <c r="C941" s="9">
        <v>51611.16</v>
      </c>
      <c r="D941" s="4" t="s">
        <v>154</v>
      </c>
      <c r="E941" s="4" t="s">
        <v>24</v>
      </c>
      <c r="F941" s="4" t="s">
        <v>112</v>
      </c>
      <c r="H941" s="4" t="s">
        <v>178</v>
      </c>
      <c r="I941" s="4" t="s">
        <v>163</v>
      </c>
      <c r="J941" s="11">
        <f t="shared" si="42"/>
        <v>0</v>
      </c>
      <c r="K941" s="11">
        <f t="shared" si="43"/>
        <v>5</v>
      </c>
      <c r="L941" s="11">
        <f t="shared" si="44"/>
        <v>0</v>
      </c>
      <c r="M941" s="11" t="str">
        <f ca="1">IF(I941&lt;&gt;"план","",IF((ABS(SUMIFS($C:$C,$J:$J,J941,$E:$E,E941,$I:$I,"факт"))+ABS(C941))&gt;ABS(SUMIFS(INDIRECT("'Реестр план'!"&amp;'План-факт'!$E$3),'Реестр план'!$F:$F,E941,'Реестр план'!$I:$I,J941)),"перерасход","ок"))</f>
        <v/>
      </c>
    </row>
    <row r="942" spans="2:13" x14ac:dyDescent="0.3">
      <c r="B942" s="7">
        <v>41425</v>
      </c>
      <c r="C942" s="9">
        <v>55749.95</v>
      </c>
      <c r="D942" s="4" t="s">
        <v>154</v>
      </c>
      <c r="E942" s="4" t="s">
        <v>24</v>
      </c>
      <c r="F942" s="4" t="s">
        <v>124</v>
      </c>
      <c r="H942" s="4" t="s">
        <v>178</v>
      </c>
      <c r="I942" s="4" t="s">
        <v>163</v>
      </c>
      <c r="J942" s="11">
        <f t="shared" si="42"/>
        <v>0</v>
      </c>
      <c r="K942" s="11">
        <f t="shared" si="43"/>
        <v>5</v>
      </c>
      <c r="L942" s="11">
        <f t="shared" si="44"/>
        <v>0</v>
      </c>
      <c r="M942" s="11" t="str">
        <f ca="1">IF(I942&lt;&gt;"план","",IF((ABS(SUMIFS($C:$C,$J:$J,J942,$E:$E,E942,$I:$I,"факт"))+ABS(C942))&gt;ABS(SUMIFS(INDIRECT("'Реестр план'!"&amp;'План-факт'!$E$3),'Реестр план'!$F:$F,E942,'Реестр план'!$I:$I,J942)),"перерасход","ок"))</f>
        <v/>
      </c>
    </row>
    <row r="943" spans="2:13" x14ac:dyDescent="0.3">
      <c r="B943" s="7">
        <v>41425</v>
      </c>
      <c r="C943" s="9">
        <v>56386.63</v>
      </c>
      <c r="D943" s="4" t="s">
        <v>154</v>
      </c>
      <c r="E943" s="4" t="s">
        <v>24</v>
      </c>
      <c r="F943" s="4" t="s">
        <v>115</v>
      </c>
      <c r="H943" s="4" t="s">
        <v>178</v>
      </c>
      <c r="I943" s="4" t="s">
        <v>163</v>
      </c>
      <c r="J943" s="11">
        <f t="shared" si="42"/>
        <v>0</v>
      </c>
      <c r="K943" s="11">
        <f t="shared" si="43"/>
        <v>5</v>
      </c>
      <c r="L943" s="11">
        <f t="shared" si="44"/>
        <v>0</v>
      </c>
      <c r="M943" s="11" t="str">
        <f ca="1">IF(I943&lt;&gt;"план","",IF((ABS(SUMIFS($C:$C,$J:$J,J943,$E:$E,E943,$I:$I,"факт"))+ABS(C943))&gt;ABS(SUMIFS(INDIRECT("'Реестр план'!"&amp;'План-факт'!$E$3),'Реестр план'!$F:$F,E943,'Реестр план'!$I:$I,J943)),"перерасход","ок"))</f>
        <v/>
      </c>
    </row>
    <row r="944" spans="2:13" x14ac:dyDescent="0.3">
      <c r="B944" s="7">
        <v>41425</v>
      </c>
      <c r="C944" s="9">
        <v>56935</v>
      </c>
      <c r="D944" s="4" t="s">
        <v>154</v>
      </c>
      <c r="E944" s="4" t="s">
        <v>24</v>
      </c>
      <c r="F944" s="4" t="s">
        <v>108</v>
      </c>
      <c r="H944" s="4" t="s">
        <v>178</v>
      </c>
      <c r="I944" s="4" t="s">
        <v>163</v>
      </c>
      <c r="J944" s="11">
        <f t="shared" si="42"/>
        <v>0</v>
      </c>
      <c r="K944" s="11">
        <f t="shared" si="43"/>
        <v>5</v>
      </c>
      <c r="L944" s="11">
        <f t="shared" si="44"/>
        <v>0</v>
      </c>
      <c r="M944" s="11" t="str">
        <f ca="1">IF(I944&lt;&gt;"план","",IF((ABS(SUMIFS($C:$C,$J:$J,J944,$E:$E,E944,$I:$I,"факт"))+ABS(C944))&gt;ABS(SUMIFS(INDIRECT("'Реестр план'!"&amp;'План-факт'!$E$3),'Реестр план'!$F:$F,E944,'Реестр план'!$I:$I,J944)),"перерасход","ок"))</f>
        <v/>
      </c>
    </row>
    <row r="945" spans="2:13" x14ac:dyDescent="0.3">
      <c r="B945" s="7">
        <v>41425</v>
      </c>
      <c r="C945" s="9">
        <v>58214.32</v>
      </c>
      <c r="D945" s="4" t="s">
        <v>154</v>
      </c>
      <c r="E945" s="4" t="s">
        <v>24</v>
      </c>
      <c r="F945" s="4" t="s">
        <v>107</v>
      </c>
      <c r="H945" s="4" t="s">
        <v>178</v>
      </c>
      <c r="I945" s="4" t="s">
        <v>163</v>
      </c>
      <c r="J945" s="11">
        <f t="shared" si="42"/>
        <v>0</v>
      </c>
      <c r="K945" s="11">
        <f t="shared" si="43"/>
        <v>5</v>
      </c>
      <c r="L945" s="11">
        <f t="shared" si="44"/>
        <v>0</v>
      </c>
      <c r="M945" s="11" t="str">
        <f ca="1">IF(I945&lt;&gt;"план","",IF((ABS(SUMIFS($C:$C,$J:$J,J945,$E:$E,E945,$I:$I,"факт"))+ABS(C945))&gt;ABS(SUMIFS(INDIRECT("'Реестр план'!"&amp;'План-факт'!$E$3),'Реестр план'!$F:$F,E945,'Реестр план'!$I:$I,J945)),"перерасход","ок"))</f>
        <v/>
      </c>
    </row>
    <row r="946" spans="2:13" x14ac:dyDescent="0.3">
      <c r="B946" s="7">
        <v>41425</v>
      </c>
      <c r="C946" s="9">
        <v>58894.46</v>
      </c>
      <c r="D946" s="4" t="s">
        <v>154</v>
      </c>
      <c r="E946" s="4" t="s">
        <v>24</v>
      </c>
      <c r="F946" s="4" t="s">
        <v>119</v>
      </c>
      <c r="H946" s="4" t="s">
        <v>178</v>
      </c>
      <c r="I946" s="4" t="s">
        <v>163</v>
      </c>
      <c r="J946" s="11">
        <f t="shared" si="42"/>
        <v>0</v>
      </c>
      <c r="K946" s="11">
        <f t="shared" si="43"/>
        <v>5</v>
      </c>
      <c r="L946" s="11">
        <f t="shared" si="44"/>
        <v>0</v>
      </c>
      <c r="M946" s="11" t="str">
        <f ca="1">IF(I946&lt;&gt;"план","",IF((ABS(SUMIFS($C:$C,$J:$J,J946,$E:$E,E946,$I:$I,"факт"))+ABS(C946))&gt;ABS(SUMIFS(INDIRECT("'Реестр план'!"&amp;'План-факт'!$E$3),'Реестр план'!$F:$F,E946,'Реестр план'!$I:$I,J946)),"перерасход","ок"))</f>
        <v/>
      </c>
    </row>
    <row r="947" spans="2:13" x14ac:dyDescent="0.3">
      <c r="B947" s="7">
        <v>41425</v>
      </c>
      <c r="C947" s="9">
        <v>59191.46</v>
      </c>
      <c r="D947" s="4" t="s">
        <v>154</v>
      </c>
      <c r="E947" s="4" t="s">
        <v>24</v>
      </c>
      <c r="F947" s="4" t="s">
        <v>117</v>
      </c>
      <c r="H947" s="4" t="s">
        <v>178</v>
      </c>
      <c r="I947" s="4" t="s">
        <v>163</v>
      </c>
      <c r="J947" s="11">
        <f t="shared" si="42"/>
        <v>0</v>
      </c>
      <c r="K947" s="11">
        <f t="shared" si="43"/>
        <v>5</v>
      </c>
      <c r="L947" s="11">
        <f t="shared" si="44"/>
        <v>0</v>
      </c>
      <c r="M947" s="11" t="str">
        <f ca="1">IF(I947&lt;&gt;"план","",IF((ABS(SUMIFS($C:$C,$J:$J,J947,$E:$E,E947,$I:$I,"факт"))+ABS(C947))&gt;ABS(SUMIFS(INDIRECT("'Реестр план'!"&amp;'План-факт'!$E$3),'Реестр план'!$F:$F,E947,'Реестр план'!$I:$I,J947)),"перерасход","ок"))</f>
        <v/>
      </c>
    </row>
    <row r="948" spans="2:13" x14ac:dyDescent="0.3">
      <c r="B948" s="7">
        <v>41425</v>
      </c>
      <c r="C948" s="9">
        <v>59209.04</v>
      </c>
      <c r="D948" s="4" t="s">
        <v>154</v>
      </c>
      <c r="E948" s="4" t="s">
        <v>24</v>
      </c>
      <c r="F948" s="4" t="s">
        <v>106</v>
      </c>
      <c r="H948" s="4" t="s">
        <v>178</v>
      </c>
      <c r="I948" s="4" t="s">
        <v>163</v>
      </c>
      <c r="J948" s="11">
        <f t="shared" si="42"/>
        <v>0</v>
      </c>
      <c r="K948" s="11">
        <f t="shared" si="43"/>
        <v>5</v>
      </c>
      <c r="L948" s="11">
        <f t="shared" si="44"/>
        <v>0</v>
      </c>
      <c r="M948" s="11" t="str">
        <f ca="1">IF(I948&lt;&gt;"план","",IF((ABS(SUMIFS($C:$C,$J:$J,J948,$E:$E,E948,$I:$I,"факт"))+ABS(C948))&gt;ABS(SUMIFS(INDIRECT("'Реестр план'!"&amp;'План-факт'!$E$3),'Реестр план'!$F:$F,E948,'Реестр план'!$I:$I,J948)),"перерасход","ок"))</f>
        <v/>
      </c>
    </row>
    <row r="949" spans="2:13" x14ac:dyDescent="0.3">
      <c r="B949" s="7">
        <v>41425</v>
      </c>
      <c r="C949" s="9">
        <v>59462.87</v>
      </c>
      <c r="D949" s="4" t="s">
        <v>154</v>
      </c>
      <c r="E949" s="4" t="s">
        <v>24</v>
      </c>
      <c r="F949" s="4" t="s">
        <v>117</v>
      </c>
      <c r="H949" s="4" t="s">
        <v>178</v>
      </c>
      <c r="I949" s="4" t="s">
        <v>163</v>
      </c>
      <c r="J949" s="11">
        <f t="shared" si="42"/>
        <v>0</v>
      </c>
      <c r="K949" s="11">
        <f t="shared" si="43"/>
        <v>5</v>
      </c>
      <c r="L949" s="11">
        <f t="shared" si="44"/>
        <v>0</v>
      </c>
      <c r="M949" s="11" t="str">
        <f ca="1">IF(I949&lt;&gt;"план","",IF((ABS(SUMIFS($C:$C,$J:$J,J949,$E:$E,E949,$I:$I,"факт"))+ABS(C949))&gt;ABS(SUMIFS(INDIRECT("'Реестр план'!"&amp;'План-факт'!$E$3),'Реестр план'!$F:$F,E949,'Реестр план'!$I:$I,J949)),"перерасход","ок"))</f>
        <v/>
      </c>
    </row>
    <row r="950" spans="2:13" x14ac:dyDescent="0.3">
      <c r="B950" s="7">
        <v>41425</v>
      </c>
      <c r="C950" s="9">
        <v>60172.06</v>
      </c>
      <c r="D950" s="4" t="s">
        <v>154</v>
      </c>
      <c r="E950" s="4" t="s">
        <v>24</v>
      </c>
      <c r="F950" s="4" t="s">
        <v>115</v>
      </c>
      <c r="H950" s="4" t="s">
        <v>178</v>
      </c>
      <c r="I950" s="4" t="s">
        <v>163</v>
      </c>
      <c r="J950" s="11">
        <f t="shared" si="42"/>
        <v>0</v>
      </c>
      <c r="K950" s="11">
        <f t="shared" si="43"/>
        <v>5</v>
      </c>
      <c r="L950" s="11">
        <f t="shared" si="44"/>
        <v>0</v>
      </c>
      <c r="M950" s="11" t="str">
        <f ca="1">IF(I950&lt;&gt;"план","",IF((ABS(SUMIFS($C:$C,$J:$J,J950,$E:$E,E950,$I:$I,"факт"))+ABS(C950))&gt;ABS(SUMIFS(INDIRECT("'Реестр план'!"&amp;'План-факт'!$E$3),'Реестр план'!$F:$F,E950,'Реестр план'!$I:$I,J950)),"перерасход","ок"))</f>
        <v/>
      </c>
    </row>
    <row r="951" spans="2:13" x14ac:dyDescent="0.3">
      <c r="B951" s="7">
        <v>41425</v>
      </c>
      <c r="C951" s="9">
        <v>60595.17</v>
      </c>
      <c r="D951" s="4" t="s">
        <v>154</v>
      </c>
      <c r="E951" s="4" t="s">
        <v>24</v>
      </c>
      <c r="F951" s="4" t="s">
        <v>119</v>
      </c>
      <c r="H951" s="4" t="s">
        <v>178</v>
      </c>
      <c r="I951" s="4" t="s">
        <v>163</v>
      </c>
      <c r="J951" s="11">
        <f t="shared" si="42"/>
        <v>0</v>
      </c>
      <c r="K951" s="11">
        <f t="shared" si="43"/>
        <v>5</v>
      </c>
      <c r="L951" s="11">
        <f t="shared" si="44"/>
        <v>0</v>
      </c>
      <c r="M951" s="11" t="str">
        <f ca="1">IF(I951&lt;&gt;"план","",IF((ABS(SUMIFS($C:$C,$J:$J,J951,$E:$E,E951,$I:$I,"факт"))+ABS(C951))&gt;ABS(SUMIFS(INDIRECT("'Реестр план'!"&amp;'План-факт'!$E$3),'Реестр план'!$F:$F,E951,'Реестр план'!$I:$I,J951)),"перерасход","ок"))</f>
        <v/>
      </c>
    </row>
    <row r="952" spans="2:13" x14ac:dyDescent="0.3">
      <c r="B952" s="7">
        <v>41425</v>
      </c>
      <c r="C952" s="9">
        <v>62001.58</v>
      </c>
      <c r="D952" s="4" t="s">
        <v>154</v>
      </c>
      <c r="E952" s="4" t="s">
        <v>24</v>
      </c>
      <c r="F952" s="4" t="s">
        <v>119</v>
      </c>
      <c r="H952" s="4" t="s">
        <v>178</v>
      </c>
      <c r="I952" s="4" t="s">
        <v>163</v>
      </c>
      <c r="J952" s="11">
        <f t="shared" si="42"/>
        <v>0</v>
      </c>
      <c r="K952" s="11">
        <f t="shared" si="43"/>
        <v>5</v>
      </c>
      <c r="L952" s="11">
        <f t="shared" si="44"/>
        <v>0</v>
      </c>
      <c r="M952" s="11" t="str">
        <f ca="1">IF(I952&lt;&gt;"план","",IF((ABS(SUMIFS($C:$C,$J:$J,J952,$E:$E,E952,$I:$I,"факт"))+ABS(C952))&gt;ABS(SUMIFS(INDIRECT("'Реестр план'!"&amp;'План-факт'!$E$3),'Реестр план'!$F:$F,E952,'Реестр план'!$I:$I,J952)),"перерасход","ок"))</f>
        <v/>
      </c>
    </row>
    <row r="953" spans="2:13" x14ac:dyDescent="0.3">
      <c r="B953" s="7">
        <v>41425</v>
      </c>
      <c r="C953" s="9">
        <v>62304</v>
      </c>
      <c r="D953" s="4" t="s">
        <v>154</v>
      </c>
      <c r="E953" s="4" t="s">
        <v>24</v>
      </c>
      <c r="F953" s="4" t="s">
        <v>110</v>
      </c>
      <c r="H953" s="4" t="s">
        <v>178</v>
      </c>
      <c r="I953" s="4" t="s">
        <v>163</v>
      </c>
      <c r="J953" s="11">
        <f t="shared" si="42"/>
        <v>0</v>
      </c>
      <c r="K953" s="11">
        <f t="shared" si="43"/>
        <v>5</v>
      </c>
      <c r="L953" s="11">
        <f t="shared" si="44"/>
        <v>0</v>
      </c>
      <c r="M953" s="11" t="str">
        <f ca="1">IF(I953&lt;&gt;"план","",IF((ABS(SUMIFS($C:$C,$J:$J,J953,$E:$E,E953,$I:$I,"факт"))+ABS(C953))&gt;ABS(SUMIFS(INDIRECT("'Реестр план'!"&amp;'План-факт'!$E$3),'Реестр план'!$F:$F,E953,'Реестр план'!$I:$I,J953)),"перерасход","ок"))</f>
        <v/>
      </c>
    </row>
    <row r="954" spans="2:13" x14ac:dyDescent="0.3">
      <c r="B954" s="7">
        <v>41425</v>
      </c>
      <c r="C954" s="9">
        <v>63892.58</v>
      </c>
      <c r="D954" s="4" t="s">
        <v>154</v>
      </c>
      <c r="E954" s="4" t="s">
        <v>24</v>
      </c>
      <c r="F954" s="4" t="s">
        <v>124</v>
      </c>
      <c r="H954" s="4" t="s">
        <v>178</v>
      </c>
      <c r="I954" s="4" t="s">
        <v>163</v>
      </c>
      <c r="J954" s="11">
        <f t="shared" si="42"/>
        <v>0</v>
      </c>
      <c r="K954" s="11">
        <f t="shared" si="43"/>
        <v>5</v>
      </c>
      <c r="L954" s="11">
        <f t="shared" si="44"/>
        <v>0</v>
      </c>
      <c r="M954" s="11" t="str">
        <f ca="1">IF(I954&lt;&gt;"план","",IF((ABS(SUMIFS($C:$C,$J:$J,J954,$E:$E,E954,$I:$I,"факт"))+ABS(C954))&gt;ABS(SUMIFS(INDIRECT("'Реестр план'!"&amp;'План-факт'!$E$3),'Реестр план'!$F:$F,E954,'Реестр план'!$I:$I,J954)),"перерасход","ок"))</f>
        <v/>
      </c>
    </row>
    <row r="955" spans="2:13" x14ac:dyDescent="0.3">
      <c r="B955" s="7">
        <v>41425</v>
      </c>
      <c r="C955" s="9">
        <v>64817</v>
      </c>
      <c r="D955" s="4" t="s">
        <v>154</v>
      </c>
      <c r="E955" s="4" t="s">
        <v>24</v>
      </c>
      <c r="F955" s="4" t="s">
        <v>108</v>
      </c>
      <c r="H955" s="4" t="s">
        <v>178</v>
      </c>
      <c r="I955" s="4" t="s">
        <v>163</v>
      </c>
      <c r="J955" s="11">
        <f t="shared" si="42"/>
        <v>0</v>
      </c>
      <c r="K955" s="11">
        <f t="shared" si="43"/>
        <v>5</v>
      </c>
      <c r="L955" s="11">
        <f t="shared" si="44"/>
        <v>0</v>
      </c>
      <c r="M955" s="11" t="str">
        <f ca="1">IF(I955&lt;&gt;"план","",IF((ABS(SUMIFS($C:$C,$J:$J,J955,$E:$E,E955,$I:$I,"факт"))+ABS(C955))&gt;ABS(SUMIFS(INDIRECT("'Реестр план'!"&amp;'План-факт'!$E$3),'Реестр план'!$F:$F,E955,'Реестр план'!$I:$I,J955)),"перерасход","ок"))</f>
        <v/>
      </c>
    </row>
    <row r="956" spans="2:13" x14ac:dyDescent="0.3">
      <c r="B956" s="7">
        <v>41425</v>
      </c>
      <c r="C956" s="9">
        <v>65927.899999999994</v>
      </c>
      <c r="D956" s="4" t="s">
        <v>154</v>
      </c>
      <c r="E956" s="4" t="s">
        <v>24</v>
      </c>
      <c r="F956" s="4" t="s">
        <v>115</v>
      </c>
      <c r="H956" s="4" t="s">
        <v>178</v>
      </c>
      <c r="I956" s="4" t="s">
        <v>163</v>
      </c>
      <c r="J956" s="11">
        <f t="shared" si="42"/>
        <v>0</v>
      </c>
      <c r="K956" s="11">
        <f t="shared" si="43"/>
        <v>5</v>
      </c>
      <c r="L956" s="11">
        <f t="shared" si="44"/>
        <v>0</v>
      </c>
      <c r="M956" s="11" t="str">
        <f ca="1">IF(I956&lt;&gt;"план","",IF((ABS(SUMIFS($C:$C,$J:$J,J956,$E:$E,E956,$I:$I,"факт"))+ABS(C956))&gt;ABS(SUMIFS(INDIRECT("'Реестр план'!"&amp;'План-факт'!$E$3),'Реестр план'!$F:$F,E956,'Реестр план'!$I:$I,J956)),"перерасход","ок"))</f>
        <v/>
      </c>
    </row>
    <row r="957" spans="2:13" x14ac:dyDescent="0.3">
      <c r="B957" s="7">
        <v>41425</v>
      </c>
      <c r="C957" s="9">
        <v>69512.61</v>
      </c>
      <c r="D957" s="4" t="s">
        <v>154</v>
      </c>
      <c r="E957" s="4" t="s">
        <v>24</v>
      </c>
      <c r="F957" s="4" t="s">
        <v>112</v>
      </c>
      <c r="H957" s="4" t="s">
        <v>178</v>
      </c>
      <c r="I957" s="4" t="s">
        <v>163</v>
      </c>
      <c r="J957" s="11">
        <f t="shared" si="42"/>
        <v>0</v>
      </c>
      <c r="K957" s="11">
        <f t="shared" si="43"/>
        <v>5</v>
      </c>
      <c r="L957" s="11">
        <f t="shared" si="44"/>
        <v>0</v>
      </c>
      <c r="M957" s="11" t="str">
        <f ca="1">IF(I957&lt;&gt;"план","",IF((ABS(SUMIFS($C:$C,$J:$J,J957,$E:$E,E957,$I:$I,"факт"))+ABS(C957))&gt;ABS(SUMIFS(INDIRECT("'Реестр план'!"&amp;'План-факт'!$E$3),'Реестр план'!$F:$F,E957,'Реестр план'!$I:$I,J957)),"перерасход","ок"))</f>
        <v/>
      </c>
    </row>
    <row r="958" spans="2:13" x14ac:dyDescent="0.3">
      <c r="B958" s="7">
        <v>41425</v>
      </c>
      <c r="C958" s="9">
        <v>72005.899999999994</v>
      </c>
      <c r="D958" s="4" t="s">
        <v>154</v>
      </c>
      <c r="E958" s="4" t="s">
        <v>24</v>
      </c>
      <c r="F958" s="4" t="s">
        <v>122</v>
      </c>
      <c r="H958" s="4" t="s">
        <v>178</v>
      </c>
      <c r="I958" s="4" t="s">
        <v>163</v>
      </c>
      <c r="J958" s="11">
        <f t="shared" si="42"/>
        <v>0</v>
      </c>
      <c r="K958" s="11">
        <f t="shared" si="43"/>
        <v>5</v>
      </c>
      <c r="L958" s="11">
        <f t="shared" si="44"/>
        <v>0</v>
      </c>
      <c r="M958" s="11" t="str">
        <f ca="1">IF(I958&lt;&gt;"план","",IF((ABS(SUMIFS($C:$C,$J:$J,J958,$E:$E,E958,$I:$I,"факт"))+ABS(C958))&gt;ABS(SUMIFS(INDIRECT("'Реестр план'!"&amp;'План-факт'!$E$3),'Реестр план'!$F:$F,E958,'Реестр план'!$I:$I,J958)),"перерасход","ок"))</f>
        <v/>
      </c>
    </row>
    <row r="959" spans="2:13" x14ac:dyDescent="0.3">
      <c r="B959" s="7">
        <v>41425</v>
      </c>
      <c r="C959" s="9">
        <v>72282.649999999994</v>
      </c>
      <c r="D959" s="4" t="s">
        <v>154</v>
      </c>
      <c r="E959" s="4" t="s">
        <v>24</v>
      </c>
      <c r="F959" s="4" t="s">
        <v>121</v>
      </c>
      <c r="H959" s="4" t="s">
        <v>178</v>
      </c>
      <c r="I959" s="4" t="s">
        <v>163</v>
      </c>
      <c r="J959" s="11">
        <f t="shared" si="42"/>
        <v>0</v>
      </c>
      <c r="K959" s="11">
        <f t="shared" si="43"/>
        <v>5</v>
      </c>
      <c r="L959" s="11">
        <f t="shared" si="44"/>
        <v>0</v>
      </c>
      <c r="M959" s="11" t="str">
        <f ca="1">IF(I959&lt;&gt;"план","",IF((ABS(SUMIFS($C:$C,$J:$J,J959,$E:$E,E959,$I:$I,"факт"))+ABS(C959))&gt;ABS(SUMIFS(INDIRECT("'Реестр план'!"&amp;'План-факт'!$E$3),'Реестр план'!$F:$F,E959,'Реестр план'!$I:$I,J959)),"перерасход","ок"))</f>
        <v/>
      </c>
    </row>
    <row r="960" spans="2:13" x14ac:dyDescent="0.3">
      <c r="B960" s="7">
        <v>41425</v>
      </c>
      <c r="C960" s="9">
        <v>72304.5</v>
      </c>
      <c r="D960" s="4" t="s">
        <v>154</v>
      </c>
      <c r="E960" s="4" t="s">
        <v>24</v>
      </c>
      <c r="F960" s="4" t="s">
        <v>125</v>
      </c>
      <c r="H960" s="4" t="s">
        <v>178</v>
      </c>
      <c r="I960" s="4" t="s">
        <v>163</v>
      </c>
      <c r="J960" s="11">
        <f t="shared" si="42"/>
        <v>0</v>
      </c>
      <c r="K960" s="11">
        <f t="shared" si="43"/>
        <v>5</v>
      </c>
      <c r="L960" s="11">
        <f t="shared" si="44"/>
        <v>0</v>
      </c>
      <c r="M960" s="11" t="str">
        <f ca="1">IF(I960&lt;&gt;"план","",IF((ABS(SUMIFS($C:$C,$J:$J,J960,$E:$E,E960,$I:$I,"факт"))+ABS(C960))&gt;ABS(SUMIFS(INDIRECT("'Реестр план'!"&amp;'План-факт'!$E$3),'Реестр план'!$F:$F,E960,'Реестр план'!$I:$I,J960)),"перерасход","ок"))</f>
        <v/>
      </c>
    </row>
    <row r="961" spans="2:13" x14ac:dyDescent="0.3">
      <c r="B961" s="7">
        <v>41425</v>
      </c>
      <c r="C961" s="9">
        <v>72518.67</v>
      </c>
      <c r="D961" s="4" t="s">
        <v>154</v>
      </c>
      <c r="E961" s="4" t="s">
        <v>24</v>
      </c>
      <c r="F961" s="4" t="s">
        <v>123</v>
      </c>
      <c r="H961" s="4" t="s">
        <v>178</v>
      </c>
      <c r="I961" s="4" t="s">
        <v>163</v>
      </c>
      <c r="J961" s="11">
        <f t="shared" si="42"/>
        <v>0</v>
      </c>
      <c r="K961" s="11">
        <f t="shared" si="43"/>
        <v>5</v>
      </c>
      <c r="L961" s="11">
        <f t="shared" si="44"/>
        <v>0</v>
      </c>
      <c r="M961" s="11" t="str">
        <f ca="1">IF(I961&lt;&gt;"план","",IF((ABS(SUMIFS($C:$C,$J:$J,J961,$E:$E,E961,$I:$I,"факт"))+ABS(C961))&gt;ABS(SUMIFS(INDIRECT("'Реестр план'!"&amp;'План-факт'!$E$3),'Реестр план'!$F:$F,E961,'Реестр план'!$I:$I,J961)),"перерасход","ок"))</f>
        <v/>
      </c>
    </row>
    <row r="962" spans="2:13" x14ac:dyDescent="0.3">
      <c r="B962" s="7">
        <v>41425</v>
      </c>
      <c r="C962" s="9">
        <v>72704.52</v>
      </c>
      <c r="D962" s="4" t="s">
        <v>154</v>
      </c>
      <c r="E962" s="4" t="s">
        <v>24</v>
      </c>
      <c r="F962" s="4" t="s">
        <v>106</v>
      </c>
      <c r="H962" s="4" t="s">
        <v>178</v>
      </c>
      <c r="I962" s="4" t="s">
        <v>163</v>
      </c>
      <c r="J962" s="11">
        <f t="shared" si="42"/>
        <v>0</v>
      </c>
      <c r="K962" s="11">
        <f t="shared" si="43"/>
        <v>5</v>
      </c>
      <c r="L962" s="11">
        <f t="shared" si="44"/>
        <v>0</v>
      </c>
      <c r="M962" s="11" t="str">
        <f ca="1">IF(I962&lt;&gt;"план","",IF((ABS(SUMIFS($C:$C,$J:$J,J962,$E:$E,E962,$I:$I,"факт"))+ABS(C962))&gt;ABS(SUMIFS(INDIRECT("'Реестр план'!"&amp;'План-факт'!$E$3),'Реестр план'!$F:$F,E962,'Реестр план'!$I:$I,J962)),"перерасход","ок"))</f>
        <v/>
      </c>
    </row>
    <row r="963" spans="2:13" x14ac:dyDescent="0.3">
      <c r="B963" s="7">
        <v>41425</v>
      </c>
      <c r="C963" s="9">
        <v>75644.259999999995</v>
      </c>
      <c r="D963" s="4" t="s">
        <v>154</v>
      </c>
      <c r="E963" s="4" t="s">
        <v>24</v>
      </c>
      <c r="F963" s="4" t="s">
        <v>113</v>
      </c>
      <c r="H963" s="4" t="s">
        <v>178</v>
      </c>
      <c r="I963" s="4" t="s">
        <v>163</v>
      </c>
      <c r="J963" s="11">
        <f t="shared" si="42"/>
        <v>0</v>
      </c>
      <c r="K963" s="11">
        <f t="shared" si="43"/>
        <v>5</v>
      </c>
      <c r="L963" s="11">
        <f t="shared" si="44"/>
        <v>0</v>
      </c>
      <c r="M963" s="11" t="str">
        <f ca="1">IF(I963&lt;&gt;"план","",IF((ABS(SUMIFS($C:$C,$J:$J,J963,$E:$E,E963,$I:$I,"факт"))+ABS(C963))&gt;ABS(SUMIFS(INDIRECT("'Реестр план'!"&amp;'План-факт'!$E$3),'Реестр план'!$F:$F,E963,'Реестр план'!$I:$I,J963)),"перерасход","ок"))</f>
        <v/>
      </c>
    </row>
    <row r="964" spans="2:13" x14ac:dyDescent="0.3">
      <c r="B964" s="7">
        <v>41425</v>
      </c>
      <c r="C964" s="9">
        <v>75918.36</v>
      </c>
      <c r="D964" s="4" t="s">
        <v>154</v>
      </c>
      <c r="E964" s="4" t="s">
        <v>24</v>
      </c>
      <c r="F964" s="4" t="s">
        <v>123</v>
      </c>
      <c r="H964" s="4" t="s">
        <v>178</v>
      </c>
      <c r="I964" s="4" t="s">
        <v>163</v>
      </c>
      <c r="J964" s="11">
        <f t="shared" ref="J964:J1027" si="45">IF(ISBLANK(A964),0,MONTH(A964))</f>
        <v>0</v>
      </c>
      <c r="K964" s="11">
        <f t="shared" ref="K964:K1027" si="46">IF(ISBLANK(B964),0,MONTH(B964))</f>
        <v>5</v>
      </c>
      <c r="L964" s="11">
        <f t="shared" ref="L964:L1027" si="47">WEEKNUM(A964)</f>
        <v>0</v>
      </c>
      <c r="M964" s="11" t="str">
        <f ca="1">IF(I964&lt;&gt;"план","",IF((ABS(SUMIFS($C:$C,$J:$J,J964,$E:$E,E964,$I:$I,"факт"))+ABS(C964))&gt;ABS(SUMIFS(INDIRECT("'Реестр план'!"&amp;'План-факт'!$E$3),'Реестр план'!$F:$F,E964,'Реестр план'!$I:$I,J964)),"перерасход","ок"))</f>
        <v/>
      </c>
    </row>
    <row r="965" spans="2:13" x14ac:dyDescent="0.3">
      <c r="B965" s="7">
        <v>41425</v>
      </c>
      <c r="C965" s="9">
        <v>76833.89</v>
      </c>
      <c r="D965" s="4" t="s">
        <v>154</v>
      </c>
      <c r="E965" s="4" t="s">
        <v>24</v>
      </c>
      <c r="F965" s="4" t="s">
        <v>107</v>
      </c>
      <c r="H965" s="4" t="s">
        <v>178</v>
      </c>
      <c r="I965" s="4" t="s">
        <v>163</v>
      </c>
      <c r="J965" s="11">
        <f t="shared" si="45"/>
        <v>0</v>
      </c>
      <c r="K965" s="11">
        <f t="shared" si="46"/>
        <v>5</v>
      </c>
      <c r="L965" s="11">
        <f t="shared" si="47"/>
        <v>0</v>
      </c>
      <c r="M965" s="11" t="str">
        <f ca="1">IF(I965&lt;&gt;"план","",IF((ABS(SUMIFS($C:$C,$J:$J,J965,$E:$E,E965,$I:$I,"факт"))+ABS(C965))&gt;ABS(SUMIFS(INDIRECT("'Реестр план'!"&amp;'План-факт'!$E$3),'Реестр план'!$F:$F,E965,'Реестр план'!$I:$I,J965)),"перерасход","ок"))</f>
        <v/>
      </c>
    </row>
    <row r="966" spans="2:13" x14ac:dyDescent="0.3">
      <c r="B966" s="7">
        <v>41425</v>
      </c>
      <c r="C966" s="9">
        <v>83242.98</v>
      </c>
      <c r="D966" s="4" t="s">
        <v>154</v>
      </c>
      <c r="E966" s="4" t="s">
        <v>24</v>
      </c>
      <c r="F966" s="4" t="s">
        <v>121</v>
      </c>
      <c r="H966" s="4" t="s">
        <v>178</v>
      </c>
      <c r="I966" s="4" t="s">
        <v>163</v>
      </c>
      <c r="J966" s="11">
        <f t="shared" si="45"/>
        <v>0</v>
      </c>
      <c r="K966" s="11">
        <f t="shared" si="46"/>
        <v>5</v>
      </c>
      <c r="L966" s="11">
        <f t="shared" si="47"/>
        <v>0</v>
      </c>
      <c r="M966" s="11" t="str">
        <f ca="1">IF(I966&lt;&gt;"план","",IF((ABS(SUMIFS($C:$C,$J:$J,J966,$E:$E,E966,$I:$I,"факт"))+ABS(C966))&gt;ABS(SUMIFS(INDIRECT("'Реестр план'!"&amp;'План-факт'!$E$3),'Реестр план'!$F:$F,E966,'Реестр план'!$I:$I,J966)),"перерасход","ок"))</f>
        <v/>
      </c>
    </row>
    <row r="967" spans="2:13" x14ac:dyDescent="0.3">
      <c r="B967" s="7">
        <v>41425</v>
      </c>
      <c r="C967" s="9">
        <v>83247.87</v>
      </c>
      <c r="D967" s="4" t="s">
        <v>154</v>
      </c>
      <c r="E967" s="4" t="s">
        <v>24</v>
      </c>
      <c r="F967" s="4" t="s">
        <v>108</v>
      </c>
      <c r="H967" s="4" t="s">
        <v>178</v>
      </c>
      <c r="I967" s="4" t="s">
        <v>163</v>
      </c>
      <c r="J967" s="11">
        <f t="shared" si="45"/>
        <v>0</v>
      </c>
      <c r="K967" s="11">
        <f t="shared" si="46"/>
        <v>5</v>
      </c>
      <c r="L967" s="11">
        <f t="shared" si="47"/>
        <v>0</v>
      </c>
      <c r="M967" s="11" t="str">
        <f ca="1">IF(I967&lt;&gt;"план","",IF((ABS(SUMIFS($C:$C,$J:$J,J967,$E:$E,E967,$I:$I,"факт"))+ABS(C967))&gt;ABS(SUMIFS(INDIRECT("'Реестр план'!"&amp;'План-факт'!$E$3),'Реестр план'!$F:$F,E967,'Реестр план'!$I:$I,J967)),"перерасход","ок"))</f>
        <v/>
      </c>
    </row>
    <row r="968" spans="2:13" x14ac:dyDescent="0.3">
      <c r="B968" s="7">
        <v>41425</v>
      </c>
      <c r="C968" s="9">
        <v>87562.62</v>
      </c>
      <c r="D968" s="4" t="s">
        <v>154</v>
      </c>
      <c r="E968" s="4" t="s">
        <v>24</v>
      </c>
      <c r="F968" s="4" t="s">
        <v>121</v>
      </c>
      <c r="H968" s="4" t="s">
        <v>178</v>
      </c>
      <c r="I968" s="4" t="s">
        <v>163</v>
      </c>
      <c r="J968" s="11">
        <f t="shared" si="45"/>
        <v>0</v>
      </c>
      <c r="K968" s="11">
        <f t="shared" si="46"/>
        <v>5</v>
      </c>
      <c r="L968" s="11">
        <f t="shared" si="47"/>
        <v>0</v>
      </c>
      <c r="M968" s="11" t="str">
        <f ca="1">IF(I968&lt;&gt;"план","",IF((ABS(SUMIFS($C:$C,$J:$J,J968,$E:$E,E968,$I:$I,"факт"))+ABS(C968))&gt;ABS(SUMIFS(INDIRECT("'Реестр план'!"&amp;'План-факт'!$E$3),'Реестр план'!$F:$F,E968,'Реестр план'!$I:$I,J968)),"перерасход","ок"))</f>
        <v/>
      </c>
    </row>
    <row r="969" spans="2:13" x14ac:dyDescent="0.3">
      <c r="B969" s="7">
        <v>41425</v>
      </c>
      <c r="C969" s="9">
        <v>89141.98</v>
      </c>
      <c r="D969" s="4" t="s">
        <v>154</v>
      </c>
      <c r="E969" s="4" t="s">
        <v>24</v>
      </c>
      <c r="F969" s="4" t="s">
        <v>112</v>
      </c>
      <c r="H969" s="4" t="s">
        <v>178</v>
      </c>
      <c r="I969" s="4" t="s">
        <v>163</v>
      </c>
      <c r="J969" s="11">
        <f t="shared" si="45"/>
        <v>0</v>
      </c>
      <c r="K969" s="11">
        <f t="shared" si="46"/>
        <v>5</v>
      </c>
      <c r="L969" s="11">
        <f t="shared" si="47"/>
        <v>0</v>
      </c>
      <c r="M969" s="11" t="str">
        <f ca="1">IF(I969&lt;&gt;"план","",IF((ABS(SUMIFS($C:$C,$J:$J,J969,$E:$E,E969,$I:$I,"факт"))+ABS(C969))&gt;ABS(SUMIFS(INDIRECT("'Реестр план'!"&amp;'План-факт'!$E$3),'Реестр план'!$F:$F,E969,'Реестр план'!$I:$I,J969)),"перерасход","ок"))</f>
        <v/>
      </c>
    </row>
    <row r="970" spans="2:13" x14ac:dyDescent="0.3">
      <c r="B970" s="7">
        <v>41425</v>
      </c>
      <c r="C970" s="9">
        <v>89680</v>
      </c>
      <c r="D970" s="4" t="s">
        <v>154</v>
      </c>
      <c r="E970" s="4" t="s">
        <v>24</v>
      </c>
      <c r="F970" s="4" t="s">
        <v>121</v>
      </c>
      <c r="H970" s="4" t="s">
        <v>178</v>
      </c>
      <c r="I970" s="4" t="s">
        <v>163</v>
      </c>
      <c r="J970" s="11">
        <f t="shared" si="45"/>
        <v>0</v>
      </c>
      <c r="K970" s="11">
        <f t="shared" si="46"/>
        <v>5</v>
      </c>
      <c r="L970" s="11">
        <f t="shared" si="47"/>
        <v>0</v>
      </c>
      <c r="M970" s="11" t="str">
        <f ca="1">IF(I970&lt;&gt;"план","",IF((ABS(SUMIFS($C:$C,$J:$J,J970,$E:$E,E970,$I:$I,"факт"))+ABS(C970))&gt;ABS(SUMIFS(INDIRECT("'Реестр план'!"&amp;'План-факт'!$E$3),'Реестр план'!$F:$F,E970,'Реестр план'!$I:$I,J970)),"перерасход","ок"))</f>
        <v/>
      </c>
    </row>
    <row r="971" spans="2:13" x14ac:dyDescent="0.3">
      <c r="B971" s="7">
        <v>41425</v>
      </c>
      <c r="C971" s="9">
        <v>91034.63</v>
      </c>
      <c r="D971" s="4" t="s">
        <v>154</v>
      </c>
      <c r="E971" s="4" t="s">
        <v>24</v>
      </c>
      <c r="F971" s="4" t="s">
        <v>121</v>
      </c>
      <c r="H971" s="4" t="s">
        <v>178</v>
      </c>
      <c r="I971" s="4" t="s">
        <v>163</v>
      </c>
      <c r="J971" s="11">
        <f t="shared" si="45"/>
        <v>0</v>
      </c>
      <c r="K971" s="11">
        <f t="shared" si="46"/>
        <v>5</v>
      </c>
      <c r="L971" s="11">
        <f t="shared" si="47"/>
        <v>0</v>
      </c>
      <c r="M971" s="11" t="str">
        <f ca="1">IF(I971&lt;&gt;"план","",IF((ABS(SUMIFS($C:$C,$J:$J,J971,$E:$E,E971,$I:$I,"факт"))+ABS(C971))&gt;ABS(SUMIFS(INDIRECT("'Реестр план'!"&amp;'План-факт'!$E$3),'Реестр план'!$F:$F,E971,'Реестр план'!$I:$I,J971)),"перерасход","ок"))</f>
        <v/>
      </c>
    </row>
    <row r="972" spans="2:13" x14ac:dyDescent="0.3">
      <c r="B972" s="7">
        <v>41425</v>
      </c>
      <c r="C972" s="9">
        <v>91041.72</v>
      </c>
      <c r="D972" s="4" t="s">
        <v>154</v>
      </c>
      <c r="E972" s="4" t="s">
        <v>24</v>
      </c>
      <c r="F972" s="4" t="s">
        <v>119</v>
      </c>
      <c r="H972" s="4" t="s">
        <v>178</v>
      </c>
      <c r="I972" s="4" t="s">
        <v>163</v>
      </c>
      <c r="J972" s="11">
        <f t="shared" si="45"/>
        <v>0</v>
      </c>
      <c r="K972" s="11">
        <f t="shared" si="46"/>
        <v>5</v>
      </c>
      <c r="L972" s="11">
        <f t="shared" si="47"/>
        <v>0</v>
      </c>
      <c r="M972" s="11" t="str">
        <f ca="1">IF(I972&lt;&gt;"план","",IF((ABS(SUMIFS($C:$C,$J:$J,J972,$E:$E,E972,$I:$I,"факт"))+ABS(C972))&gt;ABS(SUMIFS(INDIRECT("'Реестр план'!"&amp;'План-факт'!$E$3),'Реестр план'!$F:$F,E972,'Реестр план'!$I:$I,J972)),"перерасход","ок"))</f>
        <v/>
      </c>
    </row>
    <row r="973" spans="2:13" x14ac:dyDescent="0.3">
      <c r="B973" s="7">
        <v>41425</v>
      </c>
      <c r="C973" s="9">
        <v>103850.66</v>
      </c>
      <c r="D973" s="4" t="s">
        <v>154</v>
      </c>
      <c r="E973" s="4" t="s">
        <v>24</v>
      </c>
      <c r="F973" s="4" t="s">
        <v>107</v>
      </c>
      <c r="H973" s="4" t="s">
        <v>178</v>
      </c>
      <c r="I973" s="4" t="s">
        <v>163</v>
      </c>
      <c r="J973" s="11">
        <f t="shared" si="45"/>
        <v>0</v>
      </c>
      <c r="K973" s="11">
        <f t="shared" si="46"/>
        <v>5</v>
      </c>
      <c r="L973" s="11">
        <f t="shared" si="47"/>
        <v>0</v>
      </c>
      <c r="M973" s="11" t="str">
        <f ca="1">IF(I973&lt;&gt;"план","",IF((ABS(SUMIFS($C:$C,$J:$J,J973,$E:$E,E973,$I:$I,"факт"))+ABS(C973))&gt;ABS(SUMIFS(INDIRECT("'Реестр план'!"&amp;'План-факт'!$E$3),'Реестр план'!$F:$F,E973,'Реестр план'!$I:$I,J973)),"перерасход","ок"))</f>
        <v/>
      </c>
    </row>
    <row r="974" spans="2:13" x14ac:dyDescent="0.3">
      <c r="B974" s="7">
        <v>41425</v>
      </c>
      <c r="C974" s="9">
        <v>105212.35</v>
      </c>
      <c r="D974" s="4" t="s">
        <v>154</v>
      </c>
      <c r="E974" s="4" t="s">
        <v>24</v>
      </c>
      <c r="F974" s="4" t="s">
        <v>113</v>
      </c>
      <c r="H974" s="4" t="s">
        <v>178</v>
      </c>
      <c r="I974" s="4" t="s">
        <v>163</v>
      </c>
      <c r="J974" s="11">
        <f t="shared" si="45"/>
        <v>0</v>
      </c>
      <c r="K974" s="11">
        <f t="shared" si="46"/>
        <v>5</v>
      </c>
      <c r="L974" s="11">
        <f t="shared" si="47"/>
        <v>0</v>
      </c>
      <c r="M974" s="11" t="str">
        <f ca="1">IF(I974&lt;&gt;"план","",IF((ABS(SUMIFS($C:$C,$J:$J,J974,$E:$E,E974,$I:$I,"факт"))+ABS(C974))&gt;ABS(SUMIFS(INDIRECT("'Реестр план'!"&amp;'План-факт'!$E$3),'Реестр план'!$F:$F,E974,'Реестр план'!$I:$I,J974)),"перерасход","ок"))</f>
        <v/>
      </c>
    </row>
    <row r="975" spans="2:13" x14ac:dyDescent="0.3">
      <c r="B975" s="7">
        <v>41425</v>
      </c>
      <c r="C975" s="9">
        <v>111073.72</v>
      </c>
      <c r="D975" s="4" t="s">
        <v>154</v>
      </c>
      <c r="E975" s="4" t="s">
        <v>24</v>
      </c>
      <c r="F975" s="4" t="s">
        <v>109</v>
      </c>
      <c r="H975" s="4" t="s">
        <v>178</v>
      </c>
      <c r="I975" s="4" t="s">
        <v>163</v>
      </c>
      <c r="J975" s="11">
        <f t="shared" si="45"/>
        <v>0</v>
      </c>
      <c r="K975" s="11">
        <f t="shared" si="46"/>
        <v>5</v>
      </c>
      <c r="L975" s="11">
        <f t="shared" si="47"/>
        <v>0</v>
      </c>
      <c r="M975" s="11" t="str">
        <f ca="1">IF(I975&lt;&gt;"план","",IF((ABS(SUMIFS($C:$C,$J:$J,J975,$E:$E,E975,$I:$I,"факт"))+ABS(C975))&gt;ABS(SUMIFS(INDIRECT("'Реестр план'!"&amp;'План-факт'!$E$3),'Реестр план'!$F:$F,E975,'Реестр план'!$I:$I,J975)),"перерасход","ок"))</f>
        <v/>
      </c>
    </row>
    <row r="976" spans="2:13" x14ac:dyDescent="0.3">
      <c r="B976" s="7">
        <v>41425</v>
      </c>
      <c r="C976" s="9">
        <v>118525.23</v>
      </c>
      <c r="D976" s="4" t="s">
        <v>154</v>
      </c>
      <c r="E976" s="4" t="s">
        <v>24</v>
      </c>
      <c r="F976" s="4" t="s">
        <v>108</v>
      </c>
      <c r="H976" s="4" t="s">
        <v>178</v>
      </c>
      <c r="I976" s="4" t="s">
        <v>163</v>
      </c>
      <c r="J976" s="11">
        <f t="shared" si="45"/>
        <v>0</v>
      </c>
      <c r="K976" s="11">
        <f t="shared" si="46"/>
        <v>5</v>
      </c>
      <c r="L976" s="11">
        <f t="shared" si="47"/>
        <v>0</v>
      </c>
      <c r="M976" s="11" t="str">
        <f ca="1">IF(I976&lt;&gt;"план","",IF((ABS(SUMIFS($C:$C,$J:$J,J976,$E:$E,E976,$I:$I,"факт"))+ABS(C976))&gt;ABS(SUMIFS(INDIRECT("'Реестр план'!"&amp;'План-факт'!$E$3),'Реестр план'!$F:$F,E976,'Реестр план'!$I:$I,J976)),"перерасход","ок"))</f>
        <v/>
      </c>
    </row>
    <row r="977" spans="2:13" x14ac:dyDescent="0.3">
      <c r="B977" s="7">
        <v>41425</v>
      </c>
      <c r="C977" s="9">
        <v>119836.08</v>
      </c>
      <c r="D977" s="4" t="s">
        <v>154</v>
      </c>
      <c r="E977" s="4" t="s">
        <v>24</v>
      </c>
      <c r="F977" s="4" t="s">
        <v>123</v>
      </c>
      <c r="H977" s="4" t="s">
        <v>178</v>
      </c>
      <c r="I977" s="4" t="s">
        <v>163</v>
      </c>
      <c r="J977" s="11">
        <f t="shared" si="45"/>
        <v>0</v>
      </c>
      <c r="K977" s="11">
        <f t="shared" si="46"/>
        <v>5</v>
      </c>
      <c r="L977" s="11">
        <f t="shared" si="47"/>
        <v>0</v>
      </c>
      <c r="M977" s="11" t="str">
        <f ca="1">IF(I977&lt;&gt;"план","",IF((ABS(SUMIFS($C:$C,$J:$J,J977,$E:$E,E977,$I:$I,"факт"))+ABS(C977))&gt;ABS(SUMIFS(INDIRECT("'Реестр план'!"&amp;'План-факт'!$E$3),'Реестр план'!$F:$F,E977,'Реестр план'!$I:$I,J977)),"перерасход","ок"))</f>
        <v/>
      </c>
    </row>
    <row r="978" spans="2:13" x14ac:dyDescent="0.3">
      <c r="B978" s="7">
        <v>41425</v>
      </c>
      <c r="C978" s="9">
        <v>121395.86</v>
      </c>
      <c r="D978" s="4" t="s">
        <v>154</v>
      </c>
      <c r="E978" s="4" t="s">
        <v>24</v>
      </c>
      <c r="F978" s="4" t="s">
        <v>109</v>
      </c>
      <c r="H978" s="4" t="s">
        <v>178</v>
      </c>
      <c r="I978" s="4" t="s">
        <v>163</v>
      </c>
      <c r="J978" s="11">
        <f t="shared" si="45"/>
        <v>0</v>
      </c>
      <c r="K978" s="11">
        <f t="shared" si="46"/>
        <v>5</v>
      </c>
      <c r="L978" s="11">
        <f t="shared" si="47"/>
        <v>0</v>
      </c>
      <c r="M978" s="11" t="str">
        <f ca="1">IF(I978&lt;&gt;"план","",IF((ABS(SUMIFS($C:$C,$J:$J,J978,$E:$E,E978,$I:$I,"факт"))+ABS(C978))&gt;ABS(SUMIFS(INDIRECT("'Реестр план'!"&amp;'План-факт'!$E$3),'Реестр план'!$F:$F,E978,'Реестр план'!$I:$I,J978)),"перерасход","ок"))</f>
        <v/>
      </c>
    </row>
    <row r="979" spans="2:13" x14ac:dyDescent="0.3">
      <c r="B979" s="7">
        <v>41425</v>
      </c>
      <c r="C979" s="9">
        <v>128421.18</v>
      </c>
      <c r="D979" s="4" t="s">
        <v>154</v>
      </c>
      <c r="E979" s="4" t="s">
        <v>24</v>
      </c>
      <c r="F979" s="4" t="s">
        <v>125</v>
      </c>
      <c r="H979" s="4" t="s">
        <v>178</v>
      </c>
      <c r="I979" s="4" t="s">
        <v>163</v>
      </c>
      <c r="J979" s="11">
        <f t="shared" si="45"/>
        <v>0</v>
      </c>
      <c r="K979" s="11">
        <f t="shared" si="46"/>
        <v>5</v>
      </c>
      <c r="L979" s="11">
        <f t="shared" si="47"/>
        <v>0</v>
      </c>
      <c r="M979" s="11" t="str">
        <f ca="1">IF(I979&lt;&gt;"план","",IF((ABS(SUMIFS($C:$C,$J:$J,J979,$E:$E,E979,$I:$I,"факт"))+ABS(C979))&gt;ABS(SUMIFS(INDIRECT("'Реестр план'!"&amp;'План-факт'!$E$3),'Реестр план'!$F:$F,E979,'Реестр план'!$I:$I,J979)),"перерасход","ок"))</f>
        <v/>
      </c>
    </row>
    <row r="980" spans="2:13" x14ac:dyDescent="0.3">
      <c r="B980" s="7">
        <v>41425</v>
      </c>
      <c r="C980" s="9">
        <v>130951.31</v>
      </c>
      <c r="D980" s="4" t="s">
        <v>154</v>
      </c>
      <c r="E980" s="4" t="s">
        <v>24</v>
      </c>
      <c r="F980" s="4" t="s">
        <v>118</v>
      </c>
      <c r="H980" s="4" t="s">
        <v>178</v>
      </c>
      <c r="I980" s="4" t="s">
        <v>163</v>
      </c>
      <c r="J980" s="11">
        <f t="shared" si="45"/>
        <v>0</v>
      </c>
      <c r="K980" s="11">
        <f t="shared" si="46"/>
        <v>5</v>
      </c>
      <c r="L980" s="11">
        <f t="shared" si="47"/>
        <v>0</v>
      </c>
      <c r="M980" s="11" t="str">
        <f ca="1">IF(I980&lt;&gt;"план","",IF((ABS(SUMIFS($C:$C,$J:$J,J980,$E:$E,E980,$I:$I,"факт"))+ABS(C980))&gt;ABS(SUMIFS(INDIRECT("'Реестр план'!"&amp;'План-факт'!$E$3),'Реестр план'!$F:$F,E980,'Реестр план'!$I:$I,J980)),"перерасход","ок"))</f>
        <v/>
      </c>
    </row>
    <row r="981" spans="2:13" x14ac:dyDescent="0.3">
      <c r="B981" s="7">
        <v>41425</v>
      </c>
      <c r="C981" s="9">
        <v>142853.16</v>
      </c>
      <c r="D981" s="4" t="s">
        <v>154</v>
      </c>
      <c r="E981" s="4" t="s">
        <v>24</v>
      </c>
      <c r="F981" s="4" t="s">
        <v>117</v>
      </c>
      <c r="H981" s="4" t="s">
        <v>178</v>
      </c>
      <c r="I981" s="4" t="s">
        <v>163</v>
      </c>
      <c r="J981" s="11">
        <f t="shared" si="45"/>
        <v>0</v>
      </c>
      <c r="K981" s="11">
        <f t="shared" si="46"/>
        <v>5</v>
      </c>
      <c r="L981" s="11">
        <f t="shared" si="47"/>
        <v>0</v>
      </c>
      <c r="M981" s="11" t="str">
        <f ca="1">IF(I981&lt;&gt;"план","",IF((ABS(SUMIFS($C:$C,$J:$J,J981,$E:$E,E981,$I:$I,"факт"))+ABS(C981))&gt;ABS(SUMIFS(INDIRECT("'Реестр план'!"&amp;'План-факт'!$E$3),'Реестр план'!$F:$F,E981,'Реестр план'!$I:$I,J981)),"перерасход","ок"))</f>
        <v/>
      </c>
    </row>
    <row r="982" spans="2:13" x14ac:dyDescent="0.3">
      <c r="B982" s="7">
        <v>41425</v>
      </c>
      <c r="C982" s="9">
        <v>142881.48000000001</v>
      </c>
      <c r="D982" s="4" t="s">
        <v>154</v>
      </c>
      <c r="E982" s="4" t="s">
        <v>24</v>
      </c>
      <c r="F982" s="4" t="s">
        <v>115</v>
      </c>
      <c r="H982" s="4" t="s">
        <v>178</v>
      </c>
      <c r="I982" s="4" t="s">
        <v>163</v>
      </c>
      <c r="J982" s="11">
        <f t="shared" si="45"/>
        <v>0</v>
      </c>
      <c r="K982" s="11">
        <f t="shared" si="46"/>
        <v>5</v>
      </c>
      <c r="L982" s="11">
        <f t="shared" si="47"/>
        <v>0</v>
      </c>
      <c r="M982" s="11" t="str">
        <f ca="1">IF(I982&lt;&gt;"план","",IF((ABS(SUMIFS($C:$C,$J:$J,J982,$E:$E,E982,$I:$I,"факт"))+ABS(C982))&gt;ABS(SUMIFS(INDIRECT("'Реестр план'!"&amp;'План-факт'!$E$3),'Реестр план'!$F:$F,E982,'Реестр план'!$I:$I,J982)),"перерасход","ок"))</f>
        <v/>
      </c>
    </row>
    <row r="983" spans="2:13" x14ac:dyDescent="0.3">
      <c r="B983" s="7">
        <v>41425</v>
      </c>
      <c r="C983" s="9">
        <v>145290.45000000001</v>
      </c>
      <c r="D983" s="4" t="s">
        <v>154</v>
      </c>
      <c r="E983" s="4" t="s">
        <v>24</v>
      </c>
      <c r="F983" s="4" t="s">
        <v>116</v>
      </c>
      <c r="H983" s="4" t="s">
        <v>178</v>
      </c>
      <c r="I983" s="4" t="s">
        <v>163</v>
      </c>
      <c r="J983" s="11">
        <f t="shared" si="45"/>
        <v>0</v>
      </c>
      <c r="K983" s="11">
        <f t="shared" si="46"/>
        <v>5</v>
      </c>
      <c r="L983" s="11">
        <f t="shared" si="47"/>
        <v>0</v>
      </c>
      <c r="M983" s="11" t="str">
        <f ca="1">IF(I983&lt;&gt;"план","",IF((ABS(SUMIFS($C:$C,$J:$J,J983,$E:$E,E983,$I:$I,"факт"))+ABS(C983))&gt;ABS(SUMIFS(INDIRECT("'Реестр план'!"&amp;'План-факт'!$E$3),'Реестр план'!$F:$F,E983,'Реестр план'!$I:$I,J983)),"перерасход","ок"))</f>
        <v/>
      </c>
    </row>
    <row r="984" spans="2:13" x14ac:dyDescent="0.3">
      <c r="B984" s="7">
        <v>41425</v>
      </c>
      <c r="C984" s="9">
        <v>150055.29</v>
      </c>
      <c r="D984" s="4" t="s">
        <v>154</v>
      </c>
      <c r="E984" s="4" t="s">
        <v>24</v>
      </c>
      <c r="F984" s="4" t="s">
        <v>106</v>
      </c>
      <c r="H984" s="4" t="s">
        <v>178</v>
      </c>
      <c r="I984" s="4" t="s">
        <v>163</v>
      </c>
      <c r="J984" s="11">
        <f t="shared" si="45"/>
        <v>0</v>
      </c>
      <c r="K984" s="11">
        <f t="shared" si="46"/>
        <v>5</v>
      </c>
      <c r="L984" s="11">
        <f t="shared" si="47"/>
        <v>0</v>
      </c>
      <c r="M984" s="11" t="str">
        <f ca="1">IF(I984&lt;&gt;"план","",IF((ABS(SUMIFS($C:$C,$J:$J,J984,$E:$E,E984,$I:$I,"факт"))+ABS(C984))&gt;ABS(SUMIFS(INDIRECT("'Реестр план'!"&amp;'План-факт'!$E$3),'Реестр план'!$F:$F,E984,'Реестр план'!$I:$I,J984)),"перерасход","ок"))</f>
        <v/>
      </c>
    </row>
    <row r="985" spans="2:13" x14ac:dyDescent="0.3">
      <c r="B985" s="7">
        <v>41425</v>
      </c>
      <c r="C985" s="9">
        <v>169605.51</v>
      </c>
      <c r="D985" s="4" t="s">
        <v>154</v>
      </c>
      <c r="E985" s="4" t="s">
        <v>24</v>
      </c>
      <c r="F985" s="4" t="s">
        <v>125</v>
      </c>
      <c r="H985" s="4" t="s">
        <v>178</v>
      </c>
      <c r="I985" s="4" t="s">
        <v>163</v>
      </c>
      <c r="J985" s="11">
        <f t="shared" si="45"/>
        <v>0</v>
      </c>
      <c r="K985" s="11">
        <f t="shared" si="46"/>
        <v>5</v>
      </c>
      <c r="L985" s="11">
        <f t="shared" si="47"/>
        <v>0</v>
      </c>
      <c r="M985" s="11" t="str">
        <f ca="1">IF(I985&lt;&gt;"план","",IF((ABS(SUMIFS($C:$C,$J:$J,J985,$E:$E,E985,$I:$I,"факт"))+ABS(C985))&gt;ABS(SUMIFS(INDIRECT("'Реестр план'!"&amp;'План-факт'!$E$3),'Реестр план'!$F:$F,E985,'Реестр план'!$I:$I,J985)),"перерасход","ок"))</f>
        <v/>
      </c>
    </row>
    <row r="986" spans="2:13" x14ac:dyDescent="0.3">
      <c r="B986" s="7">
        <v>41425</v>
      </c>
      <c r="C986" s="9">
        <v>172144.09</v>
      </c>
      <c r="D986" s="4" t="s">
        <v>154</v>
      </c>
      <c r="E986" s="4" t="s">
        <v>24</v>
      </c>
      <c r="F986" s="4" t="s">
        <v>111</v>
      </c>
      <c r="H986" s="4" t="s">
        <v>178</v>
      </c>
      <c r="I986" s="4" t="s">
        <v>163</v>
      </c>
      <c r="J986" s="11">
        <f t="shared" si="45"/>
        <v>0</v>
      </c>
      <c r="K986" s="11">
        <f t="shared" si="46"/>
        <v>5</v>
      </c>
      <c r="L986" s="11">
        <f t="shared" si="47"/>
        <v>0</v>
      </c>
      <c r="M986" s="11" t="str">
        <f ca="1">IF(I986&lt;&gt;"план","",IF((ABS(SUMIFS($C:$C,$J:$J,J986,$E:$E,E986,$I:$I,"факт"))+ABS(C986))&gt;ABS(SUMIFS(INDIRECT("'Реестр план'!"&amp;'План-факт'!$E$3),'Реестр план'!$F:$F,E986,'Реестр план'!$I:$I,J986)),"перерасход","ок"))</f>
        <v/>
      </c>
    </row>
    <row r="987" spans="2:13" x14ac:dyDescent="0.3">
      <c r="B987" s="7">
        <v>41425</v>
      </c>
      <c r="C987" s="9">
        <v>200173.74</v>
      </c>
      <c r="D987" s="4" t="s">
        <v>154</v>
      </c>
      <c r="E987" s="4" t="s">
        <v>24</v>
      </c>
      <c r="F987" s="4" t="s">
        <v>109</v>
      </c>
      <c r="H987" s="4" t="s">
        <v>178</v>
      </c>
      <c r="I987" s="4" t="s">
        <v>163</v>
      </c>
      <c r="J987" s="11">
        <f t="shared" si="45"/>
        <v>0</v>
      </c>
      <c r="K987" s="11">
        <f t="shared" si="46"/>
        <v>5</v>
      </c>
      <c r="L987" s="11">
        <f t="shared" si="47"/>
        <v>0</v>
      </c>
      <c r="M987" s="11" t="str">
        <f ca="1">IF(I987&lt;&gt;"план","",IF((ABS(SUMIFS($C:$C,$J:$J,J987,$E:$E,E987,$I:$I,"факт"))+ABS(C987))&gt;ABS(SUMIFS(INDIRECT("'Реестр план'!"&amp;'План-факт'!$E$3),'Реестр план'!$F:$F,E987,'Реестр план'!$I:$I,J987)),"перерасход","ок"))</f>
        <v/>
      </c>
    </row>
    <row r="988" spans="2:13" x14ac:dyDescent="0.3">
      <c r="B988" s="7">
        <v>41425</v>
      </c>
      <c r="C988" s="9">
        <v>226625.77</v>
      </c>
      <c r="D988" s="4" t="s">
        <v>154</v>
      </c>
      <c r="E988" s="4" t="s">
        <v>24</v>
      </c>
      <c r="F988" s="4" t="s">
        <v>115</v>
      </c>
      <c r="H988" s="4" t="s">
        <v>178</v>
      </c>
      <c r="I988" s="4" t="s">
        <v>163</v>
      </c>
      <c r="J988" s="11">
        <f t="shared" si="45"/>
        <v>0</v>
      </c>
      <c r="K988" s="11">
        <f t="shared" si="46"/>
        <v>5</v>
      </c>
      <c r="L988" s="11">
        <f t="shared" si="47"/>
        <v>0</v>
      </c>
      <c r="M988" s="11" t="str">
        <f ca="1">IF(I988&lt;&gt;"план","",IF((ABS(SUMIFS($C:$C,$J:$J,J988,$E:$E,E988,$I:$I,"факт"))+ABS(C988))&gt;ABS(SUMIFS(INDIRECT("'Реестр план'!"&amp;'План-факт'!$E$3),'Реестр план'!$F:$F,E988,'Реестр план'!$I:$I,J988)),"перерасход","ок"))</f>
        <v/>
      </c>
    </row>
    <row r="989" spans="2:13" x14ac:dyDescent="0.3">
      <c r="B989" s="7">
        <v>41425</v>
      </c>
      <c r="C989" s="9">
        <v>226783.67</v>
      </c>
      <c r="D989" s="4" t="s">
        <v>154</v>
      </c>
      <c r="E989" s="4" t="s">
        <v>24</v>
      </c>
      <c r="F989" s="4" t="s">
        <v>114</v>
      </c>
      <c r="H989" s="4" t="s">
        <v>178</v>
      </c>
      <c r="I989" s="4" t="s">
        <v>163</v>
      </c>
      <c r="J989" s="11">
        <f t="shared" si="45"/>
        <v>0</v>
      </c>
      <c r="K989" s="11">
        <f t="shared" si="46"/>
        <v>5</v>
      </c>
      <c r="L989" s="11">
        <f t="shared" si="47"/>
        <v>0</v>
      </c>
      <c r="M989" s="11" t="str">
        <f ca="1">IF(I989&lt;&gt;"план","",IF((ABS(SUMIFS($C:$C,$J:$J,J989,$E:$E,E989,$I:$I,"факт"))+ABS(C989))&gt;ABS(SUMIFS(INDIRECT("'Реестр план'!"&amp;'План-факт'!$E$3),'Реестр план'!$F:$F,E989,'Реестр план'!$I:$I,J989)),"перерасход","ок"))</f>
        <v/>
      </c>
    </row>
    <row r="990" spans="2:13" x14ac:dyDescent="0.3">
      <c r="B990" s="7">
        <v>41425</v>
      </c>
      <c r="C990" s="9">
        <v>247345.28</v>
      </c>
      <c r="D990" s="4" t="s">
        <v>154</v>
      </c>
      <c r="E990" s="4" t="s">
        <v>24</v>
      </c>
      <c r="F990" s="4" t="s">
        <v>123</v>
      </c>
      <c r="H990" s="4" t="s">
        <v>178</v>
      </c>
      <c r="I990" s="4" t="s">
        <v>163</v>
      </c>
      <c r="J990" s="11">
        <f t="shared" si="45"/>
        <v>0</v>
      </c>
      <c r="K990" s="11">
        <f t="shared" si="46"/>
        <v>5</v>
      </c>
      <c r="L990" s="11">
        <f t="shared" si="47"/>
        <v>0</v>
      </c>
      <c r="M990" s="11" t="str">
        <f ca="1">IF(I990&lt;&gt;"план","",IF((ABS(SUMIFS($C:$C,$J:$J,J990,$E:$E,E990,$I:$I,"факт"))+ABS(C990))&gt;ABS(SUMIFS(INDIRECT("'Реестр план'!"&amp;'План-факт'!$E$3),'Реестр план'!$F:$F,E990,'Реестр план'!$I:$I,J990)),"перерасход","ок"))</f>
        <v/>
      </c>
    </row>
    <row r="991" spans="2:13" x14ac:dyDescent="0.3">
      <c r="B991" s="7">
        <v>41425</v>
      </c>
      <c r="C991" s="9">
        <v>249817.76</v>
      </c>
      <c r="D991" s="4" t="s">
        <v>154</v>
      </c>
      <c r="E991" s="4" t="s">
        <v>24</v>
      </c>
      <c r="F991" s="4" t="s">
        <v>117</v>
      </c>
      <c r="H991" s="4" t="s">
        <v>178</v>
      </c>
      <c r="I991" s="4" t="s">
        <v>163</v>
      </c>
      <c r="J991" s="11">
        <f t="shared" si="45"/>
        <v>0</v>
      </c>
      <c r="K991" s="11">
        <f t="shared" si="46"/>
        <v>5</v>
      </c>
      <c r="L991" s="11">
        <f t="shared" si="47"/>
        <v>0</v>
      </c>
      <c r="M991" s="11" t="str">
        <f ca="1">IF(I991&lt;&gt;"план","",IF((ABS(SUMIFS($C:$C,$J:$J,J991,$E:$E,E991,$I:$I,"факт"))+ABS(C991))&gt;ABS(SUMIFS(INDIRECT("'Реестр план'!"&amp;'План-факт'!$E$3),'Реестр план'!$F:$F,E991,'Реестр план'!$I:$I,J991)),"перерасход","ок"))</f>
        <v/>
      </c>
    </row>
    <row r="992" spans="2:13" x14ac:dyDescent="0.3">
      <c r="B992" s="7">
        <v>41425</v>
      </c>
      <c r="C992" s="9">
        <v>261608.57</v>
      </c>
      <c r="D992" s="4" t="s">
        <v>154</v>
      </c>
      <c r="E992" s="4" t="s">
        <v>24</v>
      </c>
      <c r="F992" s="4" t="s">
        <v>115</v>
      </c>
      <c r="H992" s="4" t="s">
        <v>178</v>
      </c>
      <c r="I992" s="4" t="s">
        <v>163</v>
      </c>
      <c r="J992" s="11">
        <f t="shared" si="45"/>
        <v>0</v>
      </c>
      <c r="K992" s="11">
        <f t="shared" si="46"/>
        <v>5</v>
      </c>
      <c r="L992" s="11">
        <f t="shared" si="47"/>
        <v>0</v>
      </c>
      <c r="M992" s="11" t="str">
        <f ca="1">IF(I992&lt;&gt;"план","",IF((ABS(SUMIFS($C:$C,$J:$J,J992,$E:$E,E992,$I:$I,"факт"))+ABS(C992))&gt;ABS(SUMIFS(INDIRECT("'Реестр план'!"&amp;'План-факт'!$E$3),'Реестр план'!$F:$F,E992,'Реестр план'!$I:$I,J992)),"перерасход","ок"))</f>
        <v/>
      </c>
    </row>
    <row r="993" spans="2:13" x14ac:dyDescent="0.3">
      <c r="B993" s="7">
        <v>41425</v>
      </c>
      <c r="C993" s="9">
        <v>298210.38</v>
      </c>
      <c r="D993" s="4" t="s">
        <v>154</v>
      </c>
      <c r="E993" s="4" t="s">
        <v>24</v>
      </c>
      <c r="F993" s="4" t="s">
        <v>125</v>
      </c>
      <c r="H993" s="4" t="s">
        <v>178</v>
      </c>
      <c r="I993" s="4" t="s">
        <v>163</v>
      </c>
      <c r="J993" s="11">
        <f t="shared" si="45"/>
        <v>0</v>
      </c>
      <c r="K993" s="11">
        <f t="shared" si="46"/>
        <v>5</v>
      </c>
      <c r="L993" s="11">
        <f t="shared" si="47"/>
        <v>0</v>
      </c>
      <c r="M993" s="11" t="str">
        <f ca="1">IF(I993&lt;&gt;"план","",IF((ABS(SUMIFS($C:$C,$J:$J,J993,$E:$E,E993,$I:$I,"факт"))+ABS(C993))&gt;ABS(SUMIFS(INDIRECT("'Реестр план'!"&amp;'План-факт'!$E$3),'Реестр план'!$F:$F,E993,'Реестр план'!$I:$I,J993)),"перерасход","ок"))</f>
        <v/>
      </c>
    </row>
    <row r="994" spans="2:13" x14ac:dyDescent="0.3">
      <c r="B994" s="7">
        <v>41425</v>
      </c>
      <c r="C994" s="9">
        <v>315316</v>
      </c>
      <c r="D994" s="4" t="s">
        <v>154</v>
      </c>
      <c r="E994" s="4" t="s">
        <v>24</v>
      </c>
      <c r="F994" s="4" t="s">
        <v>118</v>
      </c>
      <c r="H994" s="4" t="s">
        <v>178</v>
      </c>
      <c r="I994" s="4" t="s">
        <v>163</v>
      </c>
      <c r="J994" s="11">
        <f t="shared" si="45"/>
        <v>0</v>
      </c>
      <c r="K994" s="11">
        <f t="shared" si="46"/>
        <v>5</v>
      </c>
      <c r="L994" s="11">
        <f t="shared" si="47"/>
        <v>0</v>
      </c>
      <c r="M994" s="11" t="str">
        <f ca="1">IF(I994&lt;&gt;"план","",IF((ABS(SUMIFS($C:$C,$J:$J,J994,$E:$E,E994,$I:$I,"факт"))+ABS(C994))&gt;ABS(SUMIFS(INDIRECT("'Реестр план'!"&amp;'План-факт'!$E$3),'Реестр план'!$F:$F,E994,'Реестр план'!$I:$I,J994)),"перерасход","ок"))</f>
        <v/>
      </c>
    </row>
    <row r="995" spans="2:13" x14ac:dyDescent="0.3">
      <c r="B995" s="7">
        <v>41425</v>
      </c>
      <c r="C995" s="9">
        <v>365647.25</v>
      </c>
      <c r="D995" s="4" t="s">
        <v>154</v>
      </c>
      <c r="E995" s="4" t="s">
        <v>24</v>
      </c>
      <c r="F995" s="4" t="s">
        <v>123</v>
      </c>
      <c r="H995" s="4" t="s">
        <v>178</v>
      </c>
      <c r="I995" s="4" t="s">
        <v>163</v>
      </c>
      <c r="J995" s="11">
        <f t="shared" si="45"/>
        <v>0</v>
      </c>
      <c r="K995" s="11">
        <f t="shared" si="46"/>
        <v>5</v>
      </c>
      <c r="L995" s="11">
        <f t="shared" si="47"/>
        <v>0</v>
      </c>
      <c r="M995" s="11" t="str">
        <f ca="1">IF(I995&lt;&gt;"план","",IF((ABS(SUMIFS($C:$C,$J:$J,J995,$E:$E,E995,$I:$I,"факт"))+ABS(C995))&gt;ABS(SUMIFS(INDIRECT("'Реестр план'!"&amp;'План-факт'!$E$3),'Реестр план'!$F:$F,E995,'Реестр план'!$I:$I,J995)),"перерасход","ок"))</f>
        <v/>
      </c>
    </row>
    <row r="996" spans="2:13" x14ac:dyDescent="0.3">
      <c r="B996" s="7">
        <v>41425</v>
      </c>
      <c r="C996" s="9">
        <v>385426.66</v>
      </c>
      <c r="D996" s="4" t="s">
        <v>154</v>
      </c>
      <c r="E996" s="4" t="s">
        <v>24</v>
      </c>
      <c r="F996" s="4" t="s">
        <v>119</v>
      </c>
      <c r="H996" s="4" t="s">
        <v>178</v>
      </c>
      <c r="I996" s="4" t="s">
        <v>163</v>
      </c>
      <c r="J996" s="11">
        <f t="shared" si="45"/>
        <v>0</v>
      </c>
      <c r="K996" s="11">
        <f t="shared" si="46"/>
        <v>5</v>
      </c>
      <c r="L996" s="11">
        <f t="shared" si="47"/>
        <v>0</v>
      </c>
      <c r="M996" s="11" t="str">
        <f ca="1">IF(I996&lt;&gt;"план","",IF((ABS(SUMIFS($C:$C,$J:$J,J996,$E:$E,E996,$I:$I,"факт"))+ABS(C996))&gt;ABS(SUMIFS(INDIRECT("'Реестр план'!"&amp;'План-факт'!$E$3),'Реестр план'!$F:$F,E996,'Реестр план'!$I:$I,J996)),"перерасход","ок"))</f>
        <v/>
      </c>
    </row>
    <row r="997" spans="2:13" x14ac:dyDescent="0.3">
      <c r="B997" s="7">
        <v>41425</v>
      </c>
      <c r="C997" s="9">
        <v>400011.15</v>
      </c>
      <c r="D997" s="4" t="s">
        <v>154</v>
      </c>
      <c r="E997" s="4" t="s">
        <v>24</v>
      </c>
      <c r="F997" s="4" t="s">
        <v>122</v>
      </c>
      <c r="H997" s="4" t="s">
        <v>178</v>
      </c>
      <c r="I997" s="4" t="s">
        <v>163</v>
      </c>
      <c r="J997" s="11">
        <f t="shared" si="45"/>
        <v>0</v>
      </c>
      <c r="K997" s="11">
        <f t="shared" si="46"/>
        <v>5</v>
      </c>
      <c r="L997" s="11">
        <f t="shared" si="47"/>
        <v>0</v>
      </c>
      <c r="M997" s="11" t="str">
        <f ca="1">IF(I997&lt;&gt;"план","",IF((ABS(SUMIFS($C:$C,$J:$J,J997,$E:$E,E997,$I:$I,"факт"))+ABS(C997))&gt;ABS(SUMIFS(INDIRECT("'Реестр план'!"&amp;'План-факт'!$E$3),'Реестр план'!$F:$F,E997,'Реестр план'!$I:$I,J997)),"перерасход","ок"))</f>
        <v/>
      </c>
    </row>
    <row r="998" spans="2:13" x14ac:dyDescent="0.3">
      <c r="B998" s="7">
        <v>41425</v>
      </c>
      <c r="C998" s="9">
        <v>552004.52</v>
      </c>
      <c r="D998" s="4" t="s">
        <v>154</v>
      </c>
      <c r="E998" s="4" t="s">
        <v>24</v>
      </c>
      <c r="F998" s="4" t="s">
        <v>115</v>
      </c>
      <c r="H998" s="4" t="s">
        <v>178</v>
      </c>
      <c r="I998" s="4" t="s">
        <v>163</v>
      </c>
      <c r="J998" s="11">
        <f t="shared" si="45"/>
        <v>0</v>
      </c>
      <c r="K998" s="11">
        <f t="shared" si="46"/>
        <v>5</v>
      </c>
      <c r="L998" s="11">
        <f t="shared" si="47"/>
        <v>0</v>
      </c>
      <c r="M998" s="11" t="str">
        <f ca="1">IF(I998&lt;&gt;"план","",IF((ABS(SUMIFS($C:$C,$J:$J,J998,$E:$E,E998,$I:$I,"факт"))+ABS(C998))&gt;ABS(SUMIFS(INDIRECT("'Реестр план'!"&amp;'План-факт'!$E$3),'Реестр план'!$F:$F,E998,'Реестр план'!$I:$I,J998)),"перерасход","ок"))</f>
        <v/>
      </c>
    </row>
    <row r="999" spans="2:13" x14ac:dyDescent="0.3">
      <c r="B999" s="7">
        <v>41425</v>
      </c>
      <c r="C999" s="9">
        <v>693893.75</v>
      </c>
      <c r="D999" s="4" t="s">
        <v>154</v>
      </c>
      <c r="E999" s="4" t="s">
        <v>24</v>
      </c>
      <c r="F999" s="4" t="s">
        <v>107</v>
      </c>
      <c r="H999" s="4" t="s">
        <v>178</v>
      </c>
      <c r="I999" s="4" t="s">
        <v>163</v>
      </c>
      <c r="J999" s="11">
        <f t="shared" si="45"/>
        <v>0</v>
      </c>
      <c r="K999" s="11">
        <f t="shared" si="46"/>
        <v>5</v>
      </c>
      <c r="L999" s="11">
        <f t="shared" si="47"/>
        <v>0</v>
      </c>
      <c r="M999" s="11" t="str">
        <f ca="1">IF(I999&lt;&gt;"план","",IF((ABS(SUMIFS($C:$C,$J:$J,J999,$E:$E,E999,$I:$I,"факт"))+ABS(C999))&gt;ABS(SUMIFS(INDIRECT("'Реестр план'!"&amp;'План-факт'!$E$3),'Реестр план'!$F:$F,E999,'Реестр план'!$I:$I,J999)),"перерасход","ок"))</f>
        <v/>
      </c>
    </row>
    <row r="1000" spans="2:13" x14ac:dyDescent="0.3">
      <c r="B1000" s="7">
        <v>41425</v>
      </c>
      <c r="C1000" s="9">
        <v>723299.97</v>
      </c>
      <c r="D1000" s="4" t="s">
        <v>154</v>
      </c>
      <c r="E1000" s="4" t="s">
        <v>24</v>
      </c>
      <c r="F1000" s="4" t="s">
        <v>114</v>
      </c>
      <c r="H1000" s="4" t="s">
        <v>178</v>
      </c>
      <c r="I1000" s="4" t="s">
        <v>163</v>
      </c>
      <c r="J1000" s="11">
        <f t="shared" si="45"/>
        <v>0</v>
      </c>
      <c r="K1000" s="11">
        <f t="shared" si="46"/>
        <v>5</v>
      </c>
      <c r="L1000" s="11">
        <f t="shared" si="47"/>
        <v>0</v>
      </c>
      <c r="M1000" s="11" t="str">
        <f ca="1">IF(I1000&lt;&gt;"план","",IF((ABS(SUMIFS($C:$C,$J:$J,J1000,$E:$E,E1000,$I:$I,"факт"))+ABS(C1000))&gt;ABS(SUMIFS(INDIRECT("'Реестр план'!"&amp;'План-факт'!$E$3),'Реестр план'!$F:$F,E1000,'Реестр план'!$I:$I,J1000)),"перерасход","ок"))</f>
        <v/>
      </c>
    </row>
    <row r="1001" spans="2:13" x14ac:dyDescent="0.3">
      <c r="B1001" s="7">
        <v>41425</v>
      </c>
      <c r="C1001" s="9">
        <v>786338.75</v>
      </c>
      <c r="D1001" s="4" t="s">
        <v>154</v>
      </c>
      <c r="E1001" s="4" t="s">
        <v>24</v>
      </c>
      <c r="F1001" s="4" t="s">
        <v>119</v>
      </c>
      <c r="H1001" s="4" t="s">
        <v>178</v>
      </c>
      <c r="I1001" s="4" t="s">
        <v>163</v>
      </c>
      <c r="J1001" s="11">
        <f t="shared" si="45"/>
        <v>0</v>
      </c>
      <c r="K1001" s="11">
        <f t="shared" si="46"/>
        <v>5</v>
      </c>
      <c r="L1001" s="11">
        <f t="shared" si="47"/>
        <v>0</v>
      </c>
      <c r="M1001" s="11" t="str">
        <f ca="1">IF(I1001&lt;&gt;"план","",IF((ABS(SUMIFS($C:$C,$J:$J,J1001,$E:$E,E1001,$I:$I,"факт"))+ABS(C1001))&gt;ABS(SUMIFS(INDIRECT("'Реестр план'!"&amp;'План-факт'!$E$3),'Реестр план'!$F:$F,E1001,'Реестр план'!$I:$I,J1001)),"перерасход","ок"))</f>
        <v/>
      </c>
    </row>
    <row r="1002" spans="2:13" x14ac:dyDescent="0.3">
      <c r="B1002" s="7">
        <v>41425</v>
      </c>
      <c r="C1002" s="9">
        <v>1046160.64</v>
      </c>
      <c r="D1002" s="4" t="s">
        <v>154</v>
      </c>
      <c r="E1002" s="4" t="s">
        <v>24</v>
      </c>
      <c r="F1002" s="4" t="s">
        <v>113</v>
      </c>
      <c r="H1002" s="4" t="s">
        <v>178</v>
      </c>
      <c r="I1002" s="4" t="s">
        <v>163</v>
      </c>
      <c r="J1002" s="11">
        <f t="shared" si="45"/>
        <v>0</v>
      </c>
      <c r="K1002" s="11">
        <f t="shared" si="46"/>
        <v>5</v>
      </c>
      <c r="L1002" s="11">
        <f t="shared" si="47"/>
        <v>0</v>
      </c>
      <c r="M1002" s="11" t="str">
        <f ca="1">IF(I1002&lt;&gt;"план","",IF((ABS(SUMIFS($C:$C,$J:$J,J1002,$E:$E,E1002,$I:$I,"факт"))+ABS(C1002))&gt;ABS(SUMIFS(INDIRECT("'Реестр план'!"&amp;'План-факт'!$E$3),'Реестр план'!$F:$F,E1002,'Реестр план'!$I:$I,J1002)),"перерасход","ок"))</f>
        <v/>
      </c>
    </row>
    <row r="1003" spans="2:13" x14ac:dyDescent="0.3">
      <c r="B1003" s="7">
        <v>41450</v>
      </c>
      <c r="C1003" s="9">
        <v>-55894</v>
      </c>
      <c r="D1003" s="4" t="s">
        <v>154</v>
      </c>
      <c r="E1003" s="4" t="s">
        <v>51</v>
      </c>
      <c r="H1003" s="4" t="s">
        <v>177</v>
      </c>
      <c r="I1003" s="4" t="s">
        <v>163</v>
      </c>
      <c r="J1003" s="11">
        <f t="shared" si="45"/>
        <v>0</v>
      </c>
      <c r="K1003" s="11">
        <f t="shared" si="46"/>
        <v>6</v>
      </c>
      <c r="L1003" s="11">
        <f t="shared" si="47"/>
        <v>0</v>
      </c>
      <c r="M1003" s="11" t="str">
        <f ca="1">IF(I1003&lt;&gt;"план","",IF((ABS(SUMIFS($C:$C,$J:$J,J1003,$E:$E,E1003,$I:$I,"факт"))+ABS(C1003))&gt;ABS(SUMIFS(INDIRECT("'Реестр план'!"&amp;'План-факт'!$E$3),'Реестр план'!$F:$F,E1003,'Реестр план'!$I:$I,J1003)),"перерасход","ок"))</f>
        <v/>
      </c>
    </row>
    <row r="1004" spans="2:13" x14ac:dyDescent="0.3">
      <c r="B1004" s="7">
        <v>41455</v>
      </c>
      <c r="C1004" s="9">
        <v>-1863779.46</v>
      </c>
      <c r="D1004" s="4" t="s">
        <v>154</v>
      </c>
      <c r="E1004" s="4" t="s">
        <v>29</v>
      </c>
      <c r="F1004" s="4" t="s">
        <v>144</v>
      </c>
      <c r="H1004" s="4" t="s">
        <v>185</v>
      </c>
      <c r="I1004" s="4" t="s">
        <v>163</v>
      </c>
      <c r="J1004" s="11">
        <f t="shared" si="45"/>
        <v>0</v>
      </c>
      <c r="K1004" s="11">
        <f t="shared" si="46"/>
        <v>6</v>
      </c>
      <c r="L1004" s="11">
        <f t="shared" si="47"/>
        <v>0</v>
      </c>
      <c r="M1004" s="11" t="str">
        <f ca="1">IF(I1004&lt;&gt;"план","",IF((ABS(SUMIFS($C:$C,$J:$J,J1004,$E:$E,E1004,$I:$I,"факт"))+ABS(C1004))&gt;ABS(SUMIFS(INDIRECT("'Реестр план'!"&amp;'План-факт'!$E$3),'Реестр план'!$F:$F,E1004,'Реестр план'!$I:$I,J1004)),"перерасход","ок"))</f>
        <v/>
      </c>
    </row>
    <row r="1005" spans="2:13" x14ac:dyDescent="0.3">
      <c r="B1005" s="7">
        <v>41455</v>
      </c>
      <c r="C1005" s="9">
        <v>-1448732.83</v>
      </c>
      <c r="D1005" s="4" t="s">
        <v>154</v>
      </c>
      <c r="E1005" s="4" t="s">
        <v>29</v>
      </c>
      <c r="F1005" s="4" t="s">
        <v>133</v>
      </c>
      <c r="H1005" s="4" t="s">
        <v>185</v>
      </c>
      <c r="I1005" s="4" t="s">
        <v>163</v>
      </c>
      <c r="J1005" s="11">
        <f t="shared" si="45"/>
        <v>0</v>
      </c>
      <c r="K1005" s="11">
        <f t="shared" si="46"/>
        <v>6</v>
      </c>
      <c r="L1005" s="11">
        <f t="shared" si="47"/>
        <v>0</v>
      </c>
      <c r="M1005" s="11" t="str">
        <f ca="1">IF(I1005&lt;&gt;"план","",IF((ABS(SUMIFS($C:$C,$J:$J,J1005,$E:$E,E1005,$I:$I,"факт"))+ABS(C1005))&gt;ABS(SUMIFS(INDIRECT("'Реестр план'!"&amp;'План-факт'!$E$3),'Реестр план'!$F:$F,E1005,'Реестр план'!$I:$I,J1005)),"перерасход","ок"))</f>
        <v/>
      </c>
    </row>
    <row r="1006" spans="2:13" x14ac:dyDescent="0.3">
      <c r="B1006" s="7">
        <v>41455</v>
      </c>
      <c r="C1006" s="9">
        <v>-1028983</v>
      </c>
      <c r="D1006" s="4" t="s">
        <v>154</v>
      </c>
      <c r="E1006" s="4" t="s">
        <v>37</v>
      </c>
      <c r="H1006" s="4" t="s">
        <v>186</v>
      </c>
      <c r="I1006" s="4" t="s">
        <v>163</v>
      </c>
      <c r="J1006" s="11">
        <f t="shared" si="45"/>
        <v>0</v>
      </c>
      <c r="K1006" s="11">
        <f t="shared" si="46"/>
        <v>6</v>
      </c>
      <c r="L1006" s="11">
        <f t="shared" si="47"/>
        <v>0</v>
      </c>
      <c r="M1006" s="11" t="str">
        <f ca="1">IF(I1006&lt;&gt;"план","",IF((ABS(SUMIFS($C:$C,$J:$J,J1006,$E:$E,E1006,$I:$I,"факт"))+ABS(C1006))&gt;ABS(SUMIFS(INDIRECT("'Реестр план'!"&amp;'План-факт'!$E$3),'Реестр план'!$F:$F,E1006,'Реестр план'!$I:$I,J1006)),"перерасход","ок"))</f>
        <v/>
      </c>
    </row>
    <row r="1007" spans="2:13" x14ac:dyDescent="0.3">
      <c r="B1007" s="7">
        <v>41455</v>
      </c>
      <c r="C1007" s="9">
        <v>-468492.86</v>
      </c>
      <c r="D1007" s="4" t="s">
        <v>154</v>
      </c>
      <c r="E1007" s="4" t="s">
        <v>29</v>
      </c>
      <c r="F1007" s="4" t="s">
        <v>142</v>
      </c>
      <c r="H1007" s="4" t="s">
        <v>185</v>
      </c>
      <c r="I1007" s="4" t="s">
        <v>163</v>
      </c>
      <c r="J1007" s="11">
        <f t="shared" si="45"/>
        <v>0</v>
      </c>
      <c r="K1007" s="11">
        <f t="shared" si="46"/>
        <v>6</v>
      </c>
      <c r="L1007" s="11">
        <f t="shared" si="47"/>
        <v>0</v>
      </c>
      <c r="M1007" s="11" t="str">
        <f ca="1">IF(I1007&lt;&gt;"план","",IF((ABS(SUMIFS($C:$C,$J:$J,J1007,$E:$E,E1007,$I:$I,"факт"))+ABS(C1007))&gt;ABS(SUMIFS(INDIRECT("'Реестр план'!"&amp;'План-факт'!$E$3),'Реестр план'!$F:$F,E1007,'Реестр план'!$I:$I,J1007)),"перерасход","ок"))</f>
        <v/>
      </c>
    </row>
    <row r="1008" spans="2:13" x14ac:dyDescent="0.3">
      <c r="B1008" s="7">
        <v>41455</v>
      </c>
      <c r="C1008" s="9">
        <v>-453309.39</v>
      </c>
      <c r="D1008" s="4" t="s">
        <v>154</v>
      </c>
      <c r="E1008" s="4" t="s">
        <v>29</v>
      </c>
      <c r="F1008" s="4" t="s">
        <v>135</v>
      </c>
      <c r="H1008" s="4" t="s">
        <v>185</v>
      </c>
      <c r="I1008" s="4" t="s">
        <v>163</v>
      </c>
      <c r="J1008" s="11">
        <f t="shared" si="45"/>
        <v>0</v>
      </c>
      <c r="K1008" s="11">
        <f t="shared" si="46"/>
        <v>6</v>
      </c>
      <c r="L1008" s="11">
        <f t="shared" si="47"/>
        <v>0</v>
      </c>
      <c r="M1008" s="11" t="str">
        <f ca="1">IF(I1008&lt;&gt;"план","",IF((ABS(SUMIFS($C:$C,$J:$J,J1008,$E:$E,E1008,$I:$I,"факт"))+ABS(C1008))&gt;ABS(SUMIFS(INDIRECT("'Реестр план'!"&amp;'План-факт'!$E$3),'Реестр план'!$F:$F,E1008,'Реестр план'!$I:$I,J1008)),"перерасход","ок"))</f>
        <v/>
      </c>
    </row>
    <row r="1009" spans="2:13" x14ac:dyDescent="0.3">
      <c r="B1009" s="7">
        <v>41455</v>
      </c>
      <c r="C1009" s="9">
        <v>-376000</v>
      </c>
      <c r="D1009" s="4" t="s">
        <v>154</v>
      </c>
      <c r="E1009" s="4" t="s">
        <v>32</v>
      </c>
      <c r="F1009" s="4" t="s">
        <v>152</v>
      </c>
      <c r="H1009" s="4" t="s">
        <v>179</v>
      </c>
      <c r="I1009" s="4" t="s">
        <v>163</v>
      </c>
      <c r="J1009" s="11">
        <f t="shared" si="45"/>
        <v>0</v>
      </c>
      <c r="K1009" s="11">
        <f t="shared" si="46"/>
        <v>6</v>
      </c>
      <c r="L1009" s="11">
        <f t="shared" si="47"/>
        <v>0</v>
      </c>
      <c r="M1009" s="11" t="str">
        <f ca="1">IF(I1009&lt;&gt;"план","",IF((ABS(SUMIFS($C:$C,$J:$J,J1009,$E:$E,E1009,$I:$I,"факт"))+ABS(C1009))&gt;ABS(SUMIFS(INDIRECT("'Реестр план'!"&amp;'План-факт'!$E$3),'Реестр план'!$F:$F,E1009,'Реестр план'!$I:$I,J1009)),"перерасход","ок"))</f>
        <v/>
      </c>
    </row>
    <row r="1010" spans="2:13" x14ac:dyDescent="0.3">
      <c r="B1010" s="7">
        <v>41455</v>
      </c>
      <c r="C1010" s="9">
        <v>-175000</v>
      </c>
      <c r="D1010" s="4" t="s">
        <v>154</v>
      </c>
      <c r="E1010" s="4" t="s">
        <v>103</v>
      </c>
      <c r="H1010" s="4" t="s">
        <v>186</v>
      </c>
      <c r="I1010" s="4" t="s">
        <v>163</v>
      </c>
      <c r="J1010" s="11">
        <f t="shared" si="45"/>
        <v>0</v>
      </c>
      <c r="K1010" s="11">
        <f t="shared" si="46"/>
        <v>6</v>
      </c>
      <c r="L1010" s="11">
        <f t="shared" si="47"/>
        <v>0</v>
      </c>
      <c r="M1010" s="11" t="str">
        <f ca="1">IF(I1010&lt;&gt;"план","",IF((ABS(SUMIFS($C:$C,$J:$J,J1010,$E:$E,E1010,$I:$I,"факт"))+ABS(C1010))&gt;ABS(SUMIFS(INDIRECT("'Реестр план'!"&amp;'План-факт'!$E$3),'Реестр план'!$F:$F,E1010,'Реестр план'!$I:$I,J1010)),"перерасход","ок"))</f>
        <v/>
      </c>
    </row>
    <row r="1011" spans="2:13" x14ac:dyDescent="0.3">
      <c r="B1011" s="7">
        <v>41455</v>
      </c>
      <c r="C1011" s="9">
        <v>-154320</v>
      </c>
      <c r="D1011" s="4" t="s">
        <v>154</v>
      </c>
      <c r="E1011" s="4" t="s">
        <v>36</v>
      </c>
      <c r="H1011" s="4" t="s">
        <v>186</v>
      </c>
      <c r="I1011" s="4" t="s">
        <v>163</v>
      </c>
      <c r="J1011" s="11">
        <f t="shared" si="45"/>
        <v>0</v>
      </c>
      <c r="K1011" s="11">
        <f t="shared" si="46"/>
        <v>6</v>
      </c>
      <c r="L1011" s="11">
        <f t="shared" si="47"/>
        <v>0</v>
      </c>
      <c r="M1011" s="11" t="str">
        <f ca="1">IF(I1011&lt;&gt;"план","",IF((ABS(SUMIFS($C:$C,$J:$J,J1011,$E:$E,E1011,$I:$I,"факт"))+ABS(C1011))&gt;ABS(SUMIFS(INDIRECT("'Реестр план'!"&amp;'План-факт'!$E$3),'Реестр план'!$F:$F,E1011,'Реестр план'!$I:$I,J1011)),"перерасход","ок"))</f>
        <v/>
      </c>
    </row>
    <row r="1012" spans="2:13" x14ac:dyDescent="0.3">
      <c r="B1012" s="7">
        <v>41455</v>
      </c>
      <c r="C1012" s="9">
        <v>-150000</v>
      </c>
      <c r="D1012" s="4" t="s">
        <v>154</v>
      </c>
      <c r="E1012" s="4" t="s">
        <v>32</v>
      </c>
      <c r="F1012" s="4" t="s">
        <v>147</v>
      </c>
      <c r="H1012" s="4" t="s">
        <v>179</v>
      </c>
      <c r="I1012" s="4" t="s">
        <v>163</v>
      </c>
      <c r="J1012" s="11">
        <f t="shared" si="45"/>
        <v>0</v>
      </c>
      <c r="K1012" s="11">
        <f t="shared" si="46"/>
        <v>6</v>
      </c>
      <c r="L1012" s="11">
        <f t="shared" si="47"/>
        <v>0</v>
      </c>
      <c r="M1012" s="11" t="str">
        <f ca="1">IF(I1012&lt;&gt;"план","",IF((ABS(SUMIFS($C:$C,$J:$J,J1012,$E:$E,E1012,$I:$I,"факт"))+ABS(C1012))&gt;ABS(SUMIFS(INDIRECT("'Реестр план'!"&amp;'План-факт'!$E$3),'Реестр план'!$F:$F,E1012,'Реестр план'!$I:$I,J1012)),"перерасход","ок"))</f>
        <v/>
      </c>
    </row>
    <row r="1013" spans="2:13" x14ac:dyDescent="0.3">
      <c r="B1013" s="7">
        <v>41455</v>
      </c>
      <c r="C1013" s="9">
        <v>-120000</v>
      </c>
      <c r="D1013" s="4" t="s">
        <v>154</v>
      </c>
      <c r="E1013" s="4" t="s">
        <v>32</v>
      </c>
      <c r="F1013" s="4" t="s">
        <v>148</v>
      </c>
      <c r="H1013" s="4" t="s">
        <v>179</v>
      </c>
      <c r="I1013" s="4" t="s">
        <v>163</v>
      </c>
      <c r="J1013" s="11">
        <f t="shared" si="45"/>
        <v>0</v>
      </c>
      <c r="K1013" s="11">
        <f t="shared" si="46"/>
        <v>6</v>
      </c>
      <c r="L1013" s="11">
        <f t="shared" si="47"/>
        <v>0</v>
      </c>
      <c r="M1013" s="11" t="str">
        <f ca="1">IF(I1013&lt;&gt;"план","",IF((ABS(SUMIFS($C:$C,$J:$J,J1013,$E:$E,E1013,$I:$I,"факт"))+ABS(C1013))&gt;ABS(SUMIFS(INDIRECT("'Реестр план'!"&amp;'План-факт'!$E$3),'Реестр план'!$F:$F,E1013,'Реестр план'!$I:$I,J1013)),"перерасход","ок"))</f>
        <v/>
      </c>
    </row>
    <row r="1014" spans="2:13" x14ac:dyDescent="0.3">
      <c r="B1014" s="7">
        <v>41455</v>
      </c>
      <c r="C1014" s="9">
        <v>-108684.37</v>
      </c>
      <c r="D1014" s="4" t="s">
        <v>154</v>
      </c>
      <c r="E1014" s="4" t="s">
        <v>29</v>
      </c>
      <c r="F1014" s="4" t="s">
        <v>144</v>
      </c>
      <c r="H1014" s="4" t="s">
        <v>185</v>
      </c>
      <c r="I1014" s="4" t="s">
        <v>163</v>
      </c>
      <c r="J1014" s="11">
        <f t="shared" si="45"/>
        <v>0</v>
      </c>
      <c r="K1014" s="11">
        <f t="shared" si="46"/>
        <v>6</v>
      </c>
      <c r="L1014" s="11">
        <f t="shared" si="47"/>
        <v>0</v>
      </c>
      <c r="M1014" s="11" t="str">
        <f ca="1">IF(I1014&lt;&gt;"план","",IF((ABS(SUMIFS($C:$C,$J:$J,J1014,$E:$E,E1014,$I:$I,"факт"))+ABS(C1014))&gt;ABS(SUMIFS(INDIRECT("'Реестр план'!"&amp;'План-факт'!$E$3),'Реестр план'!$F:$F,E1014,'Реестр план'!$I:$I,J1014)),"перерасход","ок"))</f>
        <v/>
      </c>
    </row>
    <row r="1015" spans="2:13" x14ac:dyDescent="0.3">
      <c r="B1015" s="7">
        <v>41455</v>
      </c>
      <c r="C1015" s="9">
        <v>-95000</v>
      </c>
      <c r="D1015" s="4" t="s">
        <v>154</v>
      </c>
      <c r="E1015" s="4" t="s">
        <v>32</v>
      </c>
      <c r="F1015" s="4" t="s">
        <v>149</v>
      </c>
      <c r="H1015" s="4" t="s">
        <v>179</v>
      </c>
      <c r="I1015" s="4" t="s">
        <v>163</v>
      </c>
      <c r="J1015" s="11">
        <f t="shared" si="45"/>
        <v>0</v>
      </c>
      <c r="K1015" s="11">
        <f t="shared" si="46"/>
        <v>6</v>
      </c>
      <c r="L1015" s="11">
        <f t="shared" si="47"/>
        <v>0</v>
      </c>
      <c r="M1015" s="11" t="str">
        <f ca="1">IF(I1015&lt;&gt;"план","",IF((ABS(SUMIFS($C:$C,$J:$J,J1015,$E:$E,E1015,$I:$I,"факт"))+ABS(C1015))&gt;ABS(SUMIFS(INDIRECT("'Реестр план'!"&amp;'План-факт'!$E$3),'Реестр план'!$F:$F,E1015,'Реестр план'!$I:$I,J1015)),"перерасход","ок"))</f>
        <v/>
      </c>
    </row>
    <row r="1016" spans="2:13" x14ac:dyDescent="0.3">
      <c r="B1016" s="7">
        <v>41455</v>
      </c>
      <c r="C1016" s="9">
        <v>-94000</v>
      </c>
      <c r="D1016" s="4" t="s">
        <v>154</v>
      </c>
      <c r="E1016" s="4" t="s">
        <v>33</v>
      </c>
      <c r="F1016" s="4" t="s">
        <v>152</v>
      </c>
      <c r="H1016" s="4" t="s">
        <v>179</v>
      </c>
      <c r="I1016" s="4" t="s">
        <v>163</v>
      </c>
      <c r="J1016" s="11">
        <f t="shared" si="45"/>
        <v>0</v>
      </c>
      <c r="K1016" s="11">
        <f t="shared" si="46"/>
        <v>6</v>
      </c>
      <c r="L1016" s="11">
        <f t="shared" si="47"/>
        <v>0</v>
      </c>
      <c r="M1016" s="11" t="str">
        <f ca="1">IF(I1016&lt;&gt;"план","",IF((ABS(SUMIFS($C:$C,$J:$J,J1016,$E:$E,E1016,$I:$I,"факт"))+ABS(C1016))&gt;ABS(SUMIFS(INDIRECT("'Реестр план'!"&amp;'План-факт'!$E$3),'Реестр план'!$F:$F,E1016,'Реестр план'!$I:$I,J1016)),"перерасход","ок"))</f>
        <v/>
      </c>
    </row>
    <row r="1017" spans="2:13" x14ac:dyDescent="0.3">
      <c r="B1017" s="7">
        <v>41455</v>
      </c>
      <c r="C1017" s="9">
        <v>-90997.31</v>
      </c>
      <c r="D1017" s="4" t="s">
        <v>154</v>
      </c>
      <c r="E1017" s="4" t="s">
        <v>29</v>
      </c>
      <c r="F1017" s="4" t="s">
        <v>127</v>
      </c>
      <c r="H1017" s="4" t="s">
        <v>185</v>
      </c>
      <c r="I1017" s="4" t="s">
        <v>163</v>
      </c>
      <c r="J1017" s="11">
        <f t="shared" si="45"/>
        <v>0</v>
      </c>
      <c r="K1017" s="11">
        <f t="shared" si="46"/>
        <v>6</v>
      </c>
      <c r="L1017" s="11">
        <f t="shared" si="47"/>
        <v>0</v>
      </c>
      <c r="M1017" s="11" t="str">
        <f ca="1">IF(I1017&lt;&gt;"план","",IF((ABS(SUMIFS($C:$C,$J:$J,J1017,$E:$E,E1017,$I:$I,"факт"))+ABS(C1017))&gt;ABS(SUMIFS(INDIRECT("'Реестр план'!"&amp;'План-факт'!$E$3),'Реестр план'!$F:$F,E1017,'Реестр план'!$I:$I,J1017)),"перерасход","ок"))</f>
        <v/>
      </c>
    </row>
    <row r="1018" spans="2:13" x14ac:dyDescent="0.3">
      <c r="B1018" s="7">
        <v>41455</v>
      </c>
      <c r="C1018" s="9">
        <v>-80000</v>
      </c>
      <c r="D1018" s="4" t="s">
        <v>154</v>
      </c>
      <c r="E1018" s="4" t="s">
        <v>32</v>
      </c>
      <c r="F1018" s="4" t="s">
        <v>151</v>
      </c>
      <c r="H1018" s="4" t="s">
        <v>179</v>
      </c>
      <c r="I1018" s="4" t="s">
        <v>163</v>
      </c>
      <c r="J1018" s="11">
        <f t="shared" si="45"/>
        <v>0</v>
      </c>
      <c r="K1018" s="11">
        <f t="shared" si="46"/>
        <v>6</v>
      </c>
      <c r="L1018" s="11">
        <f t="shared" si="47"/>
        <v>0</v>
      </c>
      <c r="M1018" s="11" t="str">
        <f ca="1">IF(I1018&lt;&gt;"план","",IF((ABS(SUMIFS($C:$C,$J:$J,J1018,$E:$E,E1018,$I:$I,"факт"))+ABS(C1018))&gt;ABS(SUMIFS(INDIRECT("'Реестр план'!"&amp;'План-факт'!$E$3),'Реестр план'!$F:$F,E1018,'Реестр план'!$I:$I,J1018)),"перерасход","ок"))</f>
        <v/>
      </c>
    </row>
    <row r="1019" spans="2:13" x14ac:dyDescent="0.3">
      <c r="B1019" s="7">
        <v>41455</v>
      </c>
      <c r="C1019" s="9">
        <v>-65250</v>
      </c>
      <c r="D1019" s="4" t="s">
        <v>154</v>
      </c>
      <c r="E1019" s="4" t="s">
        <v>32</v>
      </c>
      <c r="F1019" s="4" t="s">
        <v>150</v>
      </c>
      <c r="H1019" s="4" t="s">
        <v>179</v>
      </c>
      <c r="I1019" s="4" t="s">
        <v>163</v>
      </c>
      <c r="J1019" s="11">
        <f t="shared" si="45"/>
        <v>0</v>
      </c>
      <c r="K1019" s="11">
        <f t="shared" si="46"/>
        <v>6</v>
      </c>
      <c r="L1019" s="11">
        <f t="shared" si="47"/>
        <v>0</v>
      </c>
      <c r="M1019" s="11" t="str">
        <f ca="1">IF(I1019&lt;&gt;"план","",IF((ABS(SUMIFS($C:$C,$J:$J,J1019,$E:$E,E1019,$I:$I,"факт"))+ABS(C1019))&gt;ABS(SUMIFS(INDIRECT("'Реестр план'!"&amp;'План-факт'!$E$3),'Реестр план'!$F:$F,E1019,'Реестр план'!$I:$I,J1019)),"перерасход","ок"))</f>
        <v/>
      </c>
    </row>
    <row r="1020" spans="2:13" x14ac:dyDescent="0.3">
      <c r="B1020" s="7">
        <v>41455</v>
      </c>
      <c r="C1020" s="9">
        <v>-37500</v>
      </c>
      <c r="D1020" s="4" t="s">
        <v>154</v>
      </c>
      <c r="E1020" s="4" t="s">
        <v>33</v>
      </c>
      <c r="F1020" s="4" t="s">
        <v>147</v>
      </c>
      <c r="H1020" s="4" t="s">
        <v>179</v>
      </c>
      <c r="I1020" s="4" t="s">
        <v>163</v>
      </c>
      <c r="J1020" s="11">
        <f t="shared" si="45"/>
        <v>0</v>
      </c>
      <c r="K1020" s="11">
        <f t="shared" si="46"/>
        <v>6</v>
      </c>
      <c r="L1020" s="11">
        <f t="shared" si="47"/>
        <v>0</v>
      </c>
      <c r="M1020" s="11" t="str">
        <f ca="1">IF(I1020&lt;&gt;"план","",IF((ABS(SUMIFS($C:$C,$J:$J,J1020,$E:$E,E1020,$I:$I,"факт"))+ABS(C1020))&gt;ABS(SUMIFS(INDIRECT("'Реестр план'!"&amp;'План-факт'!$E$3),'Реестр план'!$F:$F,E1020,'Реестр план'!$I:$I,J1020)),"перерасход","ок"))</f>
        <v/>
      </c>
    </row>
    <row r="1021" spans="2:13" x14ac:dyDescent="0.3">
      <c r="B1021" s="7">
        <v>41455</v>
      </c>
      <c r="C1021" s="9">
        <v>-30000</v>
      </c>
      <c r="D1021" s="4" t="s">
        <v>154</v>
      </c>
      <c r="E1021" s="4" t="s">
        <v>33</v>
      </c>
      <c r="F1021" s="4" t="s">
        <v>148</v>
      </c>
      <c r="H1021" s="4" t="s">
        <v>179</v>
      </c>
      <c r="I1021" s="4" t="s">
        <v>163</v>
      </c>
      <c r="J1021" s="11">
        <f t="shared" si="45"/>
        <v>0</v>
      </c>
      <c r="K1021" s="11">
        <f t="shared" si="46"/>
        <v>6</v>
      </c>
      <c r="L1021" s="11">
        <f t="shared" si="47"/>
        <v>0</v>
      </c>
      <c r="M1021" s="11" t="str">
        <f ca="1">IF(I1021&lt;&gt;"план","",IF((ABS(SUMIFS($C:$C,$J:$J,J1021,$E:$E,E1021,$I:$I,"факт"))+ABS(C1021))&gt;ABS(SUMIFS(INDIRECT("'Реестр план'!"&amp;'План-факт'!$E$3),'Реестр план'!$F:$F,E1021,'Реестр план'!$I:$I,J1021)),"перерасход","ок"))</f>
        <v/>
      </c>
    </row>
    <row r="1022" spans="2:13" x14ac:dyDescent="0.3">
      <c r="B1022" s="7">
        <v>41455</v>
      </c>
      <c r="C1022" s="9">
        <v>-29151.24</v>
      </c>
      <c r="D1022" s="4" t="s">
        <v>154</v>
      </c>
      <c r="E1022" s="4" t="s">
        <v>29</v>
      </c>
      <c r="F1022" s="4" t="s">
        <v>133</v>
      </c>
      <c r="H1022" s="4" t="s">
        <v>185</v>
      </c>
      <c r="I1022" s="4" t="s">
        <v>163</v>
      </c>
      <c r="J1022" s="11">
        <f t="shared" si="45"/>
        <v>0</v>
      </c>
      <c r="K1022" s="11">
        <f t="shared" si="46"/>
        <v>6</v>
      </c>
      <c r="L1022" s="11">
        <f t="shared" si="47"/>
        <v>0</v>
      </c>
      <c r="M1022" s="11" t="str">
        <f ca="1">IF(I1022&lt;&gt;"план","",IF((ABS(SUMIFS($C:$C,$J:$J,J1022,$E:$E,E1022,$I:$I,"факт"))+ABS(C1022))&gt;ABS(SUMIFS(INDIRECT("'Реестр план'!"&amp;'План-факт'!$E$3),'Реестр план'!$F:$F,E1022,'Реестр план'!$I:$I,J1022)),"перерасход","ок"))</f>
        <v/>
      </c>
    </row>
    <row r="1023" spans="2:13" x14ac:dyDescent="0.3">
      <c r="B1023" s="7">
        <v>41455</v>
      </c>
      <c r="C1023" s="9">
        <v>-23750</v>
      </c>
      <c r="D1023" s="4" t="s">
        <v>154</v>
      </c>
      <c r="E1023" s="4" t="s">
        <v>33</v>
      </c>
      <c r="F1023" s="4" t="s">
        <v>149</v>
      </c>
      <c r="H1023" s="4" t="s">
        <v>179</v>
      </c>
      <c r="I1023" s="4" t="s">
        <v>163</v>
      </c>
      <c r="J1023" s="11">
        <f t="shared" si="45"/>
        <v>0</v>
      </c>
      <c r="K1023" s="11">
        <f t="shared" si="46"/>
        <v>6</v>
      </c>
      <c r="L1023" s="11">
        <f t="shared" si="47"/>
        <v>0</v>
      </c>
      <c r="M1023" s="11" t="str">
        <f ca="1">IF(I1023&lt;&gt;"план","",IF((ABS(SUMIFS($C:$C,$J:$J,J1023,$E:$E,E1023,$I:$I,"факт"))+ABS(C1023))&gt;ABS(SUMIFS(INDIRECT("'Реестр план'!"&amp;'План-факт'!$E$3),'Реестр план'!$F:$F,E1023,'Реестр план'!$I:$I,J1023)),"перерасход","ок"))</f>
        <v/>
      </c>
    </row>
    <row r="1024" spans="2:13" x14ac:dyDescent="0.3">
      <c r="B1024" s="7">
        <v>41455</v>
      </c>
      <c r="C1024" s="9">
        <v>-20000</v>
      </c>
      <c r="D1024" s="4" t="s">
        <v>154</v>
      </c>
      <c r="E1024" s="4" t="s">
        <v>33</v>
      </c>
      <c r="F1024" s="4" t="s">
        <v>151</v>
      </c>
      <c r="H1024" s="4" t="s">
        <v>179</v>
      </c>
      <c r="I1024" s="4" t="s">
        <v>163</v>
      </c>
      <c r="J1024" s="11">
        <f t="shared" si="45"/>
        <v>0</v>
      </c>
      <c r="K1024" s="11">
        <f t="shared" si="46"/>
        <v>6</v>
      </c>
      <c r="L1024" s="11">
        <f t="shared" si="47"/>
        <v>0</v>
      </c>
      <c r="M1024" s="11" t="str">
        <f ca="1">IF(I1024&lt;&gt;"план","",IF((ABS(SUMIFS($C:$C,$J:$J,J1024,$E:$E,E1024,$I:$I,"факт"))+ABS(C1024))&gt;ABS(SUMIFS(INDIRECT("'Реестр план'!"&amp;'План-факт'!$E$3),'Реестр план'!$F:$F,E1024,'Реестр план'!$I:$I,J1024)),"перерасход","ок"))</f>
        <v/>
      </c>
    </row>
    <row r="1025" spans="2:13" x14ac:dyDescent="0.3">
      <c r="B1025" s="7">
        <v>41455</v>
      </c>
      <c r="C1025" s="9">
        <v>-16312.5</v>
      </c>
      <c r="D1025" s="4" t="s">
        <v>154</v>
      </c>
      <c r="E1025" s="4" t="s">
        <v>33</v>
      </c>
      <c r="F1025" s="4" t="s">
        <v>150</v>
      </c>
      <c r="H1025" s="4" t="s">
        <v>179</v>
      </c>
      <c r="I1025" s="4" t="s">
        <v>163</v>
      </c>
      <c r="J1025" s="11">
        <f t="shared" si="45"/>
        <v>0</v>
      </c>
      <c r="K1025" s="11">
        <f t="shared" si="46"/>
        <v>6</v>
      </c>
      <c r="L1025" s="11">
        <f t="shared" si="47"/>
        <v>0</v>
      </c>
      <c r="M1025" s="11" t="str">
        <f ca="1">IF(I1025&lt;&gt;"план","",IF((ABS(SUMIFS($C:$C,$J:$J,J1025,$E:$E,E1025,$I:$I,"факт"))+ABS(C1025))&gt;ABS(SUMIFS(INDIRECT("'Реестр план'!"&amp;'План-факт'!$E$3),'Реестр план'!$F:$F,E1025,'Реестр план'!$I:$I,J1025)),"перерасход","ок"))</f>
        <v/>
      </c>
    </row>
    <row r="1026" spans="2:13" x14ac:dyDescent="0.3">
      <c r="B1026" s="7">
        <v>41455</v>
      </c>
      <c r="C1026" s="9">
        <v>0.2</v>
      </c>
      <c r="D1026" s="4" t="s">
        <v>154</v>
      </c>
      <c r="E1026" s="4" t="s">
        <v>24</v>
      </c>
      <c r="F1026" s="4" t="s">
        <v>124</v>
      </c>
      <c r="H1026" s="4" t="s">
        <v>178</v>
      </c>
      <c r="I1026" s="4" t="s">
        <v>163</v>
      </c>
      <c r="J1026" s="11">
        <f t="shared" si="45"/>
        <v>0</v>
      </c>
      <c r="K1026" s="11">
        <f t="shared" si="46"/>
        <v>6</v>
      </c>
      <c r="L1026" s="11">
        <f t="shared" si="47"/>
        <v>0</v>
      </c>
      <c r="M1026" s="11" t="str">
        <f ca="1">IF(I1026&lt;&gt;"план","",IF((ABS(SUMIFS($C:$C,$J:$J,J1026,$E:$E,E1026,$I:$I,"факт"))+ABS(C1026))&gt;ABS(SUMIFS(INDIRECT("'Реестр план'!"&amp;'План-факт'!$E$3),'Реестр план'!$F:$F,E1026,'Реестр план'!$I:$I,J1026)),"перерасход","ок"))</f>
        <v/>
      </c>
    </row>
    <row r="1027" spans="2:13" x14ac:dyDescent="0.3">
      <c r="B1027" s="7">
        <v>41455</v>
      </c>
      <c r="C1027" s="9">
        <v>0.21</v>
      </c>
      <c r="D1027" s="4" t="s">
        <v>154</v>
      </c>
      <c r="E1027" s="4" t="s">
        <v>24</v>
      </c>
      <c r="F1027" s="4" t="s">
        <v>113</v>
      </c>
      <c r="H1027" s="4" t="s">
        <v>178</v>
      </c>
      <c r="I1027" s="4" t="s">
        <v>163</v>
      </c>
      <c r="J1027" s="11">
        <f t="shared" si="45"/>
        <v>0</v>
      </c>
      <c r="K1027" s="11">
        <f t="shared" si="46"/>
        <v>6</v>
      </c>
      <c r="L1027" s="11">
        <f t="shared" si="47"/>
        <v>0</v>
      </c>
      <c r="M1027" s="11" t="str">
        <f ca="1">IF(I1027&lt;&gt;"план","",IF((ABS(SUMIFS($C:$C,$J:$J,J1027,$E:$E,E1027,$I:$I,"факт"))+ABS(C1027))&gt;ABS(SUMIFS(INDIRECT("'Реестр план'!"&amp;'План-факт'!$E$3),'Реестр план'!$F:$F,E1027,'Реестр план'!$I:$I,J1027)),"перерасход","ок"))</f>
        <v/>
      </c>
    </row>
    <row r="1028" spans="2:13" x14ac:dyDescent="0.3">
      <c r="B1028" s="7">
        <v>41455</v>
      </c>
      <c r="C1028" s="9">
        <v>1.24</v>
      </c>
      <c r="D1028" s="4" t="s">
        <v>154</v>
      </c>
      <c r="E1028" s="4" t="s">
        <v>24</v>
      </c>
      <c r="F1028" s="4" t="s">
        <v>117</v>
      </c>
      <c r="H1028" s="4" t="s">
        <v>178</v>
      </c>
      <c r="I1028" s="4" t="s">
        <v>163</v>
      </c>
      <c r="J1028" s="11">
        <f t="shared" ref="J1028:J1091" si="48">IF(ISBLANK(A1028),0,MONTH(A1028))</f>
        <v>0</v>
      </c>
      <c r="K1028" s="11">
        <f t="shared" ref="K1028:K1091" si="49">IF(ISBLANK(B1028),0,MONTH(B1028))</f>
        <v>6</v>
      </c>
      <c r="L1028" s="11">
        <f t="shared" ref="L1028:L1091" si="50">WEEKNUM(A1028)</f>
        <v>0</v>
      </c>
      <c r="M1028" s="11" t="str">
        <f ca="1">IF(I1028&lt;&gt;"план","",IF((ABS(SUMIFS($C:$C,$J:$J,J1028,$E:$E,E1028,$I:$I,"факт"))+ABS(C1028))&gt;ABS(SUMIFS(INDIRECT("'Реестр план'!"&amp;'План-факт'!$E$3),'Реестр план'!$F:$F,E1028,'Реестр план'!$I:$I,J1028)),"перерасход","ок"))</f>
        <v/>
      </c>
    </row>
    <row r="1029" spans="2:13" x14ac:dyDescent="0.3">
      <c r="B1029" s="7">
        <v>41455</v>
      </c>
      <c r="C1029" s="9">
        <v>1.27</v>
      </c>
      <c r="D1029" s="4" t="s">
        <v>154</v>
      </c>
      <c r="E1029" s="4" t="s">
        <v>24</v>
      </c>
      <c r="F1029" s="4" t="s">
        <v>107</v>
      </c>
      <c r="H1029" s="4" t="s">
        <v>178</v>
      </c>
      <c r="I1029" s="4" t="s">
        <v>163</v>
      </c>
      <c r="J1029" s="11">
        <f t="shared" si="48"/>
        <v>0</v>
      </c>
      <c r="K1029" s="11">
        <f t="shared" si="49"/>
        <v>6</v>
      </c>
      <c r="L1029" s="11">
        <f t="shared" si="50"/>
        <v>0</v>
      </c>
      <c r="M1029" s="11" t="str">
        <f ca="1">IF(I1029&lt;&gt;"план","",IF((ABS(SUMIFS($C:$C,$J:$J,J1029,$E:$E,E1029,$I:$I,"факт"))+ABS(C1029))&gt;ABS(SUMIFS(INDIRECT("'Реестр план'!"&amp;'План-факт'!$E$3),'Реестр план'!$F:$F,E1029,'Реестр план'!$I:$I,J1029)),"перерасход","ок"))</f>
        <v/>
      </c>
    </row>
    <row r="1030" spans="2:13" x14ac:dyDescent="0.3">
      <c r="B1030" s="7">
        <v>41455</v>
      </c>
      <c r="C1030" s="9">
        <v>2.41</v>
      </c>
      <c r="D1030" s="4" t="s">
        <v>154</v>
      </c>
      <c r="E1030" s="4" t="s">
        <v>24</v>
      </c>
      <c r="F1030" s="4" t="s">
        <v>122</v>
      </c>
      <c r="H1030" s="4" t="s">
        <v>178</v>
      </c>
      <c r="I1030" s="4" t="s">
        <v>163</v>
      </c>
      <c r="J1030" s="11">
        <f t="shared" si="48"/>
        <v>0</v>
      </c>
      <c r="K1030" s="11">
        <f t="shared" si="49"/>
        <v>6</v>
      </c>
      <c r="L1030" s="11">
        <f t="shared" si="50"/>
        <v>0</v>
      </c>
      <c r="M1030" s="11" t="str">
        <f ca="1">IF(I1030&lt;&gt;"план","",IF((ABS(SUMIFS($C:$C,$J:$J,J1030,$E:$E,E1030,$I:$I,"факт"))+ABS(C1030))&gt;ABS(SUMIFS(INDIRECT("'Реестр план'!"&amp;'План-факт'!$E$3),'Реестр план'!$F:$F,E1030,'Реестр план'!$I:$I,J1030)),"перерасход","ок"))</f>
        <v/>
      </c>
    </row>
    <row r="1031" spans="2:13" x14ac:dyDescent="0.3">
      <c r="B1031" s="7">
        <v>41455</v>
      </c>
      <c r="C1031" s="9">
        <v>7.88</v>
      </c>
      <c r="D1031" s="4" t="s">
        <v>154</v>
      </c>
      <c r="E1031" s="4" t="s">
        <v>24</v>
      </c>
      <c r="F1031" s="4" t="s">
        <v>122</v>
      </c>
      <c r="H1031" s="4" t="s">
        <v>178</v>
      </c>
      <c r="I1031" s="4" t="s">
        <v>163</v>
      </c>
      <c r="J1031" s="11">
        <f t="shared" si="48"/>
        <v>0</v>
      </c>
      <c r="K1031" s="11">
        <f t="shared" si="49"/>
        <v>6</v>
      </c>
      <c r="L1031" s="11">
        <f t="shared" si="50"/>
        <v>0</v>
      </c>
      <c r="M1031" s="11" t="str">
        <f ca="1">IF(I1031&lt;&gt;"план","",IF((ABS(SUMIFS($C:$C,$J:$J,J1031,$E:$E,E1031,$I:$I,"факт"))+ABS(C1031))&gt;ABS(SUMIFS(INDIRECT("'Реестр план'!"&amp;'План-факт'!$E$3),'Реестр план'!$F:$F,E1031,'Реестр план'!$I:$I,J1031)),"перерасход","ок"))</f>
        <v/>
      </c>
    </row>
    <row r="1032" spans="2:13" x14ac:dyDescent="0.3">
      <c r="B1032" s="7">
        <v>41455</v>
      </c>
      <c r="C1032" s="9">
        <v>23.55</v>
      </c>
      <c r="D1032" s="4" t="s">
        <v>154</v>
      </c>
      <c r="E1032" s="4" t="s">
        <v>24</v>
      </c>
      <c r="F1032" s="4" t="s">
        <v>123</v>
      </c>
      <c r="H1032" s="4" t="s">
        <v>178</v>
      </c>
      <c r="I1032" s="4" t="s">
        <v>163</v>
      </c>
      <c r="J1032" s="11">
        <f t="shared" si="48"/>
        <v>0</v>
      </c>
      <c r="K1032" s="11">
        <f t="shared" si="49"/>
        <v>6</v>
      </c>
      <c r="L1032" s="11">
        <f t="shared" si="50"/>
        <v>0</v>
      </c>
      <c r="M1032" s="11" t="str">
        <f ca="1">IF(I1032&lt;&gt;"план","",IF((ABS(SUMIFS($C:$C,$J:$J,J1032,$E:$E,E1032,$I:$I,"факт"))+ABS(C1032))&gt;ABS(SUMIFS(INDIRECT("'Реестр план'!"&amp;'План-факт'!$E$3),'Реестр план'!$F:$F,E1032,'Реестр план'!$I:$I,J1032)),"перерасход","ок"))</f>
        <v/>
      </c>
    </row>
    <row r="1033" spans="2:13" x14ac:dyDescent="0.3">
      <c r="B1033" s="7">
        <v>41455</v>
      </c>
      <c r="C1033" s="9">
        <v>50.6</v>
      </c>
      <c r="D1033" s="4" t="s">
        <v>154</v>
      </c>
      <c r="E1033" s="4" t="s">
        <v>24</v>
      </c>
      <c r="F1033" s="4" t="s">
        <v>113</v>
      </c>
      <c r="H1033" s="4" t="s">
        <v>178</v>
      </c>
      <c r="I1033" s="4" t="s">
        <v>163</v>
      </c>
      <c r="J1033" s="11">
        <f t="shared" si="48"/>
        <v>0</v>
      </c>
      <c r="K1033" s="11">
        <f t="shared" si="49"/>
        <v>6</v>
      </c>
      <c r="L1033" s="11">
        <f t="shared" si="50"/>
        <v>0</v>
      </c>
      <c r="M1033" s="11" t="str">
        <f ca="1">IF(I1033&lt;&gt;"план","",IF((ABS(SUMIFS($C:$C,$J:$J,J1033,$E:$E,E1033,$I:$I,"факт"))+ABS(C1033))&gt;ABS(SUMIFS(INDIRECT("'Реестр план'!"&amp;'План-факт'!$E$3),'Реестр план'!$F:$F,E1033,'Реестр план'!$I:$I,J1033)),"перерасход","ок"))</f>
        <v/>
      </c>
    </row>
    <row r="1034" spans="2:13" x14ac:dyDescent="0.3">
      <c r="B1034" s="7">
        <v>41455</v>
      </c>
      <c r="C1034" s="9">
        <v>74.34</v>
      </c>
      <c r="D1034" s="4" t="s">
        <v>154</v>
      </c>
      <c r="E1034" s="4" t="s">
        <v>24</v>
      </c>
      <c r="F1034" s="4" t="s">
        <v>110</v>
      </c>
      <c r="H1034" s="4" t="s">
        <v>178</v>
      </c>
      <c r="I1034" s="4" t="s">
        <v>163</v>
      </c>
      <c r="J1034" s="11">
        <f t="shared" si="48"/>
        <v>0</v>
      </c>
      <c r="K1034" s="11">
        <f t="shared" si="49"/>
        <v>6</v>
      </c>
      <c r="L1034" s="11">
        <f t="shared" si="50"/>
        <v>0</v>
      </c>
      <c r="M1034" s="11" t="str">
        <f ca="1">IF(I1034&lt;&gt;"план","",IF((ABS(SUMIFS($C:$C,$J:$J,J1034,$E:$E,E1034,$I:$I,"факт"))+ABS(C1034))&gt;ABS(SUMIFS(INDIRECT("'Реестр план'!"&amp;'План-факт'!$E$3),'Реестр план'!$F:$F,E1034,'Реестр план'!$I:$I,J1034)),"перерасход","ок"))</f>
        <v/>
      </c>
    </row>
    <row r="1035" spans="2:13" x14ac:dyDescent="0.3">
      <c r="B1035" s="7">
        <v>41455</v>
      </c>
      <c r="C1035" s="9">
        <v>127.44</v>
      </c>
      <c r="D1035" s="4" t="s">
        <v>154</v>
      </c>
      <c r="E1035" s="4" t="s">
        <v>24</v>
      </c>
      <c r="F1035" s="4" t="s">
        <v>108</v>
      </c>
      <c r="H1035" s="4" t="s">
        <v>178</v>
      </c>
      <c r="I1035" s="4" t="s">
        <v>163</v>
      </c>
      <c r="J1035" s="11">
        <f t="shared" si="48"/>
        <v>0</v>
      </c>
      <c r="K1035" s="11">
        <f t="shared" si="49"/>
        <v>6</v>
      </c>
      <c r="L1035" s="11">
        <f t="shared" si="50"/>
        <v>0</v>
      </c>
      <c r="M1035" s="11" t="str">
        <f ca="1">IF(I1035&lt;&gt;"план","",IF((ABS(SUMIFS($C:$C,$J:$J,J1035,$E:$E,E1035,$I:$I,"факт"))+ABS(C1035))&gt;ABS(SUMIFS(INDIRECT("'Реестр план'!"&amp;'План-факт'!$E$3),'Реестр план'!$F:$F,E1035,'Реестр план'!$I:$I,J1035)),"перерасход","ок"))</f>
        <v/>
      </c>
    </row>
    <row r="1036" spans="2:13" x14ac:dyDescent="0.3">
      <c r="B1036" s="7">
        <v>41455</v>
      </c>
      <c r="C1036" s="9">
        <v>130.91999999999999</v>
      </c>
      <c r="D1036" s="4" t="s">
        <v>154</v>
      </c>
      <c r="E1036" s="4" t="s">
        <v>24</v>
      </c>
      <c r="F1036" s="4" t="s">
        <v>111</v>
      </c>
      <c r="H1036" s="4" t="s">
        <v>178</v>
      </c>
      <c r="I1036" s="4" t="s">
        <v>163</v>
      </c>
      <c r="J1036" s="11">
        <f t="shared" si="48"/>
        <v>0</v>
      </c>
      <c r="K1036" s="11">
        <f t="shared" si="49"/>
        <v>6</v>
      </c>
      <c r="L1036" s="11">
        <f t="shared" si="50"/>
        <v>0</v>
      </c>
      <c r="M1036" s="11" t="str">
        <f ca="1">IF(I1036&lt;&gt;"план","",IF((ABS(SUMIFS($C:$C,$J:$J,J1036,$E:$E,E1036,$I:$I,"факт"))+ABS(C1036))&gt;ABS(SUMIFS(INDIRECT("'Реестр план'!"&amp;'План-факт'!$E$3),'Реестр план'!$F:$F,E1036,'Реестр план'!$I:$I,J1036)),"перерасход","ок"))</f>
        <v/>
      </c>
    </row>
    <row r="1037" spans="2:13" x14ac:dyDescent="0.3">
      <c r="B1037" s="7">
        <v>41455</v>
      </c>
      <c r="C1037" s="9">
        <v>163.97</v>
      </c>
      <c r="D1037" s="4" t="s">
        <v>154</v>
      </c>
      <c r="E1037" s="4" t="s">
        <v>24</v>
      </c>
      <c r="F1037" s="4" t="s">
        <v>117</v>
      </c>
      <c r="H1037" s="4" t="s">
        <v>178</v>
      </c>
      <c r="I1037" s="4" t="s">
        <v>163</v>
      </c>
      <c r="J1037" s="11">
        <f t="shared" si="48"/>
        <v>0</v>
      </c>
      <c r="K1037" s="11">
        <f t="shared" si="49"/>
        <v>6</v>
      </c>
      <c r="L1037" s="11">
        <f t="shared" si="50"/>
        <v>0</v>
      </c>
      <c r="M1037" s="11" t="str">
        <f ca="1">IF(I1037&lt;&gt;"план","",IF((ABS(SUMIFS($C:$C,$J:$J,J1037,$E:$E,E1037,$I:$I,"факт"))+ABS(C1037))&gt;ABS(SUMIFS(INDIRECT("'Реестр план'!"&amp;'План-факт'!$E$3),'Реестр план'!$F:$F,E1037,'Реестр план'!$I:$I,J1037)),"перерасход","ок"))</f>
        <v/>
      </c>
    </row>
    <row r="1038" spans="2:13" x14ac:dyDescent="0.3">
      <c r="B1038" s="7">
        <v>41455</v>
      </c>
      <c r="C1038" s="9">
        <v>220.47</v>
      </c>
      <c r="D1038" s="4" t="s">
        <v>154</v>
      </c>
      <c r="E1038" s="4" t="s">
        <v>24</v>
      </c>
      <c r="F1038" s="4" t="s">
        <v>124</v>
      </c>
      <c r="H1038" s="4" t="s">
        <v>178</v>
      </c>
      <c r="I1038" s="4" t="s">
        <v>163</v>
      </c>
      <c r="J1038" s="11">
        <f t="shared" si="48"/>
        <v>0</v>
      </c>
      <c r="K1038" s="11">
        <f t="shared" si="49"/>
        <v>6</v>
      </c>
      <c r="L1038" s="11">
        <f t="shared" si="50"/>
        <v>0</v>
      </c>
      <c r="M1038" s="11" t="str">
        <f ca="1">IF(I1038&lt;&gt;"план","",IF((ABS(SUMIFS($C:$C,$J:$J,J1038,$E:$E,E1038,$I:$I,"факт"))+ABS(C1038))&gt;ABS(SUMIFS(INDIRECT("'Реестр план'!"&amp;'План-факт'!$E$3),'Реестр план'!$F:$F,E1038,'Реестр план'!$I:$I,J1038)),"перерасход","ок"))</f>
        <v/>
      </c>
    </row>
    <row r="1039" spans="2:13" x14ac:dyDescent="0.3">
      <c r="B1039" s="7">
        <v>41455</v>
      </c>
      <c r="C1039" s="9">
        <v>230.1</v>
      </c>
      <c r="D1039" s="4" t="s">
        <v>154</v>
      </c>
      <c r="E1039" s="4" t="s">
        <v>24</v>
      </c>
      <c r="F1039" s="4" t="s">
        <v>120</v>
      </c>
      <c r="H1039" s="4" t="s">
        <v>178</v>
      </c>
      <c r="I1039" s="4" t="s">
        <v>163</v>
      </c>
      <c r="J1039" s="11">
        <f t="shared" si="48"/>
        <v>0</v>
      </c>
      <c r="K1039" s="11">
        <f t="shared" si="49"/>
        <v>6</v>
      </c>
      <c r="L1039" s="11">
        <f t="shared" si="50"/>
        <v>0</v>
      </c>
      <c r="M1039" s="11" t="str">
        <f ca="1">IF(I1039&lt;&gt;"план","",IF((ABS(SUMIFS($C:$C,$J:$J,J1039,$E:$E,E1039,$I:$I,"факт"))+ABS(C1039))&gt;ABS(SUMIFS(INDIRECT("'Реестр план'!"&amp;'План-факт'!$E$3),'Реестр план'!$F:$F,E1039,'Реестр план'!$I:$I,J1039)),"перерасход","ок"))</f>
        <v/>
      </c>
    </row>
    <row r="1040" spans="2:13" x14ac:dyDescent="0.3">
      <c r="B1040" s="7">
        <v>41455</v>
      </c>
      <c r="C1040" s="9">
        <v>278.22000000000003</v>
      </c>
      <c r="D1040" s="4" t="s">
        <v>154</v>
      </c>
      <c r="E1040" s="4" t="s">
        <v>24</v>
      </c>
      <c r="F1040" s="4" t="s">
        <v>125</v>
      </c>
      <c r="H1040" s="4" t="s">
        <v>178</v>
      </c>
      <c r="I1040" s="4" t="s">
        <v>163</v>
      </c>
      <c r="J1040" s="11">
        <f t="shared" si="48"/>
        <v>0</v>
      </c>
      <c r="K1040" s="11">
        <f t="shared" si="49"/>
        <v>6</v>
      </c>
      <c r="L1040" s="11">
        <f t="shared" si="50"/>
        <v>0</v>
      </c>
      <c r="M1040" s="11" t="str">
        <f ca="1">IF(I1040&lt;&gt;"план","",IF((ABS(SUMIFS($C:$C,$J:$J,J1040,$E:$E,E1040,$I:$I,"факт"))+ABS(C1040))&gt;ABS(SUMIFS(INDIRECT("'Реестр план'!"&amp;'План-факт'!$E$3),'Реестр план'!$F:$F,E1040,'Реестр план'!$I:$I,J1040)),"перерасход","ок"))</f>
        <v/>
      </c>
    </row>
    <row r="1041" spans="2:13" x14ac:dyDescent="0.3">
      <c r="B1041" s="7">
        <v>41455</v>
      </c>
      <c r="C1041" s="9">
        <v>308.39999999999998</v>
      </c>
      <c r="D1041" s="4" t="s">
        <v>154</v>
      </c>
      <c r="E1041" s="4" t="s">
        <v>24</v>
      </c>
      <c r="F1041" s="4" t="s">
        <v>108</v>
      </c>
      <c r="H1041" s="4" t="s">
        <v>178</v>
      </c>
      <c r="I1041" s="4" t="s">
        <v>163</v>
      </c>
      <c r="J1041" s="11">
        <f t="shared" si="48"/>
        <v>0</v>
      </c>
      <c r="K1041" s="11">
        <f t="shared" si="49"/>
        <v>6</v>
      </c>
      <c r="L1041" s="11">
        <f t="shared" si="50"/>
        <v>0</v>
      </c>
      <c r="M1041" s="11" t="str">
        <f ca="1">IF(I1041&lt;&gt;"план","",IF((ABS(SUMIFS($C:$C,$J:$J,J1041,$E:$E,E1041,$I:$I,"факт"))+ABS(C1041))&gt;ABS(SUMIFS(INDIRECT("'Реестр план'!"&amp;'План-факт'!$E$3),'Реестр план'!$F:$F,E1041,'Реестр план'!$I:$I,J1041)),"перерасход","ок"))</f>
        <v/>
      </c>
    </row>
    <row r="1042" spans="2:13" x14ac:dyDescent="0.3">
      <c r="B1042" s="7">
        <v>41455</v>
      </c>
      <c r="C1042" s="9">
        <v>344.78</v>
      </c>
      <c r="D1042" s="4" t="s">
        <v>154</v>
      </c>
      <c r="E1042" s="4" t="s">
        <v>24</v>
      </c>
      <c r="F1042" s="4" t="s">
        <v>107</v>
      </c>
      <c r="H1042" s="4" t="s">
        <v>178</v>
      </c>
      <c r="I1042" s="4" t="s">
        <v>163</v>
      </c>
      <c r="J1042" s="11">
        <f t="shared" si="48"/>
        <v>0</v>
      </c>
      <c r="K1042" s="11">
        <f t="shared" si="49"/>
        <v>6</v>
      </c>
      <c r="L1042" s="11">
        <f t="shared" si="50"/>
        <v>0</v>
      </c>
      <c r="M1042" s="11" t="str">
        <f ca="1">IF(I1042&lt;&gt;"план","",IF((ABS(SUMIFS($C:$C,$J:$J,J1042,$E:$E,E1042,$I:$I,"факт"))+ABS(C1042))&gt;ABS(SUMIFS(INDIRECT("'Реестр план'!"&amp;'План-факт'!$E$3),'Реестр план'!$F:$F,E1042,'Реестр план'!$I:$I,J1042)),"перерасход","ок"))</f>
        <v/>
      </c>
    </row>
    <row r="1043" spans="2:13" x14ac:dyDescent="0.3">
      <c r="B1043" s="7">
        <v>41455</v>
      </c>
      <c r="C1043" s="9">
        <v>446.04</v>
      </c>
      <c r="D1043" s="4" t="s">
        <v>154</v>
      </c>
      <c r="E1043" s="4" t="s">
        <v>24</v>
      </c>
      <c r="F1043" s="4" t="s">
        <v>117</v>
      </c>
      <c r="H1043" s="4" t="s">
        <v>178</v>
      </c>
      <c r="I1043" s="4" t="s">
        <v>163</v>
      </c>
      <c r="J1043" s="11">
        <f t="shared" si="48"/>
        <v>0</v>
      </c>
      <c r="K1043" s="11">
        <f t="shared" si="49"/>
        <v>6</v>
      </c>
      <c r="L1043" s="11">
        <f t="shared" si="50"/>
        <v>0</v>
      </c>
      <c r="M1043" s="11" t="str">
        <f ca="1">IF(I1043&lt;&gt;"план","",IF((ABS(SUMIFS($C:$C,$J:$J,J1043,$E:$E,E1043,$I:$I,"факт"))+ABS(C1043))&gt;ABS(SUMIFS(INDIRECT("'Реестр план'!"&amp;'План-факт'!$E$3),'Реестр план'!$F:$F,E1043,'Реестр план'!$I:$I,J1043)),"перерасход","ок"))</f>
        <v/>
      </c>
    </row>
    <row r="1044" spans="2:13" x14ac:dyDescent="0.3">
      <c r="B1044" s="7">
        <v>41455</v>
      </c>
      <c r="C1044" s="9">
        <v>591.65</v>
      </c>
      <c r="D1044" s="4" t="s">
        <v>154</v>
      </c>
      <c r="E1044" s="4" t="s">
        <v>24</v>
      </c>
      <c r="F1044" s="4" t="s">
        <v>105</v>
      </c>
      <c r="H1044" s="4" t="s">
        <v>178</v>
      </c>
      <c r="I1044" s="4" t="s">
        <v>163</v>
      </c>
      <c r="J1044" s="11">
        <f t="shared" si="48"/>
        <v>0</v>
      </c>
      <c r="K1044" s="11">
        <f t="shared" si="49"/>
        <v>6</v>
      </c>
      <c r="L1044" s="11">
        <f t="shared" si="50"/>
        <v>0</v>
      </c>
      <c r="M1044" s="11" t="str">
        <f ca="1">IF(I1044&lt;&gt;"план","",IF((ABS(SUMIFS($C:$C,$J:$J,J1044,$E:$E,E1044,$I:$I,"факт"))+ABS(C1044))&gt;ABS(SUMIFS(INDIRECT("'Реестр план'!"&amp;'План-факт'!$E$3),'Реестр план'!$F:$F,E1044,'Реестр план'!$I:$I,J1044)),"перерасход","ок"))</f>
        <v/>
      </c>
    </row>
    <row r="1045" spans="2:13" x14ac:dyDescent="0.3">
      <c r="B1045" s="7">
        <v>41455</v>
      </c>
      <c r="C1045" s="9">
        <v>600</v>
      </c>
      <c r="D1045" s="4" t="s">
        <v>154</v>
      </c>
      <c r="E1045" s="4" t="s">
        <v>24</v>
      </c>
      <c r="F1045" s="4" t="s">
        <v>113</v>
      </c>
      <c r="H1045" s="4" t="s">
        <v>178</v>
      </c>
      <c r="I1045" s="4" t="s">
        <v>163</v>
      </c>
      <c r="J1045" s="11">
        <f t="shared" si="48"/>
        <v>0</v>
      </c>
      <c r="K1045" s="11">
        <f t="shared" si="49"/>
        <v>6</v>
      </c>
      <c r="L1045" s="11">
        <f t="shared" si="50"/>
        <v>0</v>
      </c>
      <c r="M1045" s="11" t="str">
        <f ca="1">IF(I1045&lt;&gt;"план","",IF((ABS(SUMIFS($C:$C,$J:$J,J1045,$E:$E,E1045,$I:$I,"факт"))+ABS(C1045))&gt;ABS(SUMIFS(INDIRECT("'Реестр план'!"&amp;'План-факт'!$E$3),'Реестр план'!$F:$F,E1045,'Реестр план'!$I:$I,J1045)),"перерасход","ок"))</f>
        <v/>
      </c>
    </row>
    <row r="1046" spans="2:13" x14ac:dyDescent="0.3">
      <c r="B1046" s="7">
        <v>41455</v>
      </c>
      <c r="C1046" s="9">
        <v>636.63</v>
      </c>
      <c r="D1046" s="4" t="s">
        <v>154</v>
      </c>
      <c r="E1046" s="4" t="s">
        <v>24</v>
      </c>
      <c r="F1046" s="4" t="s">
        <v>113</v>
      </c>
      <c r="H1046" s="4" t="s">
        <v>178</v>
      </c>
      <c r="I1046" s="4" t="s">
        <v>163</v>
      </c>
      <c r="J1046" s="11">
        <f t="shared" si="48"/>
        <v>0</v>
      </c>
      <c r="K1046" s="11">
        <f t="shared" si="49"/>
        <v>6</v>
      </c>
      <c r="L1046" s="11">
        <f t="shared" si="50"/>
        <v>0</v>
      </c>
      <c r="M1046" s="11" t="str">
        <f ca="1">IF(I1046&lt;&gt;"план","",IF((ABS(SUMIFS($C:$C,$J:$J,J1046,$E:$E,E1046,$I:$I,"факт"))+ABS(C1046))&gt;ABS(SUMIFS(INDIRECT("'Реестр план'!"&amp;'План-факт'!$E$3),'Реестр план'!$F:$F,E1046,'Реестр план'!$I:$I,J1046)),"перерасход","ок"))</f>
        <v/>
      </c>
    </row>
    <row r="1047" spans="2:13" x14ac:dyDescent="0.3">
      <c r="B1047" s="7">
        <v>41455</v>
      </c>
      <c r="C1047" s="9">
        <v>728.77</v>
      </c>
      <c r="D1047" s="4" t="s">
        <v>154</v>
      </c>
      <c r="E1047" s="4" t="s">
        <v>24</v>
      </c>
      <c r="F1047" s="4" t="s">
        <v>124</v>
      </c>
      <c r="H1047" s="4" t="s">
        <v>178</v>
      </c>
      <c r="I1047" s="4" t="s">
        <v>163</v>
      </c>
      <c r="J1047" s="11">
        <f t="shared" si="48"/>
        <v>0</v>
      </c>
      <c r="K1047" s="11">
        <f t="shared" si="49"/>
        <v>6</v>
      </c>
      <c r="L1047" s="11">
        <f t="shared" si="50"/>
        <v>0</v>
      </c>
      <c r="M1047" s="11" t="str">
        <f ca="1">IF(I1047&lt;&gt;"план","",IF((ABS(SUMIFS($C:$C,$J:$J,J1047,$E:$E,E1047,$I:$I,"факт"))+ABS(C1047))&gt;ABS(SUMIFS(INDIRECT("'Реестр план'!"&amp;'План-факт'!$E$3),'Реестр план'!$F:$F,E1047,'Реестр план'!$I:$I,J1047)),"перерасход","ок"))</f>
        <v/>
      </c>
    </row>
    <row r="1048" spans="2:13" x14ac:dyDescent="0.3">
      <c r="B1048" s="7">
        <v>41455</v>
      </c>
      <c r="C1048" s="9">
        <v>1404.61</v>
      </c>
      <c r="D1048" s="4" t="s">
        <v>154</v>
      </c>
      <c r="E1048" s="4" t="s">
        <v>24</v>
      </c>
      <c r="F1048" s="4" t="s">
        <v>125</v>
      </c>
      <c r="H1048" s="4" t="s">
        <v>178</v>
      </c>
      <c r="I1048" s="4" t="s">
        <v>163</v>
      </c>
      <c r="J1048" s="11">
        <f t="shared" si="48"/>
        <v>0</v>
      </c>
      <c r="K1048" s="11">
        <f t="shared" si="49"/>
        <v>6</v>
      </c>
      <c r="L1048" s="11">
        <f t="shared" si="50"/>
        <v>0</v>
      </c>
      <c r="M1048" s="11" t="str">
        <f ca="1">IF(I1048&lt;&gt;"план","",IF((ABS(SUMIFS($C:$C,$J:$J,J1048,$E:$E,E1048,$I:$I,"факт"))+ABS(C1048))&gt;ABS(SUMIFS(INDIRECT("'Реестр план'!"&amp;'План-факт'!$E$3),'Реестр план'!$F:$F,E1048,'Реестр план'!$I:$I,J1048)),"перерасход","ок"))</f>
        <v/>
      </c>
    </row>
    <row r="1049" spans="2:13" x14ac:dyDescent="0.3">
      <c r="B1049" s="7">
        <v>41455</v>
      </c>
      <c r="C1049" s="9">
        <v>1470</v>
      </c>
      <c r="D1049" s="4" t="s">
        <v>154</v>
      </c>
      <c r="E1049" s="4" t="s">
        <v>24</v>
      </c>
      <c r="F1049" s="4" t="s">
        <v>115</v>
      </c>
      <c r="H1049" s="4" t="s">
        <v>178</v>
      </c>
      <c r="I1049" s="4" t="s">
        <v>163</v>
      </c>
      <c r="J1049" s="11">
        <f t="shared" si="48"/>
        <v>0</v>
      </c>
      <c r="K1049" s="11">
        <f t="shared" si="49"/>
        <v>6</v>
      </c>
      <c r="L1049" s="11">
        <f t="shared" si="50"/>
        <v>0</v>
      </c>
      <c r="M1049" s="11" t="str">
        <f ca="1">IF(I1049&lt;&gt;"план","",IF((ABS(SUMIFS($C:$C,$J:$J,J1049,$E:$E,E1049,$I:$I,"факт"))+ABS(C1049))&gt;ABS(SUMIFS(INDIRECT("'Реестр план'!"&amp;'План-факт'!$E$3),'Реестр план'!$F:$F,E1049,'Реестр план'!$I:$I,J1049)),"перерасход","ок"))</f>
        <v/>
      </c>
    </row>
    <row r="1050" spans="2:13" x14ac:dyDescent="0.3">
      <c r="B1050" s="7">
        <v>41455</v>
      </c>
      <c r="C1050" s="9">
        <v>1672.65</v>
      </c>
      <c r="D1050" s="4" t="s">
        <v>154</v>
      </c>
      <c r="E1050" s="4" t="s">
        <v>24</v>
      </c>
      <c r="F1050" s="4" t="s">
        <v>122</v>
      </c>
      <c r="H1050" s="4" t="s">
        <v>178</v>
      </c>
      <c r="I1050" s="4" t="s">
        <v>163</v>
      </c>
      <c r="J1050" s="11">
        <f t="shared" si="48"/>
        <v>0</v>
      </c>
      <c r="K1050" s="11">
        <f t="shared" si="49"/>
        <v>6</v>
      </c>
      <c r="L1050" s="11">
        <f t="shared" si="50"/>
        <v>0</v>
      </c>
      <c r="M1050" s="11" t="str">
        <f ca="1">IF(I1050&lt;&gt;"план","",IF((ABS(SUMIFS($C:$C,$J:$J,J1050,$E:$E,E1050,$I:$I,"факт"))+ABS(C1050))&gt;ABS(SUMIFS(INDIRECT("'Реестр план'!"&amp;'План-факт'!$E$3),'Реестр план'!$F:$F,E1050,'Реестр план'!$I:$I,J1050)),"перерасход","ок"))</f>
        <v/>
      </c>
    </row>
    <row r="1051" spans="2:13" x14ac:dyDescent="0.3">
      <c r="B1051" s="7">
        <v>41455</v>
      </c>
      <c r="C1051" s="9">
        <v>1807.02</v>
      </c>
      <c r="D1051" s="4" t="s">
        <v>154</v>
      </c>
      <c r="E1051" s="4" t="s">
        <v>24</v>
      </c>
      <c r="F1051" s="4" t="s">
        <v>110</v>
      </c>
      <c r="H1051" s="4" t="s">
        <v>178</v>
      </c>
      <c r="I1051" s="4" t="s">
        <v>163</v>
      </c>
      <c r="J1051" s="11">
        <f t="shared" si="48"/>
        <v>0</v>
      </c>
      <c r="K1051" s="11">
        <f t="shared" si="49"/>
        <v>6</v>
      </c>
      <c r="L1051" s="11">
        <f t="shared" si="50"/>
        <v>0</v>
      </c>
      <c r="M1051" s="11" t="str">
        <f ca="1">IF(I1051&lt;&gt;"план","",IF((ABS(SUMIFS($C:$C,$J:$J,J1051,$E:$E,E1051,$I:$I,"факт"))+ABS(C1051))&gt;ABS(SUMIFS(INDIRECT("'Реестр план'!"&amp;'План-факт'!$E$3),'Реестр план'!$F:$F,E1051,'Реестр план'!$I:$I,J1051)),"перерасход","ок"))</f>
        <v/>
      </c>
    </row>
    <row r="1052" spans="2:13" x14ac:dyDescent="0.3">
      <c r="B1052" s="7">
        <v>41455</v>
      </c>
      <c r="C1052" s="9">
        <v>1817.2</v>
      </c>
      <c r="D1052" s="4" t="s">
        <v>154</v>
      </c>
      <c r="E1052" s="4" t="s">
        <v>24</v>
      </c>
      <c r="F1052" s="4" t="s">
        <v>125</v>
      </c>
      <c r="H1052" s="4" t="s">
        <v>178</v>
      </c>
      <c r="I1052" s="4" t="s">
        <v>163</v>
      </c>
      <c r="J1052" s="11">
        <f t="shared" si="48"/>
        <v>0</v>
      </c>
      <c r="K1052" s="11">
        <f t="shared" si="49"/>
        <v>6</v>
      </c>
      <c r="L1052" s="11">
        <f t="shared" si="50"/>
        <v>0</v>
      </c>
      <c r="M1052" s="11" t="str">
        <f ca="1">IF(I1052&lt;&gt;"план","",IF((ABS(SUMIFS($C:$C,$J:$J,J1052,$E:$E,E1052,$I:$I,"факт"))+ABS(C1052))&gt;ABS(SUMIFS(INDIRECT("'Реестр план'!"&amp;'План-факт'!$E$3),'Реестр план'!$F:$F,E1052,'Реестр план'!$I:$I,J1052)),"перерасход","ок"))</f>
        <v/>
      </c>
    </row>
    <row r="1053" spans="2:13" x14ac:dyDescent="0.3">
      <c r="B1053" s="7">
        <v>41455</v>
      </c>
      <c r="C1053" s="9">
        <v>1876.2</v>
      </c>
      <c r="D1053" s="4" t="s">
        <v>154</v>
      </c>
      <c r="E1053" s="4" t="s">
        <v>24</v>
      </c>
      <c r="F1053" s="4" t="s">
        <v>108</v>
      </c>
      <c r="H1053" s="4" t="s">
        <v>178</v>
      </c>
      <c r="I1053" s="4" t="s">
        <v>163</v>
      </c>
      <c r="J1053" s="11">
        <f t="shared" si="48"/>
        <v>0</v>
      </c>
      <c r="K1053" s="11">
        <f t="shared" si="49"/>
        <v>6</v>
      </c>
      <c r="L1053" s="11">
        <f t="shared" si="50"/>
        <v>0</v>
      </c>
      <c r="M1053" s="11" t="str">
        <f ca="1">IF(I1053&lt;&gt;"план","",IF((ABS(SUMIFS($C:$C,$J:$J,J1053,$E:$E,E1053,$I:$I,"факт"))+ABS(C1053))&gt;ABS(SUMIFS(INDIRECT("'Реестр план'!"&amp;'План-факт'!$E$3),'Реестр план'!$F:$F,E1053,'Реестр план'!$I:$I,J1053)),"перерасход","ок"))</f>
        <v/>
      </c>
    </row>
    <row r="1054" spans="2:13" x14ac:dyDescent="0.3">
      <c r="B1054" s="7">
        <v>41455</v>
      </c>
      <c r="C1054" s="9">
        <v>1893.46</v>
      </c>
      <c r="D1054" s="4" t="s">
        <v>154</v>
      </c>
      <c r="E1054" s="4" t="s">
        <v>24</v>
      </c>
      <c r="F1054" s="4" t="s">
        <v>112</v>
      </c>
      <c r="H1054" s="4" t="s">
        <v>178</v>
      </c>
      <c r="I1054" s="4" t="s">
        <v>163</v>
      </c>
      <c r="J1054" s="11">
        <f t="shared" si="48"/>
        <v>0</v>
      </c>
      <c r="K1054" s="11">
        <f t="shared" si="49"/>
        <v>6</v>
      </c>
      <c r="L1054" s="11">
        <f t="shared" si="50"/>
        <v>0</v>
      </c>
      <c r="M1054" s="11" t="str">
        <f ca="1">IF(I1054&lt;&gt;"план","",IF((ABS(SUMIFS($C:$C,$J:$J,J1054,$E:$E,E1054,$I:$I,"факт"))+ABS(C1054))&gt;ABS(SUMIFS(INDIRECT("'Реестр план'!"&amp;'План-факт'!$E$3),'Реестр план'!$F:$F,E1054,'Реестр план'!$I:$I,J1054)),"перерасход","ок"))</f>
        <v/>
      </c>
    </row>
    <row r="1055" spans="2:13" x14ac:dyDescent="0.3">
      <c r="B1055" s="7">
        <v>41455</v>
      </c>
      <c r="C1055" s="9">
        <v>1914.68</v>
      </c>
      <c r="D1055" s="4" t="s">
        <v>154</v>
      </c>
      <c r="E1055" s="4" t="s">
        <v>24</v>
      </c>
      <c r="F1055" s="4" t="s">
        <v>112</v>
      </c>
      <c r="H1055" s="4" t="s">
        <v>178</v>
      </c>
      <c r="I1055" s="4" t="s">
        <v>163</v>
      </c>
      <c r="J1055" s="11">
        <f t="shared" si="48"/>
        <v>0</v>
      </c>
      <c r="K1055" s="11">
        <f t="shared" si="49"/>
        <v>6</v>
      </c>
      <c r="L1055" s="11">
        <f t="shared" si="50"/>
        <v>0</v>
      </c>
      <c r="M1055" s="11" t="str">
        <f ca="1">IF(I1055&lt;&gt;"план","",IF((ABS(SUMIFS($C:$C,$J:$J,J1055,$E:$E,E1055,$I:$I,"факт"))+ABS(C1055))&gt;ABS(SUMIFS(INDIRECT("'Реестр план'!"&amp;'План-факт'!$E$3),'Реестр план'!$F:$F,E1055,'Реестр план'!$I:$I,J1055)),"перерасход","ок"))</f>
        <v/>
      </c>
    </row>
    <row r="1056" spans="2:13" x14ac:dyDescent="0.3">
      <c r="B1056" s="7">
        <v>41455</v>
      </c>
      <c r="C1056" s="9">
        <v>2134.81</v>
      </c>
      <c r="D1056" s="4" t="s">
        <v>154</v>
      </c>
      <c r="E1056" s="4" t="s">
        <v>24</v>
      </c>
      <c r="F1056" s="4" t="s">
        <v>118</v>
      </c>
      <c r="H1056" s="4" t="s">
        <v>178</v>
      </c>
      <c r="I1056" s="4" t="s">
        <v>163</v>
      </c>
      <c r="J1056" s="11">
        <f t="shared" si="48"/>
        <v>0</v>
      </c>
      <c r="K1056" s="11">
        <f t="shared" si="49"/>
        <v>6</v>
      </c>
      <c r="L1056" s="11">
        <f t="shared" si="50"/>
        <v>0</v>
      </c>
      <c r="M1056" s="11" t="str">
        <f ca="1">IF(I1056&lt;&gt;"план","",IF((ABS(SUMIFS($C:$C,$J:$J,J1056,$E:$E,E1056,$I:$I,"факт"))+ABS(C1056))&gt;ABS(SUMIFS(INDIRECT("'Реестр план'!"&amp;'План-факт'!$E$3),'Реестр план'!$F:$F,E1056,'Реестр план'!$I:$I,J1056)),"перерасход","ок"))</f>
        <v/>
      </c>
    </row>
    <row r="1057" spans="2:13" x14ac:dyDescent="0.3">
      <c r="B1057" s="7">
        <v>41455</v>
      </c>
      <c r="C1057" s="9">
        <v>2196</v>
      </c>
      <c r="D1057" s="4" t="s">
        <v>154</v>
      </c>
      <c r="E1057" s="4" t="s">
        <v>24</v>
      </c>
      <c r="F1057" s="4" t="s">
        <v>122</v>
      </c>
      <c r="H1057" s="4" t="s">
        <v>178</v>
      </c>
      <c r="I1057" s="4" t="s">
        <v>163</v>
      </c>
      <c r="J1057" s="11">
        <f t="shared" si="48"/>
        <v>0</v>
      </c>
      <c r="K1057" s="11">
        <f t="shared" si="49"/>
        <v>6</v>
      </c>
      <c r="L1057" s="11">
        <f t="shared" si="50"/>
        <v>0</v>
      </c>
      <c r="M1057" s="11" t="str">
        <f ca="1">IF(I1057&lt;&gt;"план","",IF((ABS(SUMIFS($C:$C,$J:$J,J1057,$E:$E,E1057,$I:$I,"факт"))+ABS(C1057))&gt;ABS(SUMIFS(INDIRECT("'Реестр план'!"&amp;'План-факт'!$E$3),'Реестр план'!$F:$F,E1057,'Реестр план'!$I:$I,J1057)),"перерасход","ок"))</f>
        <v/>
      </c>
    </row>
    <row r="1058" spans="2:13" x14ac:dyDescent="0.3">
      <c r="B1058" s="7">
        <v>41455</v>
      </c>
      <c r="C1058" s="9">
        <v>2230.5300000000002</v>
      </c>
      <c r="D1058" s="4" t="s">
        <v>154</v>
      </c>
      <c r="E1058" s="4" t="s">
        <v>24</v>
      </c>
      <c r="F1058" s="4" t="s">
        <v>109</v>
      </c>
      <c r="H1058" s="4" t="s">
        <v>178</v>
      </c>
      <c r="I1058" s="4" t="s">
        <v>163</v>
      </c>
      <c r="J1058" s="11">
        <f t="shared" si="48"/>
        <v>0</v>
      </c>
      <c r="K1058" s="11">
        <f t="shared" si="49"/>
        <v>6</v>
      </c>
      <c r="L1058" s="11">
        <f t="shared" si="50"/>
        <v>0</v>
      </c>
      <c r="M1058" s="11" t="str">
        <f ca="1">IF(I1058&lt;&gt;"план","",IF((ABS(SUMIFS($C:$C,$J:$J,J1058,$E:$E,E1058,$I:$I,"факт"))+ABS(C1058))&gt;ABS(SUMIFS(INDIRECT("'Реестр план'!"&amp;'План-факт'!$E$3),'Реестр план'!$F:$F,E1058,'Реестр план'!$I:$I,J1058)),"перерасход","ок"))</f>
        <v/>
      </c>
    </row>
    <row r="1059" spans="2:13" x14ac:dyDescent="0.3">
      <c r="B1059" s="7">
        <v>41455</v>
      </c>
      <c r="C1059" s="9">
        <v>2323.2800000000002</v>
      </c>
      <c r="D1059" s="4" t="s">
        <v>154</v>
      </c>
      <c r="E1059" s="4" t="s">
        <v>24</v>
      </c>
      <c r="F1059" s="4" t="s">
        <v>110</v>
      </c>
      <c r="H1059" s="4" t="s">
        <v>178</v>
      </c>
      <c r="I1059" s="4" t="s">
        <v>163</v>
      </c>
      <c r="J1059" s="11">
        <f t="shared" si="48"/>
        <v>0</v>
      </c>
      <c r="K1059" s="11">
        <f t="shared" si="49"/>
        <v>6</v>
      </c>
      <c r="L1059" s="11">
        <f t="shared" si="50"/>
        <v>0</v>
      </c>
      <c r="M1059" s="11" t="str">
        <f ca="1">IF(I1059&lt;&gt;"план","",IF((ABS(SUMIFS($C:$C,$J:$J,J1059,$E:$E,E1059,$I:$I,"факт"))+ABS(C1059))&gt;ABS(SUMIFS(INDIRECT("'Реестр план'!"&amp;'План-факт'!$E$3),'Реестр план'!$F:$F,E1059,'Реестр план'!$I:$I,J1059)),"перерасход","ок"))</f>
        <v/>
      </c>
    </row>
    <row r="1060" spans="2:13" x14ac:dyDescent="0.3">
      <c r="B1060" s="7">
        <v>41455</v>
      </c>
      <c r="C1060" s="9">
        <v>2328.02</v>
      </c>
      <c r="D1060" s="4" t="s">
        <v>154</v>
      </c>
      <c r="E1060" s="4" t="s">
        <v>24</v>
      </c>
      <c r="F1060" s="4" t="s">
        <v>109</v>
      </c>
      <c r="H1060" s="4" t="s">
        <v>178</v>
      </c>
      <c r="I1060" s="4" t="s">
        <v>163</v>
      </c>
      <c r="J1060" s="11">
        <f t="shared" si="48"/>
        <v>0</v>
      </c>
      <c r="K1060" s="11">
        <f t="shared" si="49"/>
        <v>6</v>
      </c>
      <c r="L1060" s="11">
        <f t="shared" si="50"/>
        <v>0</v>
      </c>
      <c r="M1060" s="11" t="str">
        <f ca="1">IF(I1060&lt;&gt;"план","",IF((ABS(SUMIFS($C:$C,$J:$J,J1060,$E:$E,E1060,$I:$I,"факт"))+ABS(C1060))&gt;ABS(SUMIFS(INDIRECT("'Реестр план'!"&amp;'План-факт'!$E$3),'Реестр план'!$F:$F,E1060,'Реестр план'!$I:$I,J1060)),"перерасход","ок"))</f>
        <v/>
      </c>
    </row>
    <row r="1061" spans="2:13" x14ac:dyDescent="0.3">
      <c r="B1061" s="7">
        <v>41455</v>
      </c>
      <c r="C1061" s="9">
        <v>2419.5500000000002</v>
      </c>
      <c r="D1061" s="4" t="s">
        <v>154</v>
      </c>
      <c r="E1061" s="4" t="s">
        <v>24</v>
      </c>
      <c r="F1061" s="4" t="s">
        <v>114</v>
      </c>
      <c r="H1061" s="4" t="s">
        <v>178</v>
      </c>
      <c r="I1061" s="4" t="s">
        <v>163</v>
      </c>
      <c r="J1061" s="11">
        <f t="shared" si="48"/>
        <v>0</v>
      </c>
      <c r="K1061" s="11">
        <f t="shared" si="49"/>
        <v>6</v>
      </c>
      <c r="L1061" s="11">
        <f t="shared" si="50"/>
        <v>0</v>
      </c>
      <c r="M1061" s="11" t="str">
        <f ca="1">IF(I1061&lt;&gt;"план","",IF((ABS(SUMIFS($C:$C,$J:$J,J1061,$E:$E,E1061,$I:$I,"факт"))+ABS(C1061))&gt;ABS(SUMIFS(INDIRECT("'Реестр план'!"&amp;'План-факт'!$E$3),'Реестр план'!$F:$F,E1061,'Реестр план'!$I:$I,J1061)),"перерасход","ок"))</f>
        <v/>
      </c>
    </row>
    <row r="1062" spans="2:13" x14ac:dyDescent="0.3">
      <c r="B1062" s="7">
        <v>41455</v>
      </c>
      <c r="C1062" s="9">
        <v>2721.3</v>
      </c>
      <c r="D1062" s="4" t="s">
        <v>154</v>
      </c>
      <c r="E1062" s="4" t="s">
        <v>24</v>
      </c>
      <c r="F1062" s="4" t="s">
        <v>122</v>
      </c>
      <c r="H1062" s="4" t="s">
        <v>178</v>
      </c>
      <c r="I1062" s="4" t="s">
        <v>163</v>
      </c>
      <c r="J1062" s="11">
        <f t="shared" si="48"/>
        <v>0</v>
      </c>
      <c r="K1062" s="11">
        <f t="shared" si="49"/>
        <v>6</v>
      </c>
      <c r="L1062" s="11">
        <f t="shared" si="50"/>
        <v>0</v>
      </c>
      <c r="M1062" s="11" t="str">
        <f ca="1">IF(I1062&lt;&gt;"план","",IF((ABS(SUMIFS($C:$C,$J:$J,J1062,$E:$E,E1062,$I:$I,"факт"))+ABS(C1062))&gt;ABS(SUMIFS(INDIRECT("'Реестр план'!"&amp;'План-факт'!$E$3),'Реестр план'!$F:$F,E1062,'Реестр план'!$I:$I,J1062)),"перерасход","ок"))</f>
        <v/>
      </c>
    </row>
    <row r="1063" spans="2:13" x14ac:dyDescent="0.3">
      <c r="B1063" s="7">
        <v>41455</v>
      </c>
      <c r="C1063" s="9">
        <v>2845.52</v>
      </c>
      <c r="D1063" s="4" t="s">
        <v>154</v>
      </c>
      <c r="E1063" s="4" t="s">
        <v>24</v>
      </c>
      <c r="F1063" s="4" t="s">
        <v>115</v>
      </c>
      <c r="H1063" s="4" t="s">
        <v>178</v>
      </c>
      <c r="I1063" s="4" t="s">
        <v>163</v>
      </c>
      <c r="J1063" s="11">
        <f t="shared" si="48"/>
        <v>0</v>
      </c>
      <c r="K1063" s="11">
        <f t="shared" si="49"/>
        <v>6</v>
      </c>
      <c r="L1063" s="11">
        <f t="shared" si="50"/>
        <v>0</v>
      </c>
      <c r="M1063" s="11" t="str">
        <f ca="1">IF(I1063&lt;&gt;"план","",IF((ABS(SUMIFS($C:$C,$J:$J,J1063,$E:$E,E1063,$I:$I,"факт"))+ABS(C1063))&gt;ABS(SUMIFS(INDIRECT("'Реестр план'!"&amp;'План-факт'!$E$3),'Реестр план'!$F:$F,E1063,'Реестр план'!$I:$I,J1063)),"перерасход","ок"))</f>
        <v/>
      </c>
    </row>
    <row r="1064" spans="2:13" x14ac:dyDescent="0.3">
      <c r="B1064" s="7">
        <v>41455</v>
      </c>
      <c r="C1064" s="9">
        <v>3115.47</v>
      </c>
      <c r="D1064" s="4" t="s">
        <v>154</v>
      </c>
      <c r="E1064" s="4" t="s">
        <v>24</v>
      </c>
      <c r="F1064" s="4" t="s">
        <v>119</v>
      </c>
      <c r="H1064" s="4" t="s">
        <v>178</v>
      </c>
      <c r="I1064" s="4" t="s">
        <v>163</v>
      </c>
      <c r="J1064" s="11">
        <f t="shared" si="48"/>
        <v>0</v>
      </c>
      <c r="K1064" s="11">
        <f t="shared" si="49"/>
        <v>6</v>
      </c>
      <c r="L1064" s="11">
        <f t="shared" si="50"/>
        <v>0</v>
      </c>
      <c r="M1064" s="11" t="str">
        <f ca="1">IF(I1064&lt;&gt;"план","",IF((ABS(SUMIFS($C:$C,$J:$J,J1064,$E:$E,E1064,$I:$I,"факт"))+ABS(C1064))&gt;ABS(SUMIFS(INDIRECT("'Реестр план'!"&amp;'План-факт'!$E$3),'Реестр план'!$F:$F,E1064,'Реестр план'!$I:$I,J1064)),"перерасход","ок"))</f>
        <v/>
      </c>
    </row>
    <row r="1065" spans="2:13" x14ac:dyDescent="0.3">
      <c r="B1065" s="7">
        <v>41455</v>
      </c>
      <c r="C1065" s="9">
        <v>3274.5</v>
      </c>
      <c r="D1065" s="4" t="s">
        <v>154</v>
      </c>
      <c r="E1065" s="4" t="s">
        <v>24</v>
      </c>
      <c r="F1065" s="4" t="s">
        <v>124</v>
      </c>
      <c r="H1065" s="4" t="s">
        <v>178</v>
      </c>
      <c r="I1065" s="4" t="s">
        <v>163</v>
      </c>
      <c r="J1065" s="11">
        <f t="shared" si="48"/>
        <v>0</v>
      </c>
      <c r="K1065" s="11">
        <f t="shared" si="49"/>
        <v>6</v>
      </c>
      <c r="L1065" s="11">
        <f t="shared" si="50"/>
        <v>0</v>
      </c>
      <c r="M1065" s="11" t="str">
        <f ca="1">IF(I1065&lt;&gt;"план","",IF((ABS(SUMIFS($C:$C,$J:$J,J1065,$E:$E,E1065,$I:$I,"факт"))+ABS(C1065))&gt;ABS(SUMIFS(INDIRECT("'Реестр план'!"&amp;'План-факт'!$E$3),'Реестр план'!$F:$F,E1065,'Реестр план'!$I:$I,J1065)),"перерасход","ок"))</f>
        <v/>
      </c>
    </row>
    <row r="1066" spans="2:13" x14ac:dyDescent="0.3">
      <c r="B1066" s="7">
        <v>41455</v>
      </c>
      <c r="C1066" s="9">
        <v>3279.15</v>
      </c>
      <c r="D1066" s="4" t="s">
        <v>154</v>
      </c>
      <c r="E1066" s="4" t="s">
        <v>24</v>
      </c>
      <c r="F1066" s="4" t="s">
        <v>117</v>
      </c>
      <c r="H1066" s="4" t="s">
        <v>178</v>
      </c>
      <c r="I1066" s="4" t="s">
        <v>163</v>
      </c>
      <c r="J1066" s="11">
        <f t="shared" si="48"/>
        <v>0</v>
      </c>
      <c r="K1066" s="11">
        <f t="shared" si="49"/>
        <v>6</v>
      </c>
      <c r="L1066" s="11">
        <f t="shared" si="50"/>
        <v>0</v>
      </c>
      <c r="M1066" s="11" t="str">
        <f ca="1">IF(I1066&lt;&gt;"план","",IF((ABS(SUMIFS($C:$C,$J:$J,J1066,$E:$E,E1066,$I:$I,"факт"))+ABS(C1066))&gt;ABS(SUMIFS(INDIRECT("'Реестр план'!"&amp;'План-факт'!$E$3),'Реестр план'!$F:$F,E1066,'Реестр план'!$I:$I,J1066)),"перерасход","ок"))</f>
        <v/>
      </c>
    </row>
    <row r="1067" spans="2:13" x14ac:dyDescent="0.3">
      <c r="B1067" s="7">
        <v>41455</v>
      </c>
      <c r="C1067" s="9">
        <v>3295.74</v>
      </c>
      <c r="D1067" s="4" t="s">
        <v>154</v>
      </c>
      <c r="E1067" s="4" t="s">
        <v>24</v>
      </c>
      <c r="F1067" s="4" t="s">
        <v>123</v>
      </c>
      <c r="H1067" s="4" t="s">
        <v>178</v>
      </c>
      <c r="I1067" s="4" t="s">
        <v>163</v>
      </c>
      <c r="J1067" s="11">
        <f t="shared" si="48"/>
        <v>0</v>
      </c>
      <c r="K1067" s="11">
        <f t="shared" si="49"/>
        <v>6</v>
      </c>
      <c r="L1067" s="11">
        <f t="shared" si="50"/>
        <v>0</v>
      </c>
      <c r="M1067" s="11" t="str">
        <f ca="1">IF(I1067&lt;&gt;"план","",IF((ABS(SUMIFS($C:$C,$J:$J,J1067,$E:$E,E1067,$I:$I,"факт"))+ABS(C1067))&gt;ABS(SUMIFS(INDIRECT("'Реестр план'!"&amp;'План-факт'!$E$3),'Реестр план'!$F:$F,E1067,'Реестр план'!$I:$I,J1067)),"перерасход","ок"))</f>
        <v/>
      </c>
    </row>
    <row r="1068" spans="2:13" x14ac:dyDescent="0.3">
      <c r="B1068" s="7">
        <v>41455</v>
      </c>
      <c r="C1068" s="9">
        <v>3327.98</v>
      </c>
      <c r="D1068" s="4" t="s">
        <v>154</v>
      </c>
      <c r="E1068" s="4" t="s">
        <v>24</v>
      </c>
      <c r="F1068" s="4" t="s">
        <v>110</v>
      </c>
      <c r="H1068" s="4" t="s">
        <v>178</v>
      </c>
      <c r="I1068" s="4" t="s">
        <v>163</v>
      </c>
      <c r="J1068" s="11">
        <f t="shared" si="48"/>
        <v>0</v>
      </c>
      <c r="K1068" s="11">
        <f t="shared" si="49"/>
        <v>6</v>
      </c>
      <c r="L1068" s="11">
        <f t="shared" si="50"/>
        <v>0</v>
      </c>
      <c r="M1068" s="11" t="str">
        <f ca="1">IF(I1068&lt;&gt;"план","",IF((ABS(SUMIFS($C:$C,$J:$J,J1068,$E:$E,E1068,$I:$I,"факт"))+ABS(C1068))&gt;ABS(SUMIFS(INDIRECT("'Реестр план'!"&amp;'План-факт'!$E$3),'Реестр план'!$F:$F,E1068,'Реестр план'!$I:$I,J1068)),"перерасход","ок"))</f>
        <v/>
      </c>
    </row>
    <row r="1069" spans="2:13" x14ac:dyDescent="0.3">
      <c r="B1069" s="7">
        <v>41455</v>
      </c>
      <c r="C1069" s="9">
        <v>3402</v>
      </c>
      <c r="D1069" s="4" t="s">
        <v>154</v>
      </c>
      <c r="E1069" s="4" t="s">
        <v>24</v>
      </c>
      <c r="F1069" s="4" t="s">
        <v>110</v>
      </c>
      <c r="H1069" s="4" t="s">
        <v>178</v>
      </c>
      <c r="I1069" s="4" t="s">
        <v>163</v>
      </c>
      <c r="J1069" s="11">
        <f t="shared" si="48"/>
        <v>0</v>
      </c>
      <c r="K1069" s="11">
        <f t="shared" si="49"/>
        <v>6</v>
      </c>
      <c r="L1069" s="11">
        <f t="shared" si="50"/>
        <v>0</v>
      </c>
      <c r="M1069" s="11" t="str">
        <f ca="1">IF(I1069&lt;&gt;"план","",IF((ABS(SUMIFS($C:$C,$J:$J,J1069,$E:$E,E1069,$I:$I,"факт"))+ABS(C1069))&gt;ABS(SUMIFS(INDIRECT("'Реестр план'!"&amp;'План-факт'!$E$3),'Реестр план'!$F:$F,E1069,'Реестр план'!$I:$I,J1069)),"перерасход","ок"))</f>
        <v/>
      </c>
    </row>
    <row r="1070" spans="2:13" x14ac:dyDescent="0.3">
      <c r="B1070" s="7">
        <v>41455</v>
      </c>
      <c r="C1070" s="9">
        <v>3418.76</v>
      </c>
      <c r="D1070" s="4" t="s">
        <v>154</v>
      </c>
      <c r="E1070" s="4" t="s">
        <v>24</v>
      </c>
      <c r="F1070" s="4" t="s">
        <v>114</v>
      </c>
      <c r="H1070" s="4" t="s">
        <v>178</v>
      </c>
      <c r="I1070" s="4" t="s">
        <v>163</v>
      </c>
      <c r="J1070" s="11">
        <f t="shared" si="48"/>
        <v>0</v>
      </c>
      <c r="K1070" s="11">
        <f t="shared" si="49"/>
        <v>6</v>
      </c>
      <c r="L1070" s="11">
        <f t="shared" si="50"/>
        <v>0</v>
      </c>
      <c r="M1070" s="11" t="str">
        <f ca="1">IF(I1070&lt;&gt;"план","",IF((ABS(SUMIFS($C:$C,$J:$J,J1070,$E:$E,E1070,$I:$I,"факт"))+ABS(C1070))&gt;ABS(SUMIFS(INDIRECT("'Реестр план'!"&amp;'План-факт'!$E$3),'Реестр план'!$F:$F,E1070,'Реестр план'!$I:$I,J1070)),"перерасход","ок"))</f>
        <v/>
      </c>
    </row>
    <row r="1071" spans="2:13" x14ac:dyDescent="0.3">
      <c r="B1071" s="7">
        <v>41455</v>
      </c>
      <c r="C1071" s="9">
        <v>3534.94</v>
      </c>
      <c r="D1071" s="4" t="s">
        <v>154</v>
      </c>
      <c r="E1071" s="4" t="s">
        <v>24</v>
      </c>
      <c r="F1071" s="4" t="s">
        <v>121</v>
      </c>
      <c r="H1071" s="4" t="s">
        <v>178</v>
      </c>
      <c r="I1071" s="4" t="s">
        <v>163</v>
      </c>
      <c r="J1071" s="11">
        <f t="shared" si="48"/>
        <v>0</v>
      </c>
      <c r="K1071" s="11">
        <f t="shared" si="49"/>
        <v>6</v>
      </c>
      <c r="L1071" s="11">
        <f t="shared" si="50"/>
        <v>0</v>
      </c>
      <c r="M1071" s="11" t="str">
        <f ca="1">IF(I1071&lt;&gt;"план","",IF((ABS(SUMIFS($C:$C,$J:$J,J1071,$E:$E,E1071,$I:$I,"факт"))+ABS(C1071))&gt;ABS(SUMIFS(INDIRECT("'Реестр план'!"&amp;'План-факт'!$E$3),'Реестр план'!$F:$F,E1071,'Реестр план'!$I:$I,J1071)),"перерасход","ок"))</f>
        <v/>
      </c>
    </row>
    <row r="1072" spans="2:13" x14ac:dyDescent="0.3">
      <c r="B1072" s="7">
        <v>41455</v>
      </c>
      <c r="C1072" s="9">
        <v>3542.17</v>
      </c>
      <c r="D1072" s="4" t="s">
        <v>154</v>
      </c>
      <c r="E1072" s="4" t="s">
        <v>24</v>
      </c>
      <c r="F1072" s="4" t="s">
        <v>106</v>
      </c>
      <c r="H1072" s="4" t="s">
        <v>178</v>
      </c>
      <c r="I1072" s="4" t="s">
        <v>163</v>
      </c>
      <c r="J1072" s="11">
        <f t="shared" si="48"/>
        <v>0</v>
      </c>
      <c r="K1072" s="11">
        <f t="shared" si="49"/>
        <v>6</v>
      </c>
      <c r="L1072" s="11">
        <f t="shared" si="50"/>
        <v>0</v>
      </c>
      <c r="M1072" s="11" t="str">
        <f ca="1">IF(I1072&lt;&gt;"план","",IF((ABS(SUMIFS($C:$C,$J:$J,J1072,$E:$E,E1072,$I:$I,"факт"))+ABS(C1072))&gt;ABS(SUMIFS(INDIRECT("'Реестр план'!"&amp;'План-факт'!$E$3),'Реестр план'!$F:$F,E1072,'Реестр план'!$I:$I,J1072)),"перерасход","ок"))</f>
        <v/>
      </c>
    </row>
    <row r="1073" spans="2:13" x14ac:dyDescent="0.3">
      <c r="B1073" s="7">
        <v>41455</v>
      </c>
      <c r="C1073" s="9">
        <v>3647.62</v>
      </c>
      <c r="D1073" s="4" t="s">
        <v>154</v>
      </c>
      <c r="E1073" s="4" t="s">
        <v>24</v>
      </c>
      <c r="F1073" s="4" t="s">
        <v>112</v>
      </c>
      <c r="H1073" s="4" t="s">
        <v>178</v>
      </c>
      <c r="I1073" s="4" t="s">
        <v>163</v>
      </c>
      <c r="J1073" s="11">
        <f t="shared" si="48"/>
        <v>0</v>
      </c>
      <c r="K1073" s="11">
        <f t="shared" si="49"/>
        <v>6</v>
      </c>
      <c r="L1073" s="11">
        <f t="shared" si="50"/>
        <v>0</v>
      </c>
      <c r="M1073" s="11" t="str">
        <f ca="1">IF(I1073&lt;&gt;"план","",IF((ABS(SUMIFS($C:$C,$J:$J,J1073,$E:$E,E1073,$I:$I,"факт"))+ABS(C1073))&gt;ABS(SUMIFS(INDIRECT("'Реестр план'!"&amp;'План-факт'!$E$3),'Реестр план'!$F:$F,E1073,'Реестр план'!$I:$I,J1073)),"перерасход","ок"))</f>
        <v/>
      </c>
    </row>
    <row r="1074" spans="2:13" x14ac:dyDescent="0.3">
      <c r="B1074" s="7">
        <v>41455</v>
      </c>
      <c r="C1074" s="9">
        <v>4736.18</v>
      </c>
      <c r="D1074" s="4" t="s">
        <v>154</v>
      </c>
      <c r="E1074" s="4" t="s">
        <v>24</v>
      </c>
      <c r="F1074" s="4" t="s">
        <v>124</v>
      </c>
      <c r="H1074" s="4" t="s">
        <v>178</v>
      </c>
      <c r="I1074" s="4" t="s">
        <v>163</v>
      </c>
      <c r="J1074" s="11">
        <f t="shared" si="48"/>
        <v>0</v>
      </c>
      <c r="K1074" s="11">
        <f t="shared" si="49"/>
        <v>6</v>
      </c>
      <c r="L1074" s="11">
        <f t="shared" si="50"/>
        <v>0</v>
      </c>
      <c r="M1074" s="11" t="str">
        <f ca="1">IF(I1074&lt;&gt;"план","",IF((ABS(SUMIFS($C:$C,$J:$J,J1074,$E:$E,E1074,$I:$I,"факт"))+ABS(C1074))&gt;ABS(SUMIFS(INDIRECT("'Реестр план'!"&amp;'План-факт'!$E$3),'Реестр план'!$F:$F,E1074,'Реестр план'!$I:$I,J1074)),"перерасход","ок"))</f>
        <v/>
      </c>
    </row>
    <row r="1075" spans="2:13" x14ac:dyDescent="0.3">
      <c r="B1075" s="7">
        <v>41455</v>
      </c>
      <c r="C1075" s="9">
        <v>4885.51</v>
      </c>
      <c r="D1075" s="4" t="s">
        <v>154</v>
      </c>
      <c r="E1075" s="4" t="s">
        <v>24</v>
      </c>
      <c r="F1075" s="4" t="s">
        <v>125</v>
      </c>
      <c r="H1075" s="4" t="s">
        <v>178</v>
      </c>
      <c r="I1075" s="4" t="s">
        <v>163</v>
      </c>
      <c r="J1075" s="11">
        <f t="shared" si="48"/>
        <v>0</v>
      </c>
      <c r="K1075" s="11">
        <f t="shared" si="49"/>
        <v>6</v>
      </c>
      <c r="L1075" s="11">
        <f t="shared" si="50"/>
        <v>0</v>
      </c>
      <c r="M1075" s="11" t="str">
        <f ca="1">IF(I1075&lt;&gt;"план","",IF((ABS(SUMIFS($C:$C,$J:$J,J1075,$E:$E,E1075,$I:$I,"факт"))+ABS(C1075))&gt;ABS(SUMIFS(INDIRECT("'Реестр план'!"&amp;'План-факт'!$E$3),'Реестр план'!$F:$F,E1075,'Реестр план'!$I:$I,J1075)),"перерасход","ок"))</f>
        <v/>
      </c>
    </row>
    <row r="1076" spans="2:13" x14ac:dyDescent="0.3">
      <c r="B1076" s="7">
        <v>41455</v>
      </c>
      <c r="C1076" s="9">
        <v>4910.71</v>
      </c>
      <c r="D1076" s="4" t="s">
        <v>154</v>
      </c>
      <c r="E1076" s="4" t="s">
        <v>24</v>
      </c>
      <c r="F1076" s="4" t="s">
        <v>116</v>
      </c>
      <c r="H1076" s="4" t="s">
        <v>178</v>
      </c>
      <c r="I1076" s="4" t="s">
        <v>163</v>
      </c>
      <c r="J1076" s="11">
        <f t="shared" si="48"/>
        <v>0</v>
      </c>
      <c r="K1076" s="11">
        <f t="shared" si="49"/>
        <v>6</v>
      </c>
      <c r="L1076" s="11">
        <f t="shared" si="50"/>
        <v>0</v>
      </c>
      <c r="M1076" s="11" t="str">
        <f ca="1">IF(I1076&lt;&gt;"план","",IF((ABS(SUMIFS($C:$C,$J:$J,J1076,$E:$E,E1076,$I:$I,"факт"))+ABS(C1076))&gt;ABS(SUMIFS(INDIRECT("'Реестр план'!"&amp;'План-факт'!$E$3),'Реестр план'!$F:$F,E1076,'Реестр план'!$I:$I,J1076)),"перерасход","ок"))</f>
        <v/>
      </c>
    </row>
    <row r="1077" spans="2:13" x14ac:dyDescent="0.3">
      <c r="B1077" s="7">
        <v>41455</v>
      </c>
      <c r="C1077" s="9">
        <v>5165.8</v>
      </c>
      <c r="D1077" s="4" t="s">
        <v>154</v>
      </c>
      <c r="E1077" s="4" t="s">
        <v>24</v>
      </c>
      <c r="F1077" s="4" t="s">
        <v>108</v>
      </c>
      <c r="H1077" s="4" t="s">
        <v>178</v>
      </c>
      <c r="I1077" s="4" t="s">
        <v>163</v>
      </c>
      <c r="J1077" s="11">
        <f t="shared" si="48"/>
        <v>0</v>
      </c>
      <c r="K1077" s="11">
        <f t="shared" si="49"/>
        <v>6</v>
      </c>
      <c r="L1077" s="11">
        <f t="shared" si="50"/>
        <v>0</v>
      </c>
      <c r="M1077" s="11" t="str">
        <f ca="1">IF(I1077&lt;&gt;"план","",IF((ABS(SUMIFS($C:$C,$J:$J,J1077,$E:$E,E1077,$I:$I,"факт"))+ABS(C1077))&gt;ABS(SUMIFS(INDIRECT("'Реестр план'!"&amp;'План-факт'!$E$3),'Реестр план'!$F:$F,E1077,'Реестр план'!$I:$I,J1077)),"перерасход","ок"))</f>
        <v/>
      </c>
    </row>
    <row r="1078" spans="2:13" x14ac:dyDescent="0.3">
      <c r="B1078" s="7">
        <v>41455</v>
      </c>
      <c r="C1078" s="9">
        <v>5170.4799999999996</v>
      </c>
      <c r="D1078" s="4" t="s">
        <v>154</v>
      </c>
      <c r="E1078" s="4" t="s">
        <v>24</v>
      </c>
      <c r="F1078" s="4" t="s">
        <v>116</v>
      </c>
      <c r="H1078" s="4" t="s">
        <v>178</v>
      </c>
      <c r="I1078" s="4" t="s">
        <v>163</v>
      </c>
      <c r="J1078" s="11">
        <f t="shared" si="48"/>
        <v>0</v>
      </c>
      <c r="K1078" s="11">
        <f t="shared" si="49"/>
        <v>6</v>
      </c>
      <c r="L1078" s="11">
        <f t="shared" si="50"/>
        <v>0</v>
      </c>
      <c r="M1078" s="11" t="str">
        <f ca="1">IF(I1078&lt;&gt;"план","",IF((ABS(SUMIFS($C:$C,$J:$J,J1078,$E:$E,E1078,$I:$I,"факт"))+ABS(C1078))&gt;ABS(SUMIFS(INDIRECT("'Реестр план'!"&amp;'План-факт'!$E$3),'Реестр план'!$F:$F,E1078,'Реестр план'!$I:$I,J1078)),"перерасход","ок"))</f>
        <v/>
      </c>
    </row>
    <row r="1079" spans="2:13" x14ac:dyDescent="0.3">
      <c r="B1079" s="7">
        <v>41455</v>
      </c>
      <c r="C1079" s="9">
        <v>5383.38</v>
      </c>
      <c r="D1079" s="4" t="s">
        <v>154</v>
      </c>
      <c r="E1079" s="4" t="s">
        <v>24</v>
      </c>
      <c r="F1079" s="4" t="s">
        <v>125</v>
      </c>
      <c r="H1079" s="4" t="s">
        <v>178</v>
      </c>
      <c r="I1079" s="4" t="s">
        <v>163</v>
      </c>
      <c r="J1079" s="11">
        <f t="shared" si="48"/>
        <v>0</v>
      </c>
      <c r="K1079" s="11">
        <f t="shared" si="49"/>
        <v>6</v>
      </c>
      <c r="L1079" s="11">
        <f t="shared" si="50"/>
        <v>0</v>
      </c>
      <c r="M1079" s="11" t="str">
        <f ca="1">IF(I1079&lt;&gt;"план","",IF((ABS(SUMIFS($C:$C,$J:$J,J1079,$E:$E,E1079,$I:$I,"факт"))+ABS(C1079))&gt;ABS(SUMIFS(INDIRECT("'Реестр план'!"&amp;'План-факт'!$E$3),'Реестр план'!$F:$F,E1079,'Реестр план'!$I:$I,J1079)),"перерасход","ок"))</f>
        <v/>
      </c>
    </row>
    <row r="1080" spans="2:13" x14ac:dyDescent="0.3">
      <c r="B1080" s="7">
        <v>41455</v>
      </c>
      <c r="C1080" s="9">
        <v>5499.98</v>
      </c>
      <c r="D1080" s="4" t="s">
        <v>154</v>
      </c>
      <c r="E1080" s="4" t="s">
        <v>24</v>
      </c>
      <c r="F1080" s="4" t="s">
        <v>108</v>
      </c>
      <c r="H1080" s="4" t="s">
        <v>178</v>
      </c>
      <c r="I1080" s="4" t="s">
        <v>163</v>
      </c>
      <c r="J1080" s="11">
        <f t="shared" si="48"/>
        <v>0</v>
      </c>
      <c r="K1080" s="11">
        <f t="shared" si="49"/>
        <v>6</v>
      </c>
      <c r="L1080" s="11">
        <f t="shared" si="50"/>
        <v>0</v>
      </c>
      <c r="M1080" s="11" t="str">
        <f ca="1">IF(I1080&lt;&gt;"план","",IF((ABS(SUMIFS($C:$C,$J:$J,J1080,$E:$E,E1080,$I:$I,"факт"))+ABS(C1080))&gt;ABS(SUMIFS(INDIRECT("'Реестр план'!"&amp;'План-факт'!$E$3),'Реестр план'!$F:$F,E1080,'Реестр план'!$I:$I,J1080)),"перерасход","ок"))</f>
        <v/>
      </c>
    </row>
    <row r="1081" spans="2:13" x14ac:dyDescent="0.3">
      <c r="B1081" s="7">
        <v>41455</v>
      </c>
      <c r="C1081" s="9">
        <v>5771.88</v>
      </c>
      <c r="D1081" s="4" t="s">
        <v>154</v>
      </c>
      <c r="E1081" s="4" t="s">
        <v>24</v>
      </c>
      <c r="F1081" s="4" t="s">
        <v>107</v>
      </c>
      <c r="H1081" s="4" t="s">
        <v>178</v>
      </c>
      <c r="I1081" s="4" t="s">
        <v>163</v>
      </c>
      <c r="J1081" s="11">
        <f t="shared" si="48"/>
        <v>0</v>
      </c>
      <c r="K1081" s="11">
        <f t="shared" si="49"/>
        <v>6</v>
      </c>
      <c r="L1081" s="11">
        <f t="shared" si="50"/>
        <v>0</v>
      </c>
      <c r="M1081" s="11" t="str">
        <f ca="1">IF(I1081&lt;&gt;"план","",IF((ABS(SUMIFS($C:$C,$J:$J,J1081,$E:$E,E1081,$I:$I,"факт"))+ABS(C1081))&gt;ABS(SUMIFS(INDIRECT("'Реестр план'!"&amp;'План-факт'!$E$3),'Реестр план'!$F:$F,E1081,'Реестр план'!$I:$I,J1081)),"перерасход","ок"))</f>
        <v/>
      </c>
    </row>
    <row r="1082" spans="2:13" x14ac:dyDescent="0.3">
      <c r="B1082" s="7">
        <v>41455</v>
      </c>
      <c r="C1082" s="9">
        <v>5906.76</v>
      </c>
      <c r="D1082" s="4" t="s">
        <v>154</v>
      </c>
      <c r="E1082" s="4" t="s">
        <v>24</v>
      </c>
      <c r="F1082" s="4" t="s">
        <v>119</v>
      </c>
      <c r="H1082" s="4" t="s">
        <v>178</v>
      </c>
      <c r="I1082" s="4" t="s">
        <v>163</v>
      </c>
      <c r="J1082" s="11">
        <f t="shared" si="48"/>
        <v>0</v>
      </c>
      <c r="K1082" s="11">
        <f t="shared" si="49"/>
        <v>6</v>
      </c>
      <c r="L1082" s="11">
        <f t="shared" si="50"/>
        <v>0</v>
      </c>
      <c r="M1082" s="11" t="str">
        <f ca="1">IF(I1082&lt;&gt;"план","",IF((ABS(SUMIFS($C:$C,$J:$J,J1082,$E:$E,E1082,$I:$I,"факт"))+ABS(C1082))&gt;ABS(SUMIFS(INDIRECT("'Реестр план'!"&amp;'План-факт'!$E$3),'Реестр план'!$F:$F,E1082,'Реестр план'!$I:$I,J1082)),"перерасход","ок"))</f>
        <v/>
      </c>
    </row>
    <row r="1083" spans="2:13" x14ac:dyDescent="0.3">
      <c r="B1083" s="7">
        <v>41455</v>
      </c>
      <c r="C1083" s="9">
        <v>6026.45</v>
      </c>
      <c r="D1083" s="4" t="s">
        <v>154</v>
      </c>
      <c r="E1083" s="4" t="s">
        <v>24</v>
      </c>
      <c r="F1083" s="4" t="s">
        <v>113</v>
      </c>
      <c r="H1083" s="4" t="s">
        <v>178</v>
      </c>
      <c r="I1083" s="4" t="s">
        <v>163</v>
      </c>
      <c r="J1083" s="11">
        <f t="shared" si="48"/>
        <v>0</v>
      </c>
      <c r="K1083" s="11">
        <f t="shared" si="49"/>
        <v>6</v>
      </c>
      <c r="L1083" s="11">
        <f t="shared" si="50"/>
        <v>0</v>
      </c>
      <c r="M1083" s="11" t="str">
        <f ca="1">IF(I1083&lt;&gt;"план","",IF((ABS(SUMIFS($C:$C,$J:$J,J1083,$E:$E,E1083,$I:$I,"факт"))+ABS(C1083))&gt;ABS(SUMIFS(INDIRECT("'Реестр план'!"&amp;'План-факт'!$E$3),'Реестр план'!$F:$F,E1083,'Реестр план'!$I:$I,J1083)),"перерасход","ок"))</f>
        <v/>
      </c>
    </row>
    <row r="1084" spans="2:13" x14ac:dyDescent="0.3">
      <c r="B1084" s="7">
        <v>41455</v>
      </c>
      <c r="C1084" s="9">
        <v>6070.96</v>
      </c>
      <c r="D1084" s="4" t="s">
        <v>154</v>
      </c>
      <c r="E1084" s="4" t="s">
        <v>24</v>
      </c>
      <c r="F1084" s="4" t="s">
        <v>122</v>
      </c>
      <c r="H1084" s="4" t="s">
        <v>178</v>
      </c>
      <c r="I1084" s="4" t="s">
        <v>163</v>
      </c>
      <c r="J1084" s="11">
        <f t="shared" si="48"/>
        <v>0</v>
      </c>
      <c r="K1084" s="11">
        <f t="shared" si="49"/>
        <v>6</v>
      </c>
      <c r="L1084" s="11">
        <f t="shared" si="50"/>
        <v>0</v>
      </c>
      <c r="M1084" s="11" t="str">
        <f ca="1">IF(I1084&lt;&gt;"план","",IF((ABS(SUMIFS($C:$C,$J:$J,J1084,$E:$E,E1084,$I:$I,"факт"))+ABS(C1084))&gt;ABS(SUMIFS(INDIRECT("'Реестр план'!"&amp;'План-факт'!$E$3),'Реестр план'!$F:$F,E1084,'Реестр план'!$I:$I,J1084)),"перерасход","ок"))</f>
        <v/>
      </c>
    </row>
    <row r="1085" spans="2:13" x14ac:dyDescent="0.3">
      <c r="B1085" s="7">
        <v>41455</v>
      </c>
      <c r="C1085" s="9">
        <v>6612.73</v>
      </c>
      <c r="D1085" s="4" t="s">
        <v>154</v>
      </c>
      <c r="E1085" s="4" t="s">
        <v>24</v>
      </c>
      <c r="F1085" s="4" t="s">
        <v>119</v>
      </c>
      <c r="H1085" s="4" t="s">
        <v>178</v>
      </c>
      <c r="I1085" s="4" t="s">
        <v>163</v>
      </c>
      <c r="J1085" s="11">
        <f t="shared" si="48"/>
        <v>0</v>
      </c>
      <c r="K1085" s="11">
        <f t="shared" si="49"/>
        <v>6</v>
      </c>
      <c r="L1085" s="11">
        <f t="shared" si="50"/>
        <v>0</v>
      </c>
      <c r="M1085" s="11" t="str">
        <f ca="1">IF(I1085&lt;&gt;"план","",IF((ABS(SUMIFS($C:$C,$J:$J,J1085,$E:$E,E1085,$I:$I,"факт"))+ABS(C1085))&gt;ABS(SUMIFS(INDIRECT("'Реестр план'!"&amp;'План-факт'!$E$3),'Реестр план'!$F:$F,E1085,'Реестр план'!$I:$I,J1085)),"перерасход","ок"))</f>
        <v/>
      </c>
    </row>
    <row r="1086" spans="2:13" x14ac:dyDescent="0.3">
      <c r="B1086" s="7">
        <v>41455</v>
      </c>
      <c r="C1086" s="9">
        <v>6688.48</v>
      </c>
      <c r="D1086" s="4" t="s">
        <v>154</v>
      </c>
      <c r="E1086" s="4" t="s">
        <v>24</v>
      </c>
      <c r="F1086" s="4" t="s">
        <v>124</v>
      </c>
      <c r="H1086" s="4" t="s">
        <v>178</v>
      </c>
      <c r="I1086" s="4" t="s">
        <v>163</v>
      </c>
      <c r="J1086" s="11">
        <f t="shared" si="48"/>
        <v>0</v>
      </c>
      <c r="K1086" s="11">
        <f t="shared" si="49"/>
        <v>6</v>
      </c>
      <c r="L1086" s="11">
        <f t="shared" si="50"/>
        <v>0</v>
      </c>
      <c r="M1086" s="11" t="str">
        <f ca="1">IF(I1086&lt;&gt;"план","",IF((ABS(SUMIFS($C:$C,$J:$J,J1086,$E:$E,E1086,$I:$I,"факт"))+ABS(C1086))&gt;ABS(SUMIFS(INDIRECT("'Реестр план'!"&amp;'План-факт'!$E$3),'Реестр план'!$F:$F,E1086,'Реестр план'!$I:$I,J1086)),"перерасход","ок"))</f>
        <v/>
      </c>
    </row>
    <row r="1087" spans="2:13" x14ac:dyDescent="0.3">
      <c r="B1087" s="7">
        <v>41455</v>
      </c>
      <c r="C1087" s="9">
        <v>7005.93</v>
      </c>
      <c r="D1087" s="4" t="s">
        <v>154</v>
      </c>
      <c r="E1087" s="4" t="s">
        <v>24</v>
      </c>
      <c r="F1087" s="4" t="s">
        <v>120</v>
      </c>
      <c r="H1087" s="4" t="s">
        <v>178</v>
      </c>
      <c r="I1087" s="4" t="s">
        <v>163</v>
      </c>
      <c r="J1087" s="11">
        <f t="shared" si="48"/>
        <v>0</v>
      </c>
      <c r="K1087" s="11">
        <f t="shared" si="49"/>
        <v>6</v>
      </c>
      <c r="L1087" s="11">
        <f t="shared" si="50"/>
        <v>0</v>
      </c>
      <c r="M1087" s="11" t="str">
        <f ca="1">IF(I1087&lt;&gt;"план","",IF((ABS(SUMIFS($C:$C,$J:$J,J1087,$E:$E,E1087,$I:$I,"факт"))+ABS(C1087))&gt;ABS(SUMIFS(INDIRECT("'Реестр план'!"&amp;'План-факт'!$E$3),'Реестр план'!$F:$F,E1087,'Реестр план'!$I:$I,J1087)),"перерасход","ок"))</f>
        <v/>
      </c>
    </row>
    <row r="1088" spans="2:13" x14ac:dyDescent="0.3">
      <c r="B1088" s="7">
        <v>41455</v>
      </c>
      <c r="C1088" s="9">
        <v>7102.38</v>
      </c>
      <c r="D1088" s="4" t="s">
        <v>154</v>
      </c>
      <c r="E1088" s="4" t="s">
        <v>24</v>
      </c>
      <c r="F1088" s="4" t="s">
        <v>122</v>
      </c>
      <c r="H1088" s="4" t="s">
        <v>178</v>
      </c>
      <c r="I1088" s="4" t="s">
        <v>163</v>
      </c>
      <c r="J1088" s="11">
        <f t="shared" si="48"/>
        <v>0</v>
      </c>
      <c r="K1088" s="11">
        <f t="shared" si="49"/>
        <v>6</v>
      </c>
      <c r="L1088" s="11">
        <f t="shared" si="50"/>
        <v>0</v>
      </c>
      <c r="M1088" s="11" t="str">
        <f ca="1">IF(I1088&lt;&gt;"план","",IF((ABS(SUMIFS($C:$C,$J:$J,J1088,$E:$E,E1088,$I:$I,"факт"))+ABS(C1088))&gt;ABS(SUMIFS(INDIRECT("'Реестр план'!"&amp;'План-факт'!$E$3),'Реестр план'!$F:$F,E1088,'Реестр план'!$I:$I,J1088)),"перерасход","ок"))</f>
        <v/>
      </c>
    </row>
    <row r="1089" spans="2:13" x14ac:dyDescent="0.3">
      <c r="B1089" s="7">
        <v>41455</v>
      </c>
      <c r="C1089" s="9">
        <v>7316.22</v>
      </c>
      <c r="D1089" s="4" t="s">
        <v>154</v>
      </c>
      <c r="E1089" s="4" t="s">
        <v>24</v>
      </c>
      <c r="F1089" s="4" t="s">
        <v>124</v>
      </c>
      <c r="H1089" s="4" t="s">
        <v>178</v>
      </c>
      <c r="I1089" s="4" t="s">
        <v>163</v>
      </c>
      <c r="J1089" s="11">
        <f t="shared" si="48"/>
        <v>0</v>
      </c>
      <c r="K1089" s="11">
        <f t="shared" si="49"/>
        <v>6</v>
      </c>
      <c r="L1089" s="11">
        <f t="shared" si="50"/>
        <v>0</v>
      </c>
      <c r="M1089" s="11" t="str">
        <f ca="1">IF(I1089&lt;&gt;"план","",IF((ABS(SUMIFS($C:$C,$J:$J,J1089,$E:$E,E1089,$I:$I,"факт"))+ABS(C1089))&gt;ABS(SUMIFS(INDIRECT("'Реестр план'!"&amp;'План-факт'!$E$3),'Реестр план'!$F:$F,E1089,'Реестр план'!$I:$I,J1089)),"перерасход","ок"))</f>
        <v/>
      </c>
    </row>
    <row r="1090" spans="2:13" x14ac:dyDescent="0.3">
      <c r="B1090" s="7">
        <v>41455</v>
      </c>
      <c r="C1090" s="9">
        <v>7349.17</v>
      </c>
      <c r="D1090" s="4" t="s">
        <v>154</v>
      </c>
      <c r="E1090" s="4" t="s">
        <v>24</v>
      </c>
      <c r="F1090" s="4" t="s">
        <v>125</v>
      </c>
      <c r="H1090" s="4" t="s">
        <v>178</v>
      </c>
      <c r="I1090" s="4" t="s">
        <v>163</v>
      </c>
      <c r="J1090" s="11">
        <f t="shared" si="48"/>
        <v>0</v>
      </c>
      <c r="K1090" s="11">
        <f t="shared" si="49"/>
        <v>6</v>
      </c>
      <c r="L1090" s="11">
        <f t="shared" si="50"/>
        <v>0</v>
      </c>
      <c r="M1090" s="11" t="str">
        <f ca="1">IF(I1090&lt;&gt;"план","",IF((ABS(SUMIFS($C:$C,$J:$J,J1090,$E:$E,E1090,$I:$I,"факт"))+ABS(C1090))&gt;ABS(SUMIFS(INDIRECT("'Реестр план'!"&amp;'План-факт'!$E$3),'Реестр план'!$F:$F,E1090,'Реестр план'!$I:$I,J1090)),"перерасход","ок"))</f>
        <v/>
      </c>
    </row>
    <row r="1091" spans="2:13" x14ac:dyDescent="0.3">
      <c r="B1091" s="7">
        <v>41455</v>
      </c>
      <c r="C1091" s="9">
        <v>7433.61</v>
      </c>
      <c r="D1091" s="4" t="s">
        <v>154</v>
      </c>
      <c r="E1091" s="4" t="s">
        <v>24</v>
      </c>
      <c r="F1091" s="4" t="s">
        <v>115</v>
      </c>
      <c r="H1091" s="4" t="s">
        <v>178</v>
      </c>
      <c r="I1091" s="4" t="s">
        <v>163</v>
      </c>
      <c r="J1091" s="11">
        <f t="shared" si="48"/>
        <v>0</v>
      </c>
      <c r="K1091" s="11">
        <f t="shared" si="49"/>
        <v>6</v>
      </c>
      <c r="L1091" s="11">
        <f t="shared" si="50"/>
        <v>0</v>
      </c>
      <c r="M1091" s="11" t="str">
        <f ca="1">IF(I1091&lt;&gt;"план","",IF((ABS(SUMIFS($C:$C,$J:$J,J1091,$E:$E,E1091,$I:$I,"факт"))+ABS(C1091))&gt;ABS(SUMIFS(INDIRECT("'Реестр план'!"&amp;'План-факт'!$E$3),'Реестр план'!$F:$F,E1091,'Реестр план'!$I:$I,J1091)),"перерасход","ок"))</f>
        <v/>
      </c>
    </row>
    <row r="1092" spans="2:13" x14ac:dyDescent="0.3">
      <c r="B1092" s="7">
        <v>41455</v>
      </c>
      <c r="C1092" s="9">
        <v>7589.17</v>
      </c>
      <c r="D1092" s="4" t="s">
        <v>154</v>
      </c>
      <c r="E1092" s="4" t="s">
        <v>24</v>
      </c>
      <c r="F1092" s="4" t="s">
        <v>111</v>
      </c>
      <c r="H1092" s="4" t="s">
        <v>178</v>
      </c>
      <c r="I1092" s="4" t="s">
        <v>163</v>
      </c>
      <c r="J1092" s="11">
        <f t="shared" ref="J1092:J1155" si="51">IF(ISBLANK(A1092),0,MONTH(A1092))</f>
        <v>0</v>
      </c>
      <c r="K1092" s="11">
        <f t="shared" ref="K1092:K1155" si="52">IF(ISBLANK(B1092),0,MONTH(B1092))</f>
        <v>6</v>
      </c>
      <c r="L1092" s="11">
        <f t="shared" ref="L1092:L1155" si="53">WEEKNUM(A1092)</f>
        <v>0</v>
      </c>
      <c r="M1092" s="11" t="str">
        <f ca="1">IF(I1092&lt;&gt;"план","",IF((ABS(SUMIFS($C:$C,$J:$J,J1092,$E:$E,E1092,$I:$I,"факт"))+ABS(C1092))&gt;ABS(SUMIFS(INDIRECT("'Реестр план'!"&amp;'План-факт'!$E$3),'Реестр план'!$F:$F,E1092,'Реестр план'!$I:$I,J1092)),"перерасход","ок"))</f>
        <v/>
      </c>
    </row>
    <row r="1093" spans="2:13" x14ac:dyDescent="0.3">
      <c r="B1093" s="7">
        <v>41455</v>
      </c>
      <c r="C1093" s="9">
        <v>7688.88</v>
      </c>
      <c r="D1093" s="4" t="s">
        <v>154</v>
      </c>
      <c r="E1093" s="4" t="s">
        <v>24</v>
      </c>
      <c r="F1093" s="4" t="s">
        <v>106</v>
      </c>
      <c r="H1093" s="4" t="s">
        <v>178</v>
      </c>
      <c r="I1093" s="4" t="s">
        <v>163</v>
      </c>
      <c r="J1093" s="11">
        <f t="shared" si="51"/>
        <v>0</v>
      </c>
      <c r="K1093" s="11">
        <f t="shared" si="52"/>
        <v>6</v>
      </c>
      <c r="L1093" s="11">
        <f t="shared" si="53"/>
        <v>0</v>
      </c>
      <c r="M1093" s="11" t="str">
        <f ca="1">IF(I1093&lt;&gt;"план","",IF((ABS(SUMIFS($C:$C,$J:$J,J1093,$E:$E,E1093,$I:$I,"факт"))+ABS(C1093))&gt;ABS(SUMIFS(INDIRECT("'Реестр план'!"&amp;'План-факт'!$E$3),'Реестр план'!$F:$F,E1093,'Реестр план'!$I:$I,J1093)),"перерасход","ок"))</f>
        <v/>
      </c>
    </row>
    <row r="1094" spans="2:13" x14ac:dyDescent="0.3">
      <c r="B1094" s="7">
        <v>41455</v>
      </c>
      <c r="C1094" s="9">
        <v>7721.46</v>
      </c>
      <c r="D1094" s="4" t="s">
        <v>154</v>
      </c>
      <c r="E1094" s="4" t="s">
        <v>24</v>
      </c>
      <c r="F1094" s="4" t="s">
        <v>121</v>
      </c>
      <c r="H1094" s="4" t="s">
        <v>178</v>
      </c>
      <c r="I1094" s="4" t="s">
        <v>163</v>
      </c>
      <c r="J1094" s="11">
        <f t="shared" si="51"/>
        <v>0</v>
      </c>
      <c r="K1094" s="11">
        <f t="shared" si="52"/>
        <v>6</v>
      </c>
      <c r="L1094" s="11">
        <f t="shared" si="53"/>
        <v>0</v>
      </c>
      <c r="M1094" s="11" t="str">
        <f ca="1">IF(I1094&lt;&gt;"план","",IF((ABS(SUMIFS($C:$C,$J:$J,J1094,$E:$E,E1094,$I:$I,"факт"))+ABS(C1094))&gt;ABS(SUMIFS(INDIRECT("'Реестр план'!"&amp;'План-факт'!$E$3),'Реестр план'!$F:$F,E1094,'Реестр план'!$I:$I,J1094)),"перерасход","ок"))</f>
        <v/>
      </c>
    </row>
    <row r="1095" spans="2:13" x14ac:dyDescent="0.3">
      <c r="B1095" s="7">
        <v>41455</v>
      </c>
      <c r="C1095" s="9">
        <v>7885.22</v>
      </c>
      <c r="D1095" s="4" t="s">
        <v>154</v>
      </c>
      <c r="E1095" s="4" t="s">
        <v>24</v>
      </c>
      <c r="F1095" s="4" t="s">
        <v>124</v>
      </c>
      <c r="H1095" s="4" t="s">
        <v>178</v>
      </c>
      <c r="I1095" s="4" t="s">
        <v>163</v>
      </c>
      <c r="J1095" s="11">
        <f t="shared" si="51"/>
        <v>0</v>
      </c>
      <c r="K1095" s="11">
        <f t="shared" si="52"/>
        <v>6</v>
      </c>
      <c r="L1095" s="11">
        <f t="shared" si="53"/>
        <v>0</v>
      </c>
      <c r="M1095" s="11" t="str">
        <f ca="1">IF(I1095&lt;&gt;"план","",IF((ABS(SUMIFS($C:$C,$J:$J,J1095,$E:$E,E1095,$I:$I,"факт"))+ABS(C1095))&gt;ABS(SUMIFS(INDIRECT("'Реестр план'!"&amp;'План-факт'!$E$3),'Реестр план'!$F:$F,E1095,'Реестр план'!$I:$I,J1095)),"перерасход","ок"))</f>
        <v/>
      </c>
    </row>
    <row r="1096" spans="2:13" x14ac:dyDescent="0.3">
      <c r="B1096" s="7">
        <v>41455</v>
      </c>
      <c r="C1096" s="9">
        <v>8071.73</v>
      </c>
      <c r="D1096" s="4" t="s">
        <v>154</v>
      </c>
      <c r="E1096" s="4" t="s">
        <v>24</v>
      </c>
      <c r="F1096" s="4" t="s">
        <v>121</v>
      </c>
      <c r="H1096" s="4" t="s">
        <v>178</v>
      </c>
      <c r="I1096" s="4" t="s">
        <v>163</v>
      </c>
      <c r="J1096" s="11">
        <f t="shared" si="51"/>
        <v>0</v>
      </c>
      <c r="K1096" s="11">
        <f t="shared" si="52"/>
        <v>6</v>
      </c>
      <c r="L1096" s="11">
        <f t="shared" si="53"/>
        <v>0</v>
      </c>
      <c r="M1096" s="11" t="str">
        <f ca="1">IF(I1096&lt;&gt;"план","",IF((ABS(SUMIFS($C:$C,$J:$J,J1096,$E:$E,E1096,$I:$I,"факт"))+ABS(C1096))&gt;ABS(SUMIFS(INDIRECT("'Реестр план'!"&amp;'План-факт'!$E$3),'Реестр план'!$F:$F,E1096,'Реестр план'!$I:$I,J1096)),"перерасход","ок"))</f>
        <v/>
      </c>
    </row>
    <row r="1097" spans="2:13" x14ac:dyDescent="0.3">
      <c r="B1097" s="7">
        <v>41455</v>
      </c>
      <c r="C1097" s="9">
        <v>8190.07</v>
      </c>
      <c r="D1097" s="4" t="s">
        <v>154</v>
      </c>
      <c r="E1097" s="4" t="s">
        <v>24</v>
      </c>
      <c r="F1097" s="4" t="s">
        <v>121</v>
      </c>
      <c r="H1097" s="4" t="s">
        <v>178</v>
      </c>
      <c r="I1097" s="4" t="s">
        <v>163</v>
      </c>
      <c r="J1097" s="11">
        <f t="shared" si="51"/>
        <v>0</v>
      </c>
      <c r="K1097" s="11">
        <f t="shared" si="52"/>
        <v>6</v>
      </c>
      <c r="L1097" s="11">
        <f t="shared" si="53"/>
        <v>0</v>
      </c>
      <c r="M1097" s="11" t="str">
        <f ca="1">IF(I1097&lt;&gt;"план","",IF((ABS(SUMIFS($C:$C,$J:$J,J1097,$E:$E,E1097,$I:$I,"факт"))+ABS(C1097))&gt;ABS(SUMIFS(INDIRECT("'Реестр план'!"&amp;'План-факт'!$E$3),'Реестр план'!$F:$F,E1097,'Реестр план'!$I:$I,J1097)),"перерасход","ок"))</f>
        <v/>
      </c>
    </row>
    <row r="1098" spans="2:13" x14ac:dyDescent="0.3">
      <c r="B1098" s="7">
        <v>41455</v>
      </c>
      <c r="C1098" s="9">
        <v>8212.7999999999993</v>
      </c>
      <c r="D1098" s="4" t="s">
        <v>154</v>
      </c>
      <c r="E1098" s="4" t="s">
        <v>24</v>
      </c>
      <c r="F1098" s="4" t="s">
        <v>123</v>
      </c>
      <c r="H1098" s="4" t="s">
        <v>178</v>
      </c>
      <c r="I1098" s="4" t="s">
        <v>163</v>
      </c>
      <c r="J1098" s="11">
        <f t="shared" si="51"/>
        <v>0</v>
      </c>
      <c r="K1098" s="11">
        <f t="shared" si="52"/>
        <v>6</v>
      </c>
      <c r="L1098" s="11">
        <f t="shared" si="53"/>
        <v>0</v>
      </c>
      <c r="M1098" s="11" t="str">
        <f ca="1">IF(I1098&lt;&gt;"план","",IF((ABS(SUMIFS($C:$C,$J:$J,J1098,$E:$E,E1098,$I:$I,"факт"))+ABS(C1098))&gt;ABS(SUMIFS(INDIRECT("'Реестр план'!"&amp;'План-факт'!$E$3),'Реестр план'!$F:$F,E1098,'Реестр план'!$I:$I,J1098)),"перерасход","ок"))</f>
        <v/>
      </c>
    </row>
    <row r="1099" spans="2:13" x14ac:dyDescent="0.3">
      <c r="B1099" s="7">
        <v>41455</v>
      </c>
      <c r="C1099" s="9">
        <v>8524.32</v>
      </c>
      <c r="D1099" s="4" t="s">
        <v>154</v>
      </c>
      <c r="E1099" s="4" t="s">
        <v>24</v>
      </c>
      <c r="F1099" s="4" t="s">
        <v>108</v>
      </c>
      <c r="H1099" s="4" t="s">
        <v>178</v>
      </c>
      <c r="I1099" s="4" t="s">
        <v>163</v>
      </c>
      <c r="J1099" s="11">
        <f t="shared" si="51"/>
        <v>0</v>
      </c>
      <c r="K1099" s="11">
        <f t="shared" si="52"/>
        <v>6</v>
      </c>
      <c r="L1099" s="11">
        <f t="shared" si="53"/>
        <v>0</v>
      </c>
      <c r="M1099" s="11" t="str">
        <f ca="1">IF(I1099&lt;&gt;"план","",IF((ABS(SUMIFS($C:$C,$J:$J,J1099,$E:$E,E1099,$I:$I,"факт"))+ABS(C1099))&gt;ABS(SUMIFS(INDIRECT("'Реестр план'!"&amp;'План-факт'!$E$3),'Реестр план'!$F:$F,E1099,'Реестр план'!$I:$I,J1099)),"перерасход","ок"))</f>
        <v/>
      </c>
    </row>
    <row r="1100" spans="2:13" x14ac:dyDescent="0.3">
      <c r="B1100" s="7">
        <v>41455</v>
      </c>
      <c r="C1100" s="9">
        <v>8987.7999999999993</v>
      </c>
      <c r="D1100" s="4" t="s">
        <v>154</v>
      </c>
      <c r="E1100" s="4" t="s">
        <v>24</v>
      </c>
      <c r="F1100" s="4" t="s">
        <v>106</v>
      </c>
      <c r="H1100" s="4" t="s">
        <v>178</v>
      </c>
      <c r="I1100" s="4" t="s">
        <v>163</v>
      </c>
      <c r="J1100" s="11">
        <f t="shared" si="51"/>
        <v>0</v>
      </c>
      <c r="K1100" s="11">
        <f t="shared" si="52"/>
        <v>6</v>
      </c>
      <c r="L1100" s="11">
        <f t="shared" si="53"/>
        <v>0</v>
      </c>
      <c r="M1100" s="11" t="str">
        <f ca="1">IF(I1100&lt;&gt;"план","",IF((ABS(SUMIFS($C:$C,$J:$J,J1100,$E:$E,E1100,$I:$I,"факт"))+ABS(C1100))&gt;ABS(SUMIFS(INDIRECT("'Реестр план'!"&amp;'План-факт'!$E$3),'Реестр план'!$F:$F,E1100,'Реестр план'!$I:$I,J1100)),"перерасход","ок"))</f>
        <v/>
      </c>
    </row>
    <row r="1101" spans="2:13" x14ac:dyDescent="0.3">
      <c r="B1101" s="7">
        <v>41455</v>
      </c>
      <c r="C1101" s="9">
        <v>9017.9</v>
      </c>
      <c r="D1101" s="4" t="s">
        <v>154</v>
      </c>
      <c r="E1101" s="4" t="s">
        <v>24</v>
      </c>
      <c r="F1101" s="4" t="s">
        <v>109</v>
      </c>
      <c r="H1101" s="4" t="s">
        <v>178</v>
      </c>
      <c r="I1101" s="4" t="s">
        <v>163</v>
      </c>
      <c r="J1101" s="11">
        <f t="shared" si="51"/>
        <v>0</v>
      </c>
      <c r="K1101" s="11">
        <f t="shared" si="52"/>
        <v>6</v>
      </c>
      <c r="L1101" s="11">
        <f t="shared" si="53"/>
        <v>0</v>
      </c>
      <c r="M1101" s="11" t="str">
        <f ca="1">IF(I1101&lt;&gt;"план","",IF((ABS(SUMIFS($C:$C,$J:$J,J1101,$E:$E,E1101,$I:$I,"факт"))+ABS(C1101))&gt;ABS(SUMIFS(INDIRECT("'Реестр план'!"&amp;'План-факт'!$E$3),'Реестр план'!$F:$F,E1101,'Реестр план'!$I:$I,J1101)),"перерасход","ок"))</f>
        <v/>
      </c>
    </row>
    <row r="1102" spans="2:13" x14ac:dyDescent="0.3">
      <c r="B1102" s="7">
        <v>41455</v>
      </c>
      <c r="C1102" s="9">
        <v>10137.51</v>
      </c>
      <c r="D1102" s="4" t="s">
        <v>154</v>
      </c>
      <c r="E1102" s="4" t="s">
        <v>24</v>
      </c>
      <c r="F1102" s="4" t="s">
        <v>124</v>
      </c>
      <c r="H1102" s="4" t="s">
        <v>178</v>
      </c>
      <c r="I1102" s="4" t="s">
        <v>163</v>
      </c>
      <c r="J1102" s="11">
        <f t="shared" si="51"/>
        <v>0</v>
      </c>
      <c r="K1102" s="11">
        <f t="shared" si="52"/>
        <v>6</v>
      </c>
      <c r="L1102" s="11">
        <f t="shared" si="53"/>
        <v>0</v>
      </c>
      <c r="M1102" s="11" t="str">
        <f ca="1">IF(I1102&lt;&gt;"план","",IF((ABS(SUMIFS($C:$C,$J:$J,J1102,$E:$E,E1102,$I:$I,"факт"))+ABS(C1102))&gt;ABS(SUMIFS(INDIRECT("'Реестр план'!"&amp;'План-факт'!$E$3),'Реестр план'!$F:$F,E1102,'Реестр план'!$I:$I,J1102)),"перерасход","ок"))</f>
        <v/>
      </c>
    </row>
    <row r="1103" spans="2:13" x14ac:dyDescent="0.3">
      <c r="B1103" s="7">
        <v>41455</v>
      </c>
      <c r="C1103" s="9">
        <v>10266</v>
      </c>
      <c r="D1103" s="4" t="s">
        <v>154</v>
      </c>
      <c r="E1103" s="4" t="s">
        <v>24</v>
      </c>
      <c r="F1103" s="4" t="s">
        <v>115</v>
      </c>
      <c r="H1103" s="4" t="s">
        <v>178</v>
      </c>
      <c r="I1103" s="4" t="s">
        <v>163</v>
      </c>
      <c r="J1103" s="11">
        <f t="shared" si="51"/>
        <v>0</v>
      </c>
      <c r="K1103" s="11">
        <f t="shared" si="52"/>
        <v>6</v>
      </c>
      <c r="L1103" s="11">
        <f t="shared" si="53"/>
        <v>0</v>
      </c>
      <c r="M1103" s="11" t="str">
        <f ca="1">IF(I1103&lt;&gt;"план","",IF((ABS(SUMIFS($C:$C,$J:$J,J1103,$E:$E,E1103,$I:$I,"факт"))+ABS(C1103))&gt;ABS(SUMIFS(INDIRECT("'Реестр план'!"&amp;'План-факт'!$E$3),'Реестр план'!$F:$F,E1103,'Реестр план'!$I:$I,J1103)),"перерасход","ок"))</f>
        <v/>
      </c>
    </row>
    <row r="1104" spans="2:13" x14ac:dyDescent="0.3">
      <c r="B1104" s="7">
        <v>41455</v>
      </c>
      <c r="C1104" s="9">
        <v>10482.530000000001</v>
      </c>
      <c r="D1104" s="4" t="s">
        <v>154</v>
      </c>
      <c r="E1104" s="4" t="s">
        <v>24</v>
      </c>
      <c r="F1104" s="4" t="s">
        <v>110</v>
      </c>
      <c r="H1104" s="4" t="s">
        <v>178</v>
      </c>
      <c r="I1104" s="4" t="s">
        <v>163</v>
      </c>
      <c r="J1104" s="11">
        <f t="shared" si="51"/>
        <v>0</v>
      </c>
      <c r="K1104" s="11">
        <f t="shared" si="52"/>
        <v>6</v>
      </c>
      <c r="L1104" s="11">
        <f t="shared" si="53"/>
        <v>0</v>
      </c>
      <c r="M1104" s="11" t="str">
        <f ca="1">IF(I1104&lt;&gt;"план","",IF((ABS(SUMIFS($C:$C,$J:$J,J1104,$E:$E,E1104,$I:$I,"факт"))+ABS(C1104))&gt;ABS(SUMIFS(INDIRECT("'Реестр план'!"&amp;'План-факт'!$E$3),'Реестр план'!$F:$F,E1104,'Реестр план'!$I:$I,J1104)),"перерасход","ок"))</f>
        <v/>
      </c>
    </row>
    <row r="1105" spans="2:13" x14ac:dyDescent="0.3">
      <c r="B1105" s="7">
        <v>41455</v>
      </c>
      <c r="C1105" s="9">
        <v>10921.29</v>
      </c>
      <c r="D1105" s="4" t="s">
        <v>154</v>
      </c>
      <c r="E1105" s="4" t="s">
        <v>24</v>
      </c>
      <c r="F1105" s="4" t="s">
        <v>119</v>
      </c>
      <c r="H1105" s="4" t="s">
        <v>178</v>
      </c>
      <c r="I1105" s="4" t="s">
        <v>163</v>
      </c>
      <c r="J1105" s="11">
        <f t="shared" si="51"/>
        <v>0</v>
      </c>
      <c r="K1105" s="11">
        <f t="shared" si="52"/>
        <v>6</v>
      </c>
      <c r="L1105" s="11">
        <f t="shared" si="53"/>
        <v>0</v>
      </c>
      <c r="M1105" s="11" t="str">
        <f ca="1">IF(I1105&lt;&gt;"план","",IF((ABS(SUMIFS($C:$C,$J:$J,J1105,$E:$E,E1105,$I:$I,"факт"))+ABS(C1105))&gt;ABS(SUMIFS(INDIRECT("'Реестр план'!"&amp;'План-факт'!$E$3),'Реестр план'!$F:$F,E1105,'Реестр план'!$I:$I,J1105)),"перерасход","ок"))</f>
        <v/>
      </c>
    </row>
    <row r="1106" spans="2:13" x14ac:dyDescent="0.3">
      <c r="B1106" s="7">
        <v>41455</v>
      </c>
      <c r="C1106" s="9">
        <v>11022.26</v>
      </c>
      <c r="D1106" s="4" t="s">
        <v>154</v>
      </c>
      <c r="E1106" s="4" t="s">
        <v>24</v>
      </c>
      <c r="F1106" s="4" t="s">
        <v>107</v>
      </c>
      <c r="H1106" s="4" t="s">
        <v>178</v>
      </c>
      <c r="I1106" s="4" t="s">
        <v>163</v>
      </c>
      <c r="J1106" s="11">
        <f t="shared" si="51"/>
        <v>0</v>
      </c>
      <c r="K1106" s="11">
        <f t="shared" si="52"/>
        <v>6</v>
      </c>
      <c r="L1106" s="11">
        <f t="shared" si="53"/>
        <v>0</v>
      </c>
      <c r="M1106" s="11" t="str">
        <f ca="1">IF(I1106&lt;&gt;"план","",IF((ABS(SUMIFS($C:$C,$J:$J,J1106,$E:$E,E1106,$I:$I,"факт"))+ABS(C1106))&gt;ABS(SUMIFS(INDIRECT("'Реестр план'!"&amp;'План-факт'!$E$3),'Реестр план'!$F:$F,E1106,'Реестр план'!$I:$I,J1106)),"перерасход","ок"))</f>
        <v/>
      </c>
    </row>
    <row r="1107" spans="2:13" x14ac:dyDescent="0.3">
      <c r="B1107" s="7">
        <v>41455</v>
      </c>
      <c r="C1107" s="9">
        <v>11295.44</v>
      </c>
      <c r="D1107" s="4" t="s">
        <v>154</v>
      </c>
      <c r="E1107" s="4" t="s">
        <v>24</v>
      </c>
      <c r="F1107" s="4" t="s">
        <v>106</v>
      </c>
      <c r="H1107" s="4" t="s">
        <v>178</v>
      </c>
      <c r="I1107" s="4" t="s">
        <v>163</v>
      </c>
      <c r="J1107" s="11">
        <f t="shared" si="51"/>
        <v>0</v>
      </c>
      <c r="K1107" s="11">
        <f t="shared" si="52"/>
        <v>6</v>
      </c>
      <c r="L1107" s="11">
        <f t="shared" si="53"/>
        <v>0</v>
      </c>
      <c r="M1107" s="11" t="str">
        <f ca="1">IF(I1107&lt;&gt;"план","",IF((ABS(SUMIFS($C:$C,$J:$J,J1107,$E:$E,E1107,$I:$I,"факт"))+ABS(C1107))&gt;ABS(SUMIFS(INDIRECT("'Реестр план'!"&amp;'План-факт'!$E$3),'Реестр план'!$F:$F,E1107,'Реестр план'!$I:$I,J1107)),"перерасход","ок"))</f>
        <v/>
      </c>
    </row>
    <row r="1108" spans="2:13" x14ac:dyDescent="0.3">
      <c r="B1108" s="7">
        <v>41455</v>
      </c>
      <c r="C1108" s="9">
        <v>11499.11</v>
      </c>
      <c r="D1108" s="4" t="s">
        <v>154</v>
      </c>
      <c r="E1108" s="4" t="s">
        <v>24</v>
      </c>
      <c r="F1108" s="4" t="s">
        <v>112</v>
      </c>
      <c r="H1108" s="4" t="s">
        <v>178</v>
      </c>
      <c r="I1108" s="4" t="s">
        <v>163</v>
      </c>
      <c r="J1108" s="11">
        <f t="shared" si="51"/>
        <v>0</v>
      </c>
      <c r="K1108" s="11">
        <f t="shared" si="52"/>
        <v>6</v>
      </c>
      <c r="L1108" s="11">
        <f t="shared" si="53"/>
        <v>0</v>
      </c>
      <c r="M1108" s="11" t="str">
        <f ca="1">IF(I1108&lt;&gt;"план","",IF((ABS(SUMIFS($C:$C,$J:$J,J1108,$E:$E,E1108,$I:$I,"факт"))+ABS(C1108))&gt;ABS(SUMIFS(INDIRECT("'Реестр план'!"&amp;'План-факт'!$E$3),'Реестр план'!$F:$F,E1108,'Реестр план'!$I:$I,J1108)),"перерасход","ок"))</f>
        <v/>
      </c>
    </row>
    <row r="1109" spans="2:13" x14ac:dyDescent="0.3">
      <c r="B1109" s="7">
        <v>41455</v>
      </c>
      <c r="C1109" s="9">
        <v>11856.57</v>
      </c>
      <c r="D1109" s="4" t="s">
        <v>154</v>
      </c>
      <c r="E1109" s="4" t="s">
        <v>24</v>
      </c>
      <c r="F1109" s="4" t="s">
        <v>106</v>
      </c>
      <c r="H1109" s="4" t="s">
        <v>178</v>
      </c>
      <c r="I1109" s="4" t="s">
        <v>163</v>
      </c>
      <c r="J1109" s="11">
        <f t="shared" si="51"/>
        <v>0</v>
      </c>
      <c r="K1109" s="11">
        <f t="shared" si="52"/>
        <v>6</v>
      </c>
      <c r="L1109" s="11">
        <f t="shared" si="53"/>
        <v>0</v>
      </c>
      <c r="M1109" s="11" t="str">
        <f ca="1">IF(I1109&lt;&gt;"план","",IF((ABS(SUMIFS($C:$C,$J:$J,J1109,$E:$E,E1109,$I:$I,"факт"))+ABS(C1109))&gt;ABS(SUMIFS(INDIRECT("'Реестр план'!"&amp;'План-факт'!$E$3),'Реестр план'!$F:$F,E1109,'Реестр план'!$I:$I,J1109)),"перерасход","ок"))</f>
        <v/>
      </c>
    </row>
    <row r="1110" spans="2:13" x14ac:dyDescent="0.3">
      <c r="B1110" s="7">
        <v>41455</v>
      </c>
      <c r="C1110" s="9">
        <v>12126.49</v>
      </c>
      <c r="D1110" s="4" t="s">
        <v>154</v>
      </c>
      <c r="E1110" s="4" t="s">
        <v>24</v>
      </c>
      <c r="F1110" s="4" t="s">
        <v>123</v>
      </c>
      <c r="H1110" s="4" t="s">
        <v>178</v>
      </c>
      <c r="I1110" s="4" t="s">
        <v>163</v>
      </c>
      <c r="J1110" s="11">
        <f t="shared" si="51"/>
        <v>0</v>
      </c>
      <c r="K1110" s="11">
        <f t="shared" si="52"/>
        <v>6</v>
      </c>
      <c r="L1110" s="11">
        <f t="shared" si="53"/>
        <v>0</v>
      </c>
      <c r="M1110" s="11" t="str">
        <f ca="1">IF(I1110&lt;&gt;"план","",IF((ABS(SUMIFS($C:$C,$J:$J,J1110,$E:$E,E1110,$I:$I,"факт"))+ABS(C1110))&gt;ABS(SUMIFS(INDIRECT("'Реестр план'!"&amp;'План-факт'!$E$3),'Реестр план'!$F:$F,E1110,'Реестр план'!$I:$I,J1110)),"перерасход","ок"))</f>
        <v/>
      </c>
    </row>
    <row r="1111" spans="2:13" x14ac:dyDescent="0.3">
      <c r="B1111" s="7">
        <v>41455</v>
      </c>
      <c r="C1111" s="9">
        <v>12988.87</v>
      </c>
      <c r="D1111" s="4" t="s">
        <v>154</v>
      </c>
      <c r="E1111" s="4" t="s">
        <v>24</v>
      </c>
      <c r="F1111" s="4" t="s">
        <v>123</v>
      </c>
      <c r="H1111" s="4" t="s">
        <v>178</v>
      </c>
      <c r="I1111" s="4" t="s">
        <v>163</v>
      </c>
      <c r="J1111" s="11">
        <f t="shared" si="51"/>
        <v>0</v>
      </c>
      <c r="K1111" s="11">
        <f t="shared" si="52"/>
        <v>6</v>
      </c>
      <c r="L1111" s="11">
        <f t="shared" si="53"/>
        <v>0</v>
      </c>
      <c r="M1111" s="11" t="str">
        <f ca="1">IF(I1111&lt;&gt;"план","",IF((ABS(SUMIFS($C:$C,$J:$J,J1111,$E:$E,E1111,$I:$I,"факт"))+ABS(C1111))&gt;ABS(SUMIFS(INDIRECT("'Реестр план'!"&amp;'План-факт'!$E$3),'Реестр план'!$F:$F,E1111,'Реестр план'!$I:$I,J1111)),"перерасход","ок"))</f>
        <v/>
      </c>
    </row>
    <row r="1112" spans="2:13" x14ac:dyDescent="0.3">
      <c r="B1112" s="7">
        <v>41455</v>
      </c>
      <c r="C1112" s="9">
        <v>13047.63</v>
      </c>
      <c r="D1112" s="4" t="s">
        <v>154</v>
      </c>
      <c r="E1112" s="4" t="s">
        <v>24</v>
      </c>
      <c r="F1112" s="4" t="s">
        <v>108</v>
      </c>
      <c r="H1112" s="4" t="s">
        <v>178</v>
      </c>
      <c r="I1112" s="4" t="s">
        <v>163</v>
      </c>
      <c r="J1112" s="11">
        <f t="shared" si="51"/>
        <v>0</v>
      </c>
      <c r="K1112" s="11">
        <f t="shared" si="52"/>
        <v>6</v>
      </c>
      <c r="L1112" s="11">
        <f t="shared" si="53"/>
        <v>0</v>
      </c>
      <c r="M1112" s="11" t="str">
        <f ca="1">IF(I1112&lt;&gt;"план","",IF((ABS(SUMIFS($C:$C,$J:$J,J1112,$E:$E,E1112,$I:$I,"факт"))+ABS(C1112))&gt;ABS(SUMIFS(INDIRECT("'Реестр план'!"&amp;'План-факт'!$E$3),'Реестр план'!$F:$F,E1112,'Реестр план'!$I:$I,J1112)),"перерасход","ок"))</f>
        <v/>
      </c>
    </row>
    <row r="1113" spans="2:13" x14ac:dyDescent="0.3">
      <c r="B1113" s="7">
        <v>41455</v>
      </c>
      <c r="C1113" s="9">
        <v>13504.34</v>
      </c>
      <c r="D1113" s="4" t="s">
        <v>154</v>
      </c>
      <c r="E1113" s="4" t="s">
        <v>24</v>
      </c>
      <c r="F1113" s="4" t="s">
        <v>108</v>
      </c>
      <c r="H1113" s="4" t="s">
        <v>178</v>
      </c>
      <c r="I1113" s="4" t="s">
        <v>163</v>
      </c>
      <c r="J1113" s="11">
        <f t="shared" si="51"/>
        <v>0</v>
      </c>
      <c r="K1113" s="11">
        <f t="shared" si="52"/>
        <v>6</v>
      </c>
      <c r="L1113" s="11">
        <f t="shared" si="53"/>
        <v>0</v>
      </c>
      <c r="M1113" s="11" t="str">
        <f ca="1">IF(I1113&lt;&gt;"план","",IF((ABS(SUMIFS($C:$C,$J:$J,J1113,$E:$E,E1113,$I:$I,"факт"))+ABS(C1113))&gt;ABS(SUMIFS(INDIRECT("'Реестр план'!"&amp;'План-факт'!$E$3),'Реестр план'!$F:$F,E1113,'Реестр план'!$I:$I,J1113)),"перерасход","ок"))</f>
        <v/>
      </c>
    </row>
    <row r="1114" spans="2:13" x14ac:dyDescent="0.3">
      <c r="B1114" s="7">
        <v>41455</v>
      </c>
      <c r="C1114" s="9">
        <v>13950.82</v>
      </c>
      <c r="D1114" s="4" t="s">
        <v>154</v>
      </c>
      <c r="E1114" s="4" t="s">
        <v>24</v>
      </c>
      <c r="F1114" s="4" t="s">
        <v>125</v>
      </c>
      <c r="H1114" s="4" t="s">
        <v>178</v>
      </c>
      <c r="I1114" s="4" t="s">
        <v>163</v>
      </c>
      <c r="J1114" s="11">
        <f t="shared" si="51"/>
        <v>0</v>
      </c>
      <c r="K1114" s="11">
        <f t="shared" si="52"/>
        <v>6</v>
      </c>
      <c r="L1114" s="11">
        <f t="shared" si="53"/>
        <v>0</v>
      </c>
      <c r="M1114" s="11" t="str">
        <f ca="1">IF(I1114&lt;&gt;"план","",IF((ABS(SUMIFS($C:$C,$J:$J,J1114,$E:$E,E1114,$I:$I,"факт"))+ABS(C1114))&gt;ABS(SUMIFS(INDIRECT("'Реестр план'!"&amp;'План-факт'!$E$3),'Реестр план'!$F:$F,E1114,'Реестр план'!$I:$I,J1114)),"перерасход","ок"))</f>
        <v/>
      </c>
    </row>
    <row r="1115" spans="2:13" x14ac:dyDescent="0.3">
      <c r="B1115" s="7">
        <v>41455</v>
      </c>
      <c r="C1115" s="9">
        <v>14049.63</v>
      </c>
      <c r="D1115" s="4" t="s">
        <v>154</v>
      </c>
      <c r="E1115" s="4" t="s">
        <v>24</v>
      </c>
      <c r="F1115" s="4" t="s">
        <v>106</v>
      </c>
      <c r="H1115" s="4" t="s">
        <v>178</v>
      </c>
      <c r="I1115" s="4" t="s">
        <v>163</v>
      </c>
      <c r="J1115" s="11">
        <f t="shared" si="51"/>
        <v>0</v>
      </c>
      <c r="K1115" s="11">
        <f t="shared" si="52"/>
        <v>6</v>
      </c>
      <c r="L1115" s="11">
        <f t="shared" si="53"/>
        <v>0</v>
      </c>
      <c r="M1115" s="11" t="str">
        <f ca="1">IF(I1115&lt;&gt;"план","",IF((ABS(SUMIFS($C:$C,$J:$J,J1115,$E:$E,E1115,$I:$I,"факт"))+ABS(C1115))&gt;ABS(SUMIFS(INDIRECT("'Реестр план'!"&amp;'План-факт'!$E$3),'Реестр план'!$F:$F,E1115,'Реестр план'!$I:$I,J1115)),"перерасход","ок"))</f>
        <v/>
      </c>
    </row>
    <row r="1116" spans="2:13" x14ac:dyDescent="0.3">
      <c r="B1116" s="7">
        <v>41455</v>
      </c>
      <c r="C1116" s="9">
        <v>14163.5</v>
      </c>
      <c r="D1116" s="4" t="s">
        <v>154</v>
      </c>
      <c r="E1116" s="4" t="s">
        <v>24</v>
      </c>
      <c r="F1116" s="4" t="s">
        <v>114</v>
      </c>
      <c r="H1116" s="4" t="s">
        <v>178</v>
      </c>
      <c r="I1116" s="4" t="s">
        <v>163</v>
      </c>
      <c r="J1116" s="11">
        <f t="shared" si="51"/>
        <v>0</v>
      </c>
      <c r="K1116" s="11">
        <f t="shared" si="52"/>
        <v>6</v>
      </c>
      <c r="L1116" s="11">
        <f t="shared" si="53"/>
        <v>0</v>
      </c>
      <c r="M1116" s="11" t="str">
        <f ca="1">IF(I1116&lt;&gt;"план","",IF((ABS(SUMIFS($C:$C,$J:$J,J1116,$E:$E,E1116,$I:$I,"факт"))+ABS(C1116))&gt;ABS(SUMIFS(INDIRECT("'Реестр план'!"&amp;'План-факт'!$E$3),'Реестр план'!$F:$F,E1116,'Реестр план'!$I:$I,J1116)),"перерасход","ок"))</f>
        <v/>
      </c>
    </row>
    <row r="1117" spans="2:13" x14ac:dyDescent="0.3">
      <c r="B1117" s="7">
        <v>41455</v>
      </c>
      <c r="C1117" s="9">
        <v>14307.7</v>
      </c>
      <c r="D1117" s="4" t="s">
        <v>154</v>
      </c>
      <c r="E1117" s="4" t="s">
        <v>24</v>
      </c>
      <c r="F1117" s="4" t="s">
        <v>124</v>
      </c>
      <c r="H1117" s="4" t="s">
        <v>178</v>
      </c>
      <c r="I1117" s="4" t="s">
        <v>163</v>
      </c>
      <c r="J1117" s="11">
        <f t="shared" si="51"/>
        <v>0</v>
      </c>
      <c r="K1117" s="11">
        <f t="shared" si="52"/>
        <v>6</v>
      </c>
      <c r="L1117" s="11">
        <f t="shared" si="53"/>
        <v>0</v>
      </c>
      <c r="M1117" s="11" t="str">
        <f ca="1">IF(I1117&lt;&gt;"план","",IF((ABS(SUMIFS($C:$C,$J:$J,J1117,$E:$E,E1117,$I:$I,"факт"))+ABS(C1117))&gt;ABS(SUMIFS(INDIRECT("'Реестр план'!"&amp;'План-факт'!$E$3),'Реестр план'!$F:$F,E1117,'Реестр план'!$I:$I,J1117)),"перерасход","ок"))</f>
        <v/>
      </c>
    </row>
    <row r="1118" spans="2:13" x14ac:dyDescent="0.3">
      <c r="B1118" s="7">
        <v>41455</v>
      </c>
      <c r="C1118" s="9">
        <v>15267.09</v>
      </c>
      <c r="D1118" s="4" t="s">
        <v>154</v>
      </c>
      <c r="E1118" s="4" t="s">
        <v>24</v>
      </c>
      <c r="F1118" s="4" t="s">
        <v>116</v>
      </c>
      <c r="H1118" s="4" t="s">
        <v>178</v>
      </c>
      <c r="I1118" s="4" t="s">
        <v>163</v>
      </c>
      <c r="J1118" s="11">
        <f t="shared" si="51"/>
        <v>0</v>
      </c>
      <c r="K1118" s="11">
        <f t="shared" si="52"/>
        <v>6</v>
      </c>
      <c r="L1118" s="11">
        <f t="shared" si="53"/>
        <v>0</v>
      </c>
      <c r="M1118" s="11" t="str">
        <f ca="1">IF(I1118&lt;&gt;"план","",IF((ABS(SUMIFS($C:$C,$J:$J,J1118,$E:$E,E1118,$I:$I,"факт"))+ABS(C1118))&gt;ABS(SUMIFS(INDIRECT("'Реестр план'!"&amp;'План-факт'!$E$3),'Реестр план'!$F:$F,E1118,'Реестр план'!$I:$I,J1118)),"перерасход","ок"))</f>
        <v/>
      </c>
    </row>
    <row r="1119" spans="2:13" x14ac:dyDescent="0.3">
      <c r="B1119" s="7">
        <v>41455</v>
      </c>
      <c r="C1119" s="9">
        <v>15403.14</v>
      </c>
      <c r="D1119" s="4" t="s">
        <v>154</v>
      </c>
      <c r="E1119" s="4" t="s">
        <v>24</v>
      </c>
      <c r="F1119" s="4" t="s">
        <v>120</v>
      </c>
      <c r="H1119" s="4" t="s">
        <v>178</v>
      </c>
      <c r="I1119" s="4" t="s">
        <v>163</v>
      </c>
      <c r="J1119" s="11">
        <f t="shared" si="51"/>
        <v>0</v>
      </c>
      <c r="K1119" s="11">
        <f t="shared" si="52"/>
        <v>6</v>
      </c>
      <c r="L1119" s="11">
        <f t="shared" si="53"/>
        <v>0</v>
      </c>
      <c r="M1119" s="11" t="str">
        <f ca="1">IF(I1119&lt;&gt;"план","",IF((ABS(SUMIFS($C:$C,$J:$J,J1119,$E:$E,E1119,$I:$I,"факт"))+ABS(C1119))&gt;ABS(SUMIFS(INDIRECT("'Реестр план'!"&amp;'План-факт'!$E$3),'Реестр план'!$F:$F,E1119,'Реестр план'!$I:$I,J1119)),"перерасход","ок"))</f>
        <v/>
      </c>
    </row>
    <row r="1120" spans="2:13" x14ac:dyDescent="0.3">
      <c r="B1120" s="7">
        <v>41455</v>
      </c>
      <c r="C1120" s="9">
        <v>16210.37</v>
      </c>
      <c r="D1120" s="4" t="s">
        <v>154</v>
      </c>
      <c r="E1120" s="4" t="s">
        <v>24</v>
      </c>
      <c r="F1120" s="4" t="s">
        <v>109</v>
      </c>
      <c r="H1120" s="4" t="s">
        <v>178</v>
      </c>
      <c r="I1120" s="4" t="s">
        <v>163</v>
      </c>
      <c r="J1120" s="11">
        <f t="shared" si="51"/>
        <v>0</v>
      </c>
      <c r="K1120" s="11">
        <f t="shared" si="52"/>
        <v>6</v>
      </c>
      <c r="L1120" s="11">
        <f t="shared" si="53"/>
        <v>0</v>
      </c>
      <c r="M1120" s="11" t="str">
        <f ca="1">IF(I1120&lt;&gt;"план","",IF((ABS(SUMIFS($C:$C,$J:$J,J1120,$E:$E,E1120,$I:$I,"факт"))+ABS(C1120))&gt;ABS(SUMIFS(INDIRECT("'Реестр план'!"&amp;'План-факт'!$E$3),'Реестр план'!$F:$F,E1120,'Реестр план'!$I:$I,J1120)),"перерасход","ок"))</f>
        <v/>
      </c>
    </row>
    <row r="1121" spans="2:13" x14ac:dyDescent="0.3">
      <c r="B1121" s="7">
        <v>41455</v>
      </c>
      <c r="C1121" s="9">
        <v>16251.61</v>
      </c>
      <c r="D1121" s="4" t="s">
        <v>154</v>
      </c>
      <c r="E1121" s="4" t="s">
        <v>24</v>
      </c>
      <c r="F1121" s="4" t="s">
        <v>105</v>
      </c>
      <c r="H1121" s="4" t="s">
        <v>178</v>
      </c>
      <c r="I1121" s="4" t="s">
        <v>163</v>
      </c>
      <c r="J1121" s="11">
        <f t="shared" si="51"/>
        <v>0</v>
      </c>
      <c r="K1121" s="11">
        <f t="shared" si="52"/>
        <v>6</v>
      </c>
      <c r="L1121" s="11">
        <f t="shared" si="53"/>
        <v>0</v>
      </c>
      <c r="M1121" s="11" t="str">
        <f ca="1">IF(I1121&lt;&gt;"план","",IF((ABS(SUMIFS($C:$C,$J:$J,J1121,$E:$E,E1121,$I:$I,"факт"))+ABS(C1121))&gt;ABS(SUMIFS(INDIRECT("'Реестр план'!"&amp;'План-факт'!$E$3),'Реестр план'!$F:$F,E1121,'Реестр план'!$I:$I,J1121)),"перерасход","ок"))</f>
        <v/>
      </c>
    </row>
    <row r="1122" spans="2:13" x14ac:dyDescent="0.3">
      <c r="B1122" s="7">
        <v>41455</v>
      </c>
      <c r="C1122" s="9">
        <v>17065.07</v>
      </c>
      <c r="D1122" s="4" t="s">
        <v>154</v>
      </c>
      <c r="E1122" s="4" t="s">
        <v>24</v>
      </c>
      <c r="F1122" s="4" t="s">
        <v>117</v>
      </c>
      <c r="H1122" s="4" t="s">
        <v>178</v>
      </c>
      <c r="I1122" s="4" t="s">
        <v>163</v>
      </c>
      <c r="J1122" s="11">
        <f t="shared" si="51"/>
        <v>0</v>
      </c>
      <c r="K1122" s="11">
        <f t="shared" si="52"/>
        <v>6</v>
      </c>
      <c r="L1122" s="11">
        <f t="shared" si="53"/>
        <v>0</v>
      </c>
      <c r="M1122" s="11" t="str">
        <f ca="1">IF(I1122&lt;&gt;"план","",IF((ABS(SUMIFS($C:$C,$J:$J,J1122,$E:$E,E1122,$I:$I,"факт"))+ABS(C1122))&gt;ABS(SUMIFS(INDIRECT("'Реестр план'!"&amp;'План-факт'!$E$3),'Реестр план'!$F:$F,E1122,'Реестр план'!$I:$I,J1122)),"перерасход","ок"))</f>
        <v/>
      </c>
    </row>
    <row r="1123" spans="2:13" x14ac:dyDescent="0.3">
      <c r="B1123" s="7">
        <v>41455</v>
      </c>
      <c r="C1123" s="9">
        <v>17071.240000000002</v>
      </c>
      <c r="D1123" s="4" t="s">
        <v>154</v>
      </c>
      <c r="E1123" s="4" t="s">
        <v>24</v>
      </c>
      <c r="F1123" s="4" t="s">
        <v>108</v>
      </c>
      <c r="H1123" s="4" t="s">
        <v>178</v>
      </c>
      <c r="I1123" s="4" t="s">
        <v>163</v>
      </c>
      <c r="J1123" s="11">
        <f t="shared" si="51"/>
        <v>0</v>
      </c>
      <c r="K1123" s="11">
        <f t="shared" si="52"/>
        <v>6</v>
      </c>
      <c r="L1123" s="11">
        <f t="shared" si="53"/>
        <v>0</v>
      </c>
      <c r="M1123" s="11" t="str">
        <f ca="1">IF(I1123&lt;&gt;"план","",IF((ABS(SUMIFS($C:$C,$J:$J,J1123,$E:$E,E1123,$I:$I,"факт"))+ABS(C1123))&gt;ABS(SUMIFS(INDIRECT("'Реестр план'!"&amp;'План-факт'!$E$3),'Реестр план'!$F:$F,E1123,'Реестр план'!$I:$I,J1123)),"перерасход","ок"))</f>
        <v/>
      </c>
    </row>
    <row r="1124" spans="2:13" x14ac:dyDescent="0.3">
      <c r="B1124" s="7">
        <v>41455</v>
      </c>
      <c r="C1124" s="9">
        <v>17922.18</v>
      </c>
      <c r="D1124" s="4" t="s">
        <v>154</v>
      </c>
      <c r="E1124" s="4" t="s">
        <v>24</v>
      </c>
      <c r="F1124" s="4" t="s">
        <v>125</v>
      </c>
      <c r="H1124" s="4" t="s">
        <v>178</v>
      </c>
      <c r="I1124" s="4" t="s">
        <v>163</v>
      </c>
      <c r="J1124" s="11">
        <f t="shared" si="51"/>
        <v>0</v>
      </c>
      <c r="K1124" s="11">
        <f t="shared" si="52"/>
        <v>6</v>
      </c>
      <c r="L1124" s="11">
        <f t="shared" si="53"/>
        <v>0</v>
      </c>
      <c r="M1124" s="11" t="str">
        <f ca="1">IF(I1124&lt;&gt;"план","",IF((ABS(SUMIFS($C:$C,$J:$J,J1124,$E:$E,E1124,$I:$I,"факт"))+ABS(C1124))&gt;ABS(SUMIFS(INDIRECT("'Реестр план'!"&amp;'План-факт'!$E$3),'Реестр план'!$F:$F,E1124,'Реестр план'!$I:$I,J1124)),"перерасход","ок"))</f>
        <v/>
      </c>
    </row>
    <row r="1125" spans="2:13" x14ac:dyDescent="0.3">
      <c r="B1125" s="7">
        <v>41455</v>
      </c>
      <c r="C1125" s="9">
        <v>17943.099999999999</v>
      </c>
      <c r="D1125" s="4" t="s">
        <v>154</v>
      </c>
      <c r="E1125" s="4" t="s">
        <v>24</v>
      </c>
      <c r="F1125" s="4" t="s">
        <v>106</v>
      </c>
      <c r="H1125" s="4" t="s">
        <v>178</v>
      </c>
      <c r="I1125" s="4" t="s">
        <v>163</v>
      </c>
      <c r="J1125" s="11">
        <f t="shared" si="51"/>
        <v>0</v>
      </c>
      <c r="K1125" s="11">
        <f t="shared" si="52"/>
        <v>6</v>
      </c>
      <c r="L1125" s="11">
        <f t="shared" si="53"/>
        <v>0</v>
      </c>
      <c r="M1125" s="11" t="str">
        <f ca="1">IF(I1125&lt;&gt;"план","",IF((ABS(SUMIFS($C:$C,$J:$J,J1125,$E:$E,E1125,$I:$I,"факт"))+ABS(C1125))&gt;ABS(SUMIFS(INDIRECT("'Реестр план'!"&amp;'План-факт'!$E$3),'Реестр план'!$F:$F,E1125,'Реестр план'!$I:$I,J1125)),"перерасход","ок"))</f>
        <v/>
      </c>
    </row>
    <row r="1126" spans="2:13" x14ac:dyDescent="0.3">
      <c r="B1126" s="7">
        <v>41455</v>
      </c>
      <c r="C1126" s="9">
        <v>18785.419999999998</v>
      </c>
      <c r="D1126" s="4" t="s">
        <v>154</v>
      </c>
      <c r="E1126" s="4" t="s">
        <v>24</v>
      </c>
      <c r="F1126" s="4" t="s">
        <v>114</v>
      </c>
      <c r="H1126" s="4" t="s">
        <v>178</v>
      </c>
      <c r="I1126" s="4" t="s">
        <v>163</v>
      </c>
      <c r="J1126" s="11">
        <f t="shared" si="51"/>
        <v>0</v>
      </c>
      <c r="K1126" s="11">
        <f t="shared" si="52"/>
        <v>6</v>
      </c>
      <c r="L1126" s="11">
        <f t="shared" si="53"/>
        <v>0</v>
      </c>
      <c r="M1126" s="11" t="str">
        <f ca="1">IF(I1126&lt;&gt;"план","",IF((ABS(SUMIFS($C:$C,$J:$J,J1126,$E:$E,E1126,$I:$I,"факт"))+ABS(C1126))&gt;ABS(SUMIFS(INDIRECT("'Реестр план'!"&amp;'План-факт'!$E$3),'Реестр план'!$F:$F,E1126,'Реестр план'!$I:$I,J1126)),"перерасход","ок"))</f>
        <v/>
      </c>
    </row>
    <row r="1127" spans="2:13" x14ac:dyDescent="0.3">
      <c r="B1127" s="7">
        <v>41455</v>
      </c>
      <c r="C1127" s="9">
        <v>19485.52</v>
      </c>
      <c r="D1127" s="4" t="s">
        <v>154</v>
      </c>
      <c r="E1127" s="4" t="s">
        <v>24</v>
      </c>
      <c r="F1127" s="4" t="s">
        <v>118</v>
      </c>
      <c r="H1127" s="4" t="s">
        <v>178</v>
      </c>
      <c r="I1127" s="4" t="s">
        <v>163</v>
      </c>
      <c r="J1127" s="11">
        <f t="shared" si="51"/>
        <v>0</v>
      </c>
      <c r="K1127" s="11">
        <f t="shared" si="52"/>
        <v>6</v>
      </c>
      <c r="L1127" s="11">
        <f t="shared" si="53"/>
        <v>0</v>
      </c>
      <c r="M1127" s="11" t="str">
        <f ca="1">IF(I1127&lt;&gt;"план","",IF((ABS(SUMIFS($C:$C,$J:$J,J1127,$E:$E,E1127,$I:$I,"факт"))+ABS(C1127))&gt;ABS(SUMIFS(INDIRECT("'Реестр план'!"&amp;'План-факт'!$E$3),'Реестр план'!$F:$F,E1127,'Реестр план'!$I:$I,J1127)),"перерасход","ок"))</f>
        <v/>
      </c>
    </row>
    <row r="1128" spans="2:13" x14ac:dyDescent="0.3">
      <c r="B1128" s="7">
        <v>41455</v>
      </c>
      <c r="C1128" s="9">
        <v>19691.580000000002</v>
      </c>
      <c r="D1128" s="4" t="s">
        <v>154</v>
      </c>
      <c r="E1128" s="4" t="s">
        <v>24</v>
      </c>
      <c r="F1128" s="4" t="s">
        <v>115</v>
      </c>
      <c r="H1128" s="4" t="s">
        <v>178</v>
      </c>
      <c r="I1128" s="4" t="s">
        <v>163</v>
      </c>
      <c r="J1128" s="11">
        <f t="shared" si="51"/>
        <v>0</v>
      </c>
      <c r="K1128" s="11">
        <f t="shared" si="52"/>
        <v>6</v>
      </c>
      <c r="L1128" s="11">
        <f t="shared" si="53"/>
        <v>0</v>
      </c>
      <c r="M1128" s="11" t="str">
        <f ca="1">IF(I1128&lt;&gt;"план","",IF((ABS(SUMIFS($C:$C,$J:$J,J1128,$E:$E,E1128,$I:$I,"факт"))+ABS(C1128))&gt;ABS(SUMIFS(INDIRECT("'Реестр план'!"&amp;'План-факт'!$E$3),'Реестр план'!$F:$F,E1128,'Реестр план'!$I:$I,J1128)),"перерасход","ок"))</f>
        <v/>
      </c>
    </row>
    <row r="1129" spans="2:13" x14ac:dyDescent="0.3">
      <c r="B1129" s="7">
        <v>41455</v>
      </c>
      <c r="C1129" s="9">
        <v>20107.2</v>
      </c>
      <c r="D1129" s="4" t="s">
        <v>154</v>
      </c>
      <c r="E1129" s="4" t="s">
        <v>24</v>
      </c>
      <c r="F1129" s="4" t="s">
        <v>117</v>
      </c>
      <c r="H1129" s="4" t="s">
        <v>178</v>
      </c>
      <c r="I1129" s="4" t="s">
        <v>163</v>
      </c>
      <c r="J1129" s="11">
        <f t="shared" si="51"/>
        <v>0</v>
      </c>
      <c r="K1129" s="11">
        <f t="shared" si="52"/>
        <v>6</v>
      </c>
      <c r="L1129" s="11">
        <f t="shared" si="53"/>
        <v>0</v>
      </c>
      <c r="M1129" s="11" t="str">
        <f ca="1">IF(I1129&lt;&gt;"план","",IF((ABS(SUMIFS($C:$C,$J:$J,J1129,$E:$E,E1129,$I:$I,"факт"))+ABS(C1129))&gt;ABS(SUMIFS(INDIRECT("'Реестр план'!"&amp;'План-факт'!$E$3),'Реестр план'!$F:$F,E1129,'Реестр план'!$I:$I,J1129)),"перерасход","ок"))</f>
        <v/>
      </c>
    </row>
    <row r="1130" spans="2:13" x14ac:dyDescent="0.3">
      <c r="B1130" s="7">
        <v>41455</v>
      </c>
      <c r="C1130" s="9">
        <v>20172.55</v>
      </c>
      <c r="D1130" s="4" t="s">
        <v>154</v>
      </c>
      <c r="E1130" s="4" t="s">
        <v>24</v>
      </c>
      <c r="F1130" s="4" t="s">
        <v>122</v>
      </c>
      <c r="H1130" s="4" t="s">
        <v>178</v>
      </c>
      <c r="I1130" s="4" t="s">
        <v>163</v>
      </c>
      <c r="J1130" s="11">
        <f t="shared" si="51"/>
        <v>0</v>
      </c>
      <c r="K1130" s="11">
        <f t="shared" si="52"/>
        <v>6</v>
      </c>
      <c r="L1130" s="11">
        <f t="shared" si="53"/>
        <v>0</v>
      </c>
      <c r="M1130" s="11" t="str">
        <f ca="1">IF(I1130&lt;&gt;"план","",IF((ABS(SUMIFS($C:$C,$J:$J,J1130,$E:$E,E1130,$I:$I,"факт"))+ABS(C1130))&gt;ABS(SUMIFS(INDIRECT("'Реестр план'!"&amp;'План-факт'!$E$3),'Реестр план'!$F:$F,E1130,'Реестр план'!$I:$I,J1130)),"перерасход","ок"))</f>
        <v/>
      </c>
    </row>
    <row r="1131" spans="2:13" x14ac:dyDescent="0.3">
      <c r="B1131" s="7">
        <v>41455</v>
      </c>
      <c r="C1131" s="9">
        <v>20178</v>
      </c>
      <c r="D1131" s="4" t="s">
        <v>154</v>
      </c>
      <c r="E1131" s="4" t="s">
        <v>24</v>
      </c>
      <c r="F1131" s="4" t="s">
        <v>109</v>
      </c>
      <c r="H1131" s="4" t="s">
        <v>178</v>
      </c>
      <c r="I1131" s="4" t="s">
        <v>163</v>
      </c>
      <c r="J1131" s="11">
        <f t="shared" si="51"/>
        <v>0</v>
      </c>
      <c r="K1131" s="11">
        <f t="shared" si="52"/>
        <v>6</v>
      </c>
      <c r="L1131" s="11">
        <f t="shared" si="53"/>
        <v>0</v>
      </c>
      <c r="M1131" s="11" t="str">
        <f ca="1">IF(I1131&lt;&gt;"план","",IF((ABS(SUMIFS($C:$C,$J:$J,J1131,$E:$E,E1131,$I:$I,"факт"))+ABS(C1131))&gt;ABS(SUMIFS(INDIRECT("'Реестр план'!"&amp;'План-факт'!$E$3),'Реестр план'!$F:$F,E1131,'Реестр план'!$I:$I,J1131)),"перерасход","ок"))</f>
        <v/>
      </c>
    </row>
    <row r="1132" spans="2:13" x14ac:dyDescent="0.3">
      <c r="B1132" s="7">
        <v>41455</v>
      </c>
      <c r="C1132" s="9">
        <v>20300</v>
      </c>
      <c r="D1132" s="4" t="s">
        <v>154</v>
      </c>
      <c r="E1132" s="4" t="s">
        <v>24</v>
      </c>
      <c r="F1132" s="4" t="s">
        <v>107</v>
      </c>
      <c r="H1132" s="4" t="s">
        <v>178</v>
      </c>
      <c r="I1132" s="4" t="s">
        <v>163</v>
      </c>
      <c r="J1132" s="11">
        <f t="shared" si="51"/>
        <v>0</v>
      </c>
      <c r="K1132" s="11">
        <f t="shared" si="52"/>
        <v>6</v>
      </c>
      <c r="L1132" s="11">
        <f t="shared" si="53"/>
        <v>0</v>
      </c>
      <c r="M1132" s="11" t="str">
        <f ca="1">IF(I1132&lt;&gt;"план","",IF((ABS(SUMIFS($C:$C,$J:$J,J1132,$E:$E,E1132,$I:$I,"факт"))+ABS(C1132))&gt;ABS(SUMIFS(INDIRECT("'Реестр план'!"&amp;'План-факт'!$E$3),'Реестр план'!$F:$F,E1132,'Реестр план'!$I:$I,J1132)),"перерасход","ок"))</f>
        <v/>
      </c>
    </row>
    <row r="1133" spans="2:13" x14ac:dyDescent="0.3">
      <c r="B1133" s="7">
        <v>41455</v>
      </c>
      <c r="C1133" s="9">
        <v>20816.78</v>
      </c>
      <c r="D1133" s="4" t="s">
        <v>154</v>
      </c>
      <c r="E1133" s="4" t="s">
        <v>24</v>
      </c>
      <c r="F1133" s="4" t="s">
        <v>107</v>
      </c>
      <c r="H1133" s="4" t="s">
        <v>178</v>
      </c>
      <c r="I1133" s="4" t="s">
        <v>163</v>
      </c>
      <c r="J1133" s="11">
        <f t="shared" si="51"/>
        <v>0</v>
      </c>
      <c r="K1133" s="11">
        <f t="shared" si="52"/>
        <v>6</v>
      </c>
      <c r="L1133" s="11">
        <f t="shared" si="53"/>
        <v>0</v>
      </c>
      <c r="M1133" s="11" t="str">
        <f ca="1">IF(I1133&lt;&gt;"план","",IF((ABS(SUMIFS($C:$C,$J:$J,J1133,$E:$E,E1133,$I:$I,"факт"))+ABS(C1133))&gt;ABS(SUMIFS(INDIRECT("'Реестр план'!"&amp;'План-факт'!$E$3),'Реестр план'!$F:$F,E1133,'Реестр план'!$I:$I,J1133)),"перерасход","ок"))</f>
        <v/>
      </c>
    </row>
    <row r="1134" spans="2:13" x14ac:dyDescent="0.3">
      <c r="B1134" s="7">
        <v>41455</v>
      </c>
      <c r="C1134" s="9">
        <v>20956.8</v>
      </c>
      <c r="D1134" s="4" t="s">
        <v>154</v>
      </c>
      <c r="E1134" s="4" t="s">
        <v>24</v>
      </c>
      <c r="F1134" s="4" t="s">
        <v>109</v>
      </c>
      <c r="H1134" s="4" t="s">
        <v>178</v>
      </c>
      <c r="I1134" s="4" t="s">
        <v>163</v>
      </c>
      <c r="J1134" s="11">
        <f t="shared" si="51"/>
        <v>0</v>
      </c>
      <c r="K1134" s="11">
        <f t="shared" si="52"/>
        <v>6</v>
      </c>
      <c r="L1134" s="11">
        <f t="shared" si="53"/>
        <v>0</v>
      </c>
      <c r="M1134" s="11" t="str">
        <f ca="1">IF(I1134&lt;&gt;"план","",IF((ABS(SUMIFS($C:$C,$J:$J,J1134,$E:$E,E1134,$I:$I,"факт"))+ABS(C1134))&gt;ABS(SUMIFS(INDIRECT("'Реестр план'!"&amp;'План-факт'!$E$3),'Реестр план'!$F:$F,E1134,'Реестр план'!$I:$I,J1134)),"перерасход","ок"))</f>
        <v/>
      </c>
    </row>
    <row r="1135" spans="2:13" x14ac:dyDescent="0.3">
      <c r="B1135" s="7">
        <v>41455</v>
      </c>
      <c r="C1135" s="9">
        <v>21042.21</v>
      </c>
      <c r="D1135" s="4" t="s">
        <v>154</v>
      </c>
      <c r="E1135" s="4" t="s">
        <v>24</v>
      </c>
      <c r="F1135" s="4" t="s">
        <v>107</v>
      </c>
      <c r="H1135" s="4" t="s">
        <v>178</v>
      </c>
      <c r="I1135" s="4" t="s">
        <v>163</v>
      </c>
      <c r="J1135" s="11">
        <f t="shared" si="51"/>
        <v>0</v>
      </c>
      <c r="K1135" s="11">
        <f t="shared" si="52"/>
        <v>6</v>
      </c>
      <c r="L1135" s="11">
        <f t="shared" si="53"/>
        <v>0</v>
      </c>
      <c r="M1135" s="11" t="str">
        <f ca="1">IF(I1135&lt;&gt;"план","",IF((ABS(SUMIFS($C:$C,$J:$J,J1135,$E:$E,E1135,$I:$I,"факт"))+ABS(C1135))&gt;ABS(SUMIFS(INDIRECT("'Реестр план'!"&amp;'План-факт'!$E$3),'Реестр план'!$F:$F,E1135,'Реестр план'!$I:$I,J1135)),"перерасход","ок"))</f>
        <v/>
      </c>
    </row>
    <row r="1136" spans="2:13" x14ac:dyDescent="0.3">
      <c r="B1136" s="7">
        <v>41455</v>
      </c>
      <c r="C1136" s="9">
        <v>21128.6</v>
      </c>
      <c r="D1136" s="4" t="s">
        <v>154</v>
      </c>
      <c r="E1136" s="4" t="s">
        <v>24</v>
      </c>
      <c r="F1136" s="4" t="s">
        <v>109</v>
      </c>
      <c r="H1136" s="4" t="s">
        <v>178</v>
      </c>
      <c r="I1136" s="4" t="s">
        <v>163</v>
      </c>
      <c r="J1136" s="11">
        <f t="shared" si="51"/>
        <v>0</v>
      </c>
      <c r="K1136" s="11">
        <f t="shared" si="52"/>
        <v>6</v>
      </c>
      <c r="L1136" s="11">
        <f t="shared" si="53"/>
        <v>0</v>
      </c>
      <c r="M1136" s="11" t="str">
        <f ca="1">IF(I1136&lt;&gt;"план","",IF((ABS(SUMIFS($C:$C,$J:$J,J1136,$E:$E,E1136,$I:$I,"факт"))+ABS(C1136))&gt;ABS(SUMIFS(INDIRECT("'Реестр план'!"&amp;'План-факт'!$E$3),'Реестр план'!$F:$F,E1136,'Реестр план'!$I:$I,J1136)),"перерасход","ок"))</f>
        <v/>
      </c>
    </row>
    <row r="1137" spans="2:13" x14ac:dyDescent="0.3">
      <c r="B1137" s="7">
        <v>41455</v>
      </c>
      <c r="C1137" s="9">
        <v>21339.119999999999</v>
      </c>
      <c r="D1137" s="4" t="s">
        <v>154</v>
      </c>
      <c r="E1137" s="4" t="s">
        <v>24</v>
      </c>
      <c r="F1137" s="4" t="s">
        <v>120</v>
      </c>
      <c r="H1137" s="4" t="s">
        <v>178</v>
      </c>
      <c r="I1137" s="4" t="s">
        <v>163</v>
      </c>
      <c r="J1137" s="11">
        <f t="shared" si="51"/>
        <v>0</v>
      </c>
      <c r="K1137" s="11">
        <f t="shared" si="52"/>
        <v>6</v>
      </c>
      <c r="L1137" s="11">
        <f t="shared" si="53"/>
        <v>0</v>
      </c>
      <c r="M1137" s="11" t="str">
        <f ca="1">IF(I1137&lt;&gt;"план","",IF((ABS(SUMIFS($C:$C,$J:$J,J1137,$E:$E,E1137,$I:$I,"факт"))+ABS(C1137))&gt;ABS(SUMIFS(INDIRECT("'Реестр план'!"&amp;'План-факт'!$E$3),'Реестр план'!$F:$F,E1137,'Реестр план'!$I:$I,J1137)),"перерасход","ок"))</f>
        <v/>
      </c>
    </row>
    <row r="1138" spans="2:13" x14ac:dyDescent="0.3">
      <c r="B1138" s="7">
        <v>41455</v>
      </c>
      <c r="C1138" s="9">
        <v>22405.25</v>
      </c>
      <c r="D1138" s="4" t="s">
        <v>154</v>
      </c>
      <c r="E1138" s="4" t="s">
        <v>24</v>
      </c>
      <c r="F1138" s="4" t="s">
        <v>114</v>
      </c>
      <c r="H1138" s="4" t="s">
        <v>178</v>
      </c>
      <c r="I1138" s="4" t="s">
        <v>163</v>
      </c>
      <c r="J1138" s="11">
        <f t="shared" si="51"/>
        <v>0</v>
      </c>
      <c r="K1138" s="11">
        <f t="shared" si="52"/>
        <v>6</v>
      </c>
      <c r="L1138" s="11">
        <f t="shared" si="53"/>
        <v>0</v>
      </c>
      <c r="M1138" s="11" t="str">
        <f ca="1">IF(I1138&lt;&gt;"план","",IF((ABS(SUMIFS($C:$C,$J:$J,J1138,$E:$E,E1138,$I:$I,"факт"))+ABS(C1138))&gt;ABS(SUMIFS(INDIRECT("'Реестр план'!"&amp;'План-факт'!$E$3),'Реестр план'!$F:$F,E1138,'Реестр план'!$I:$I,J1138)),"перерасход","ок"))</f>
        <v/>
      </c>
    </row>
    <row r="1139" spans="2:13" x14ac:dyDescent="0.3">
      <c r="B1139" s="7">
        <v>41455</v>
      </c>
      <c r="C1139" s="9">
        <v>22995.119999999999</v>
      </c>
      <c r="D1139" s="4" t="s">
        <v>154</v>
      </c>
      <c r="E1139" s="4" t="s">
        <v>24</v>
      </c>
      <c r="F1139" s="4" t="s">
        <v>123</v>
      </c>
      <c r="H1139" s="4" t="s">
        <v>178</v>
      </c>
      <c r="I1139" s="4" t="s">
        <v>163</v>
      </c>
      <c r="J1139" s="11">
        <f t="shared" si="51"/>
        <v>0</v>
      </c>
      <c r="K1139" s="11">
        <f t="shared" si="52"/>
        <v>6</v>
      </c>
      <c r="L1139" s="11">
        <f t="shared" si="53"/>
        <v>0</v>
      </c>
      <c r="M1139" s="11" t="str">
        <f ca="1">IF(I1139&lt;&gt;"план","",IF((ABS(SUMIFS($C:$C,$J:$J,J1139,$E:$E,E1139,$I:$I,"факт"))+ABS(C1139))&gt;ABS(SUMIFS(INDIRECT("'Реестр план'!"&amp;'План-факт'!$E$3),'Реестр план'!$F:$F,E1139,'Реестр план'!$I:$I,J1139)),"перерасход","ок"))</f>
        <v/>
      </c>
    </row>
    <row r="1140" spans="2:13" x14ac:dyDescent="0.3">
      <c r="B1140" s="7">
        <v>41455</v>
      </c>
      <c r="C1140" s="9">
        <v>23114.5</v>
      </c>
      <c r="D1140" s="4" t="s">
        <v>154</v>
      </c>
      <c r="E1140" s="4" t="s">
        <v>24</v>
      </c>
      <c r="F1140" s="4" t="s">
        <v>109</v>
      </c>
      <c r="H1140" s="4" t="s">
        <v>178</v>
      </c>
      <c r="I1140" s="4" t="s">
        <v>163</v>
      </c>
      <c r="J1140" s="11">
        <f t="shared" si="51"/>
        <v>0</v>
      </c>
      <c r="K1140" s="11">
        <f t="shared" si="52"/>
        <v>6</v>
      </c>
      <c r="L1140" s="11">
        <f t="shared" si="53"/>
        <v>0</v>
      </c>
      <c r="M1140" s="11" t="str">
        <f ca="1">IF(I1140&lt;&gt;"план","",IF((ABS(SUMIFS($C:$C,$J:$J,J1140,$E:$E,E1140,$I:$I,"факт"))+ABS(C1140))&gt;ABS(SUMIFS(INDIRECT("'Реестр план'!"&amp;'План-факт'!$E$3),'Реестр план'!$F:$F,E1140,'Реестр план'!$I:$I,J1140)),"перерасход","ок"))</f>
        <v/>
      </c>
    </row>
    <row r="1141" spans="2:13" x14ac:dyDescent="0.3">
      <c r="B1141" s="7">
        <v>41455</v>
      </c>
      <c r="C1141" s="9">
        <v>23501.98</v>
      </c>
      <c r="D1141" s="4" t="s">
        <v>154</v>
      </c>
      <c r="E1141" s="4" t="s">
        <v>24</v>
      </c>
      <c r="F1141" s="4" t="s">
        <v>113</v>
      </c>
      <c r="H1141" s="4" t="s">
        <v>178</v>
      </c>
      <c r="I1141" s="4" t="s">
        <v>163</v>
      </c>
      <c r="J1141" s="11">
        <f t="shared" si="51"/>
        <v>0</v>
      </c>
      <c r="K1141" s="11">
        <f t="shared" si="52"/>
        <v>6</v>
      </c>
      <c r="L1141" s="11">
        <f t="shared" si="53"/>
        <v>0</v>
      </c>
      <c r="M1141" s="11" t="str">
        <f ca="1">IF(I1141&lt;&gt;"план","",IF((ABS(SUMIFS($C:$C,$J:$J,J1141,$E:$E,E1141,$I:$I,"факт"))+ABS(C1141))&gt;ABS(SUMIFS(INDIRECT("'Реестр план'!"&amp;'План-факт'!$E$3),'Реестр план'!$F:$F,E1141,'Реестр план'!$I:$I,J1141)),"перерасход","ок"))</f>
        <v/>
      </c>
    </row>
    <row r="1142" spans="2:13" x14ac:dyDescent="0.3">
      <c r="B1142" s="7">
        <v>41455</v>
      </c>
      <c r="C1142" s="9">
        <v>24032.47</v>
      </c>
      <c r="D1142" s="4" t="s">
        <v>154</v>
      </c>
      <c r="E1142" s="4" t="s">
        <v>24</v>
      </c>
      <c r="F1142" s="4" t="s">
        <v>124</v>
      </c>
      <c r="H1142" s="4" t="s">
        <v>178</v>
      </c>
      <c r="I1142" s="4" t="s">
        <v>163</v>
      </c>
      <c r="J1142" s="11">
        <f t="shared" si="51"/>
        <v>0</v>
      </c>
      <c r="K1142" s="11">
        <f t="shared" si="52"/>
        <v>6</v>
      </c>
      <c r="L1142" s="11">
        <f t="shared" si="53"/>
        <v>0</v>
      </c>
      <c r="M1142" s="11" t="str">
        <f ca="1">IF(I1142&lt;&gt;"план","",IF((ABS(SUMIFS($C:$C,$J:$J,J1142,$E:$E,E1142,$I:$I,"факт"))+ABS(C1142))&gt;ABS(SUMIFS(INDIRECT("'Реестр план'!"&amp;'План-факт'!$E$3),'Реестр план'!$F:$F,E1142,'Реестр план'!$I:$I,J1142)),"перерасход","ок"))</f>
        <v/>
      </c>
    </row>
    <row r="1143" spans="2:13" x14ac:dyDescent="0.3">
      <c r="B1143" s="7">
        <v>41455</v>
      </c>
      <c r="C1143" s="9">
        <v>25659.06</v>
      </c>
      <c r="D1143" s="4" t="s">
        <v>154</v>
      </c>
      <c r="E1143" s="4" t="s">
        <v>24</v>
      </c>
      <c r="F1143" s="4" t="s">
        <v>125</v>
      </c>
      <c r="H1143" s="4" t="s">
        <v>178</v>
      </c>
      <c r="I1143" s="4" t="s">
        <v>163</v>
      </c>
      <c r="J1143" s="11">
        <f t="shared" si="51"/>
        <v>0</v>
      </c>
      <c r="K1143" s="11">
        <f t="shared" si="52"/>
        <v>6</v>
      </c>
      <c r="L1143" s="11">
        <f t="shared" si="53"/>
        <v>0</v>
      </c>
      <c r="M1143" s="11" t="str">
        <f ca="1">IF(I1143&lt;&gt;"план","",IF((ABS(SUMIFS($C:$C,$J:$J,J1143,$E:$E,E1143,$I:$I,"факт"))+ABS(C1143))&gt;ABS(SUMIFS(INDIRECT("'Реестр план'!"&amp;'План-факт'!$E$3),'Реестр план'!$F:$F,E1143,'Реестр план'!$I:$I,J1143)),"перерасход","ок"))</f>
        <v/>
      </c>
    </row>
    <row r="1144" spans="2:13" x14ac:dyDescent="0.3">
      <c r="B1144" s="7">
        <v>41455</v>
      </c>
      <c r="C1144" s="9">
        <v>25717.96</v>
      </c>
      <c r="D1144" s="4" t="s">
        <v>154</v>
      </c>
      <c r="E1144" s="4" t="s">
        <v>24</v>
      </c>
      <c r="F1144" s="4" t="s">
        <v>117</v>
      </c>
      <c r="H1144" s="4" t="s">
        <v>178</v>
      </c>
      <c r="I1144" s="4" t="s">
        <v>163</v>
      </c>
      <c r="J1144" s="11">
        <f t="shared" si="51"/>
        <v>0</v>
      </c>
      <c r="K1144" s="11">
        <f t="shared" si="52"/>
        <v>6</v>
      </c>
      <c r="L1144" s="11">
        <f t="shared" si="53"/>
        <v>0</v>
      </c>
      <c r="M1144" s="11" t="str">
        <f ca="1">IF(I1144&lt;&gt;"план","",IF((ABS(SUMIFS($C:$C,$J:$J,J1144,$E:$E,E1144,$I:$I,"факт"))+ABS(C1144))&gt;ABS(SUMIFS(INDIRECT("'Реестр план'!"&amp;'План-факт'!$E$3),'Реестр план'!$F:$F,E1144,'Реестр план'!$I:$I,J1144)),"перерасход","ок"))</f>
        <v/>
      </c>
    </row>
    <row r="1145" spans="2:13" x14ac:dyDescent="0.3">
      <c r="B1145" s="7">
        <v>41455</v>
      </c>
      <c r="C1145" s="9">
        <v>26278.9</v>
      </c>
      <c r="D1145" s="4" t="s">
        <v>154</v>
      </c>
      <c r="E1145" s="4" t="s">
        <v>24</v>
      </c>
      <c r="F1145" s="4" t="s">
        <v>125</v>
      </c>
      <c r="H1145" s="4" t="s">
        <v>178</v>
      </c>
      <c r="I1145" s="4" t="s">
        <v>163</v>
      </c>
      <c r="J1145" s="11">
        <f t="shared" si="51"/>
        <v>0</v>
      </c>
      <c r="K1145" s="11">
        <f t="shared" si="52"/>
        <v>6</v>
      </c>
      <c r="L1145" s="11">
        <f t="shared" si="53"/>
        <v>0</v>
      </c>
      <c r="M1145" s="11" t="str">
        <f ca="1">IF(I1145&lt;&gt;"план","",IF((ABS(SUMIFS($C:$C,$J:$J,J1145,$E:$E,E1145,$I:$I,"факт"))+ABS(C1145))&gt;ABS(SUMIFS(INDIRECT("'Реестр план'!"&amp;'План-факт'!$E$3),'Реестр план'!$F:$F,E1145,'Реестр план'!$I:$I,J1145)),"перерасход","ок"))</f>
        <v/>
      </c>
    </row>
    <row r="1146" spans="2:13" x14ac:dyDescent="0.3">
      <c r="B1146" s="7">
        <v>41455</v>
      </c>
      <c r="C1146" s="9">
        <v>27133</v>
      </c>
      <c r="D1146" s="4" t="s">
        <v>154</v>
      </c>
      <c r="E1146" s="4" t="s">
        <v>24</v>
      </c>
      <c r="F1146" s="4" t="s">
        <v>113</v>
      </c>
      <c r="H1146" s="4" t="s">
        <v>178</v>
      </c>
      <c r="I1146" s="4" t="s">
        <v>163</v>
      </c>
      <c r="J1146" s="11">
        <f t="shared" si="51"/>
        <v>0</v>
      </c>
      <c r="K1146" s="11">
        <f t="shared" si="52"/>
        <v>6</v>
      </c>
      <c r="L1146" s="11">
        <f t="shared" si="53"/>
        <v>0</v>
      </c>
      <c r="M1146" s="11" t="str">
        <f ca="1">IF(I1146&lt;&gt;"план","",IF((ABS(SUMIFS($C:$C,$J:$J,J1146,$E:$E,E1146,$I:$I,"факт"))+ABS(C1146))&gt;ABS(SUMIFS(INDIRECT("'Реестр план'!"&amp;'План-факт'!$E$3),'Реестр план'!$F:$F,E1146,'Реестр план'!$I:$I,J1146)),"перерасход","ок"))</f>
        <v/>
      </c>
    </row>
    <row r="1147" spans="2:13" x14ac:dyDescent="0.3">
      <c r="B1147" s="7">
        <v>41455</v>
      </c>
      <c r="C1147" s="9">
        <v>27861.7</v>
      </c>
      <c r="D1147" s="4" t="s">
        <v>154</v>
      </c>
      <c r="E1147" s="4" t="s">
        <v>24</v>
      </c>
      <c r="F1147" s="4" t="s">
        <v>113</v>
      </c>
      <c r="H1147" s="4" t="s">
        <v>178</v>
      </c>
      <c r="I1147" s="4" t="s">
        <v>163</v>
      </c>
      <c r="J1147" s="11">
        <f t="shared" si="51"/>
        <v>0</v>
      </c>
      <c r="K1147" s="11">
        <f t="shared" si="52"/>
        <v>6</v>
      </c>
      <c r="L1147" s="11">
        <f t="shared" si="53"/>
        <v>0</v>
      </c>
      <c r="M1147" s="11" t="str">
        <f ca="1">IF(I1147&lt;&gt;"план","",IF((ABS(SUMIFS($C:$C,$J:$J,J1147,$E:$E,E1147,$I:$I,"факт"))+ABS(C1147))&gt;ABS(SUMIFS(INDIRECT("'Реестр план'!"&amp;'План-факт'!$E$3),'Реестр план'!$F:$F,E1147,'Реестр план'!$I:$I,J1147)),"перерасход","ок"))</f>
        <v/>
      </c>
    </row>
    <row r="1148" spans="2:13" x14ac:dyDescent="0.3">
      <c r="B1148" s="7">
        <v>41455</v>
      </c>
      <c r="C1148" s="9">
        <v>28018.11</v>
      </c>
      <c r="D1148" s="4" t="s">
        <v>154</v>
      </c>
      <c r="E1148" s="4" t="s">
        <v>24</v>
      </c>
      <c r="F1148" s="4" t="s">
        <v>117</v>
      </c>
      <c r="H1148" s="4" t="s">
        <v>178</v>
      </c>
      <c r="I1148" s="4" t="s">
        <v>163</v>
      </c>
      <c r="J1148" s="11">
        <f t="shared" si="51"/>
        <v>0</v>
      </c>
      <c r="K1148" s="11">
        <f t="shared" si="52"/>
        <v>6</v>
      </c>
      <c r="L1148" s="11">
        <f t="shared" si="53"/>
        <v>0</v>
      </c>
      <c r="M1148" s="11" t="str">
        <f ca="1">IF(I1148&lt;&gt;"план","",IF((ABS(SUMIFS($C:$C,$J:$J,J1148,$E:$E,E1148,$I:$I,"факт"))+ABS(C1148))&gt;ABS(SUMIFS(INDIRECT("'Реестр план'!"&amp;'План-факт'!$E$3),'Реестр план'!$F:$F,E1148,'Реестр план'!$I:$I,J1148)),"перерасход","ок"))</f>
        <v/>
      </c>
    </row>
    <row r="1149" spans="2:13" x14ac:dyDescent="0.3">
      <c r="B1149" s="7">
        <v>41455</v>
      </c>
      <c r="C1149" s="9">
        <v>28241.98</v>
      </c>
      <c r="D1149" s="4" t="s">
        <v>154</v>
      </c>
      <c r="E1149" s="4" t="s">
        <v>24</v>
      </c>
      <c r="F1149" s="4" t="s">
        <v>111</v>
      </c>
      <c r="H1149" s="4" t="s">
        <v>178</v>
      </c>
      <c r="I1149" s="4" t="s">
        <v>163</v>
      </c>
      <c r="J1149" s="11">
        <f t="shared" si="51"/>
        <v>0</v>
      </c>
      <c r="K1149" s="11">
        <f t="shared" si="52"/>
        <v>6</v>
      </c>
      <c r="L1149" s="11">
        <f t="shared" si="53"/>
        <v>0</v>
      </c>
      <c r="M1149" s="11" t="str">
        <f ca="1">IF(I1149&lt;&gt;"план","",IF((ABS(SUMIFS($C:$C,$J:$J,J1149,$E:$E,E1149,$I:$I,"факт"))+ABS(C1149))&gt;ABS(SUMIFS(INDIRECT("'Реестр план'!"&amp;'План-факт'!$E$3),'Реестр план'!$F:$F,E1149,'Реестр план'!$I:$I,J1149)),"перерасход","ок"))</f>
        <v/>
      </c>
    </row>
    <row r="1150" spans="2:13" x14ac:dyDescent="0.3">
      <c r="B1150" s="7">
        <v>41455</v>
      </c>
      <c r="C1150" s="9">
        <v>28652.83</v>
      </c>
      <c r="D1150" s="4" t="s">
        <v>154</v>
      </c>
      <c r="E1150" s="4" t="s">
        <v>24</v>
      </c>
      <c r="F1150" s="4" t="s">
        <v>113</v>
      </c>
      <c r="H1150" s="4" t="s">
        <v>178</v>
      </c>
      <c r="I1150" s="4" t="s">
        <v>163</v>
      </c>
      <c r="J1150" s="11">
        <f t="shared" si="51"/>
        <v>0</v>
      </c>
      <c r="K1150" s="11">
        <f t="shared" si="52"/>
        <v>6</v>
      </c>
      <c r="L1150" s="11">
        <f t="shared" si="53"/>
        <v>0</v>
      </c>
      <c r="M1150" s="11" t="str">
        <f ca="1">IF(I1150&lt;&gt;"план","",IF((ABS(SUMIFS($C:$C,$J:$J,J1150,$E:$E,E1150,$I:$I,"факт"))+ABS(C1150))&gt;ABS(SUMIFS(INDIRECT("'Реестр план'!"&amp;'План-факт'!$E$3),'Реестр план'!$F:$F,E1150,'Реестр план'!$I:$I,J1150)),"перерасход","ок"))</f>
        <v/>
      </c>
    </row>
    <row r="1151" spans="2:13" x14ac:dyDescent="0.3">
      <c r="B1151" s="7">
        <v>41455</v>
      </c>
      <c r="C1151" s="9">
        <v>28700.11</v>
      </c>
      <c r="D1151" s="4" t="s">
        <v>154</v>
      </c>
      <c r="E1151" s="4" t="s">
        <v>24</v>
      </c>
      <c r="F1151" s="4" t="s">
        <v>119</v>
      </c>
      <c r="H1151" s="4" t="s">
        <v>178</v>
      </c>
      <c r="I1151" s="4" t="s">
        <v>163</v>
      </c>
      <c r="J1151" s="11">
        <f t="shared" si="51"/>
        <v>0</v>
      </c>
      <c r="K1151" s="11">
        <f t="shared" si="52"/>
        <v>6</v>
      </c>
      <c r="L1151" s="11">
        <f t="shared" si="53"/>
        <v>0</v>
      </c>
      <c r="M1151" s="11" t="str">
        <f ca="1">IF(I1151&lt;&gt;"план","",IF((ABS(SUMIFS($C:$C,$J:$J,J1151,$E:$E,E1151,$I:$I,"факт"))+ABS(C1151))&gt;ABS(SUMIFS(INDIRECT("'Реестр план'!"&amp;'План-факт'!$E$3),'Реестр план'!$F:$F,E1151,'Реестр план'!$I:$I,J1151)),"перерасход","ок"))</f>
        <v/>
      </c>
    </row>
    <row r="1152" spans="2:13" x14ac:dyDescent="0.3">
      <c r="B1152" s="7">
        <v>41455</v>
      </c>
      <c r="C1152" s="9">
        <v>28865.16</v>
      </c>
      <c r="D1152" s="4" t="s">
        <v>154</v>
      </c>
      <c r="E1152" s="4" t="s">
        <v>24</v>
      </c>
      <c r="F1152" s="4" t="s">
        <v>122</v>
      </c>
      <c r="H1152" s="4" t="s">
        <v>178</v>
      </c>
      <c r="I1152" s="4" t="s">
        <v>163</v>
      </c>
      <c r="J1152" s="11">
        <f t="shared" si="51"/>
        <v>0</v>
      </c>
      <c r="K1152" s="11">
        <f t="shared" si="52"/>
        <v>6</v>
      </c>
      <c r="L1152" s="11">
        <f t="shared" si="53"/>
        <v>0</v>
      </c>
      <c r="M1152" s="11" t="str">
        <f ca="1">IF(I1152&lt;&gt;"план","",IF((ABS(SUMIFS($C:$C,$J:$J,J1152,$E:$E,E1152,$I:$I,"факт"))+ABS(C1152))&gt;ABS(SUMIFS(INDIRECT("'Реестр план'!"&amp;'План-факт'!$E$3),'Реестр план'!$F:$F,E1152,'Реестр план'!$I:$I,J1152)),"перерасход","ок"))</f>
        <v/>
      </c>
    </row>
    <row r="1153" spans="2:13" x14ac:dyDescent="0.3">
      <c r="B1153" s="7">
        <v>41455</v>
      </c>
      <c r="C1153" s="9">
        <v>29413.02</v>
      </c>
      <c r="D1153" s="4" t="s">
        <v>154</v>
      </c>
      <c r="E1153" s="4" t="s">
        <v>24</v>
      </c>
      <c r="F1153" s="4" t="s">
        <v>110</v>
      </c>
      <c r="H1153" s="4" t="s">
        <v>178</v>
      </c>
      <c r="I1153" s="4" t="s">
        <v>163</v>
      </c>
      <c r="J1153" s="11">
        <f t="shared" si="51"/>
        <v>0</v>
      </c>
      <c r="K1153" s="11">
        <f t="shared" si="52"/>
        <v>6</v>
      </c>
      <c r="L1153" s="11">
        <f t="shared" si="53"/>
        <v>0</v>
      </c>
      <c r="M1153" s="11" t="str">
        <f ca="1">IF(I1153&lt;&gt;"план","",IF((ABS(SUMIFS($C:$C,$J:$J,J1153,$E:$E,E1153,$I:$I,"факт"))+ABS(C1153))&gt;ABS(SUMIFS(INDIRECT("'Реестр план'!"&amp;'План-факт'!$E$3),'Реестр план'!$F:$F,E1153,'Реестр план'!$I:$I,J1153)),"перерасход","ок"))</f>
        <v/>
      </c>
    </row>
    <row r="1154" spans="2:13" x14ac:dyDescent="0.3">
      <c r="B1154" s="7">
        <v>41455</v>
      </c>
      <c r="C1154" s="9">
        <v>30183.82</v>
      </c>
      <c r="D1154" s="4" t="s">
        <v>154</v>
      </c>
      <c r="E1154" s="4" t="s">
        <v>24</v>
      </c>
      <c r="F1154" s="4" t="s">
        <v>124</v>
      </c>
      <c r="H1154" s="4" t="s">
        <v>178</v>
      </c>
      <c r="I1154" s="4" t="s">
        <v>163</v>
      </c>
      <c r="J1154" s="11">
        <f t="shared" si="51"/>
        <v>0</v>
      </c>
      <c r="K1154" s="11">
        <f t="shared" si="52"/>
        <v>6</v>
      </c>
      <c r="L1154" s="11">
        <f t="shared" si="53"/>
        <v>0</v>
      </c>
      <c r="M1154" s="11" t="str">
        <f ca="1">IF(I1154&lt;&gt;"план","",IF((ABS(SUMIFS($C:$C,$J:$J,J1154,$E:$E,E1154,$I:$I,"факт"))+ABS(C1154))&gt;ABS(SUMIFS(INDIRECT("'Реестр план'!"&amp;'План-факт'!$E$3),'Реестр план'!$F:$F,E1154,'Реестр план'!$I:$I,J1154)),"перерасход","ок"))</f>
        <v/>
      </c>
    </row>
    <row r="1155" spans="2:13" x14ac:dyDescent="0.3">
      <c r="B1155" s="7">
        <v>41455</v>
      </c>
      <c r="C1155" s="9">
        <v>30258.63</v>
      </c>
      <c r="D1155" s="4" t="s">
        <v>154</v>
      </c>
      <c r="E1155" s="4" t="s">
        <v>24</v>
      </c>
      <c r="F1155" s="4" t="s">
        <v>107</v>
      </c>
      <c r="H1155" s="4" t="s">
        <v>178</v>
      </c>
      <c r="I1155" s="4" t="s">
        <v>163</v>
      </c>
      <c r="J1155" s="11">
        <f t="shared" si="51"/>
        <v>0</v>
      </c>
      <c r="K1155" s="11">
        <f t="shared" si="52"/>
        <v>6</v>
      </c>
      <c r="L1155" s="11">
        <f t="shared" si="53"/>
        <v>0</v>
      </c>
      <c r="M1155" s="11" t="str">
        <f ca="1">IF(I1155&lt;&gt;"план","",IF((ABS(SUMIFS($C:$C,$J:$J,J1155,$E:$E,E1155,$I:$I,"факт"))+ABS(C1155))&gt;ABS(SUMIFS(INDIRECT("'Реестр план'!"&amp;'План-факт'!$E$3),'Реестр план'!$F:$F,E1155,'Реестр план'!$I:$I,J1155)),"перерасход","ок"))</f>
        <v/>
      </c>
    </row>
    <row r="1156" spans="2:13" x14ac:dyDescent="0.3">
      <c r="B1156" s="7">
        <v>41455</v>
      </c>
      <c r="C1156" s="9">
        <v>31760.080000000002</v>
      </c>
      <c r="D1156" s="4" t="s">
        <v>154</v>
      </c>
      <c r="E1156" s="4" t="s">
        <v>24</v>
      </c>
      <c r="F1156" s="4" t="s">
        <v>122</v>
      </c>
      <c r="H1156" s="4" t="s">
        <v>178</v>
      </c>
      <c r="I1156" s="4" t="s">
        <v>163</v>
      </c>
      <c r="J1156" s="11">
        <f t="shared" ref="J1156:J1219" si="54">IF(ISBLANK(A1156),0,MONTH(A1156))</f>
        <v>0</v>
      </c>
      <c r="K1156" s="11">
        <f t="shared" ref="K1156:K1219" si="55">IF(ISBLANK(B1156),0,MONTH(B1156))</f>
        <v>6</v>
      </c>
      <c r="L1156" s="11">
        <f t="shared" ref="L1156:L1219" si="56">WEEKNUM(A1156)</f>
        <v>0</v>
      </c>
      <c r="M1156" s="11" t="str">
        <f ca="1">IF(I1156&lt;&gt;"план","",IF((ABS(SUMIFS($C:$C,$J:$J,J1156,$E:$E,E1156,$I:$I,"факт"))+ABS(C1156))&gt;ABS(SUMIFS(INDIRECT("'Реестр план'!"&amp;'План-факт'!$E$3),'Реестр план'!$F:$F,E1156,'Реестр план'!$I:$I,J1156)),"перерасход","ок"))</f>
        <v/>
      </c>
    </row>
    <row r="1157" spans="2:13" x14ac:dyDescent="0.3">
      <c r="B1157" s="7">
        <v>41455</v>
      </c>
      <c r="C1157" s="9">
        <v>32300.73</v>
      </c>
      <c r="D1157" s="4" t="s">
        <v>154</v>
      </c>
      <c r="E1157" s="4" t="s">
        <v>24</v>
      </c>
      <c r="F1157" s="4" t="s">
        <v>110</v>
      </c>
      <c r="H1157" s="4" t="s">
        <v>178</v>
      </c>
      <c r="I1157" s="4" t="s">
        <v>163</v>
      </c>
      <c r="J1157" s="11">
        <f t="shared" si="54"/>
        <v>0</v>
      </c>
      <c r="K1157" s="11">
        <f t="shared" si="55"/>
        <v>6</v>
      </c>
      <c r="L1157" s="11">
        <f t="shared" si="56"/>
        <v>0</v>
      </c>
      <c r="M1157" s="11" t="str">
        <f ca="1">IF(I1157&lt;&gt;"план","",IF((ABS(SUMIFS($C:$C,$J:$J,J1157,$E:$E,E1157,$I:$I,"факт"))+ABS(C1157))&gt;ABS(SUMIFS(INDIRECT("'Реестр план'!"&amp;'План-факт'!$E$3),'Реестр план'!$F:$F,E1157,'Реестр план'!$I:$I,J1157)),"перерасход","ок"))</f>
        <v/>
      </c>
    </row>
    <row r="1158" spans="2:13" x14ac:dyDescent="0.3">
      <c r="B1158" s="7">
        <v>41455</v>
      </c>
      <c r="C1158" s="9">
        <v>32989.06</v>
      </c>
      <c r="D1158" s="4" t="s">
        <v>154</v>
      </c>
      <c r="E1158" s="4" t="s">
        <v>24</v>
      </c>
      <c r="F1158" s="4" t="s">
        <v>116</v>
      </c>
      <c r="H1158" s="4" t="s">
        <v>178</v>
      </c>
      <c r="I1158" s="4" t="s">
        <v>163</v>
      </c>
      <c r="J1158" s="11">
        <f t="shared" si="54"/>
        <v>0</v>
      </c>
      <c r="K1158" s="11">
        <f t="shared" si="55"/>
        <v>6</v>
      </c>
      <c r="L1158" s="11">
        <f t="shared" si="56"/>
        <v>0</v>
      </c>
      <c r="M1158" s="11" t="str">
        <f ca="1">IF(I1158&lt;&gt;"план","",IF((ABS(SUMIFS($C:$C,$J:$J,J1158,$E:$E,E1158,$I:$I,"факт"))+ABS(C1158))&gt;ABS(SUMIFS(INDIRECT("'Реестр план'!"&amp;'План-факт'!$E$3),'Реестр план'!$F:$F,E1158,'Реестр план'!$I:$I,J1158)),"перерасход","ок"))</f>
        <v/>
      </c>
    </row>
    <row r="1159" spans="2:13" x14ac:dyDescent="0.3">
      <c r="B1159" s="7">
        <v>41455</v>
      </c>
      <c r="C1159" s="9">
        <v>33203.75</v>
      </c>
      <c r="D1159" s="4" t="s">
        <v>154</v>
      </c>
      <c r="E1159" s="4" t="s">
        <v>24</v>
      </c>
      <c r="F1159" s="4" t="s">
        <v>119</v>
      </c>
      <c r="H1159" s="4" t="s">
        <v>178</v>
      </c>
      <c r="I1159" s="4" t="s">
        <v>163</v>
      </c>
      <c r="J1159" s="11">
        <f t="shared" si="54"/>
        <v>0</v>
      </c>
      <c r="K1159" s="11">
        <f t="shared" si="55"/>
        <v>6</v>
      </c>
      <c r="L1159" s="11">
        <f t="shared" si="56"/>
        <v>0</v>
      </c>
      <c r="M1159" s="11" t="str">
        <f ca="1">IF(I1159&lt;&gt;"план","",IF((ABS(SUMIFS($C:$C,$J:$J,J1159,$E:$E,E1159,$I:$I,"факт"))+ABS(C1159))&gt;ABS(SUMIFS(INDIRECT("'Реестр план'!"&amp;'План-факт'!$E$3),'Реестр план'!$F:$F,E1159,'Реестр план'!$I:$I,J1159)),"перерасход","ок"))</f>
        <v/>
      </c>
    </row>
    <row r="1160" spans="2:13" x14ac:dyDescent="0.3">
      <c r="B1160" s="7">
        <v>41455</v>
      </c>
      <c r="C1160" s="9">
        <v>33429.21</v>
      </c>
      <c r="D1160" s="4" t="s">
        <v>154</v>
      </c>
      <c r="E1160" s="4" t="s">
        <v>24</v>
      </c>
      <c r="F1160" s="4" t="s">
        <v>122</v>
      </c>
      <c r="H1160" s="4" t="s">
        <v>178</v>
      </c>
      <c r="I1160" s="4" t="s">
        <v>163</v>
      </c>
      <c r="J1160" s="11">
        <f t="shared" si="54"/>
        <v>0</v>
      </c>
      <c r="K1160" s="11">
        <f t="shared" si="55"/>
        <v>6</v>
      </c>
      <c r="L1160" s="11">
        <f t="shared" si="56"/>
        <v>0</v>
      </c>
      <c r="M1160" s="11" t="str">
        <f ca="1">IF(I1160&lt;&gt;"план","",IF((ABS(SUMIFS($C:$C,$J:$J,J1160,$E:$E,E1160,$I:$I,"факт"))+ABS(C1160))&gt;ABS(SUMIFS(INDIRECT("'Реестр план'!"&amp;'План-факт'!$E$3),'Реестр план'!$F:$F,E1160,'Реестр план'!$I:$I,J1160)),"перерасход","ок"))</f>
        <v/>
      </c>
    </row>
    <row r="1161" spans="2:13" x14ac:dyDescent="0.3">
      <c r="B1161" s="7">
        <v>41455</v>
      </c>
      <c r="C1161" s="9">
        <v>34023.83</v>
      </c>
      <c r="D1161" s="4" t="s">
        <v>154</v>
      </c>
      <c r="E1161" s="4" t="s">
        <v>24</v>
      </c>
      <c r="F1161" s="4" t="s">
        <v>117</v>
      </c>
      <c r="H1161" s="4" t="s">
        <v>178</v>
      </c>
      <c r="I1161" s="4" t="s">
        <v>163</v>
      </c>
      <c r="J1161" s="11">
        <f t="shared" si="54"/>
        <v>0</v>
      </c>
      <c r="K1161" s="11">
        <f t="shared" si="55"/>
        <v>6</v>
      </c>
      <c r="L1161" s="11">
        <f t="shared" si="56"/>
        <v>0</v>
      </c>
      <c r="M1161" s="11" t="str">
        <f ca="1">IF(I1161&lt;&gt;"план","",IF((ABS(SUMIFS($C:$C,$J:$J,J1161,$E:$E,E1161,$I:$I,"факт"))+ABS(C1161))&gt;ABS(SUMIFS(INDIRECT("'Реестр план'!"&amp;'План-факт'!$E$3),'Реестр план'!$F:$F,E1161,'Реестр план'!$I:$I,J1161)),"перерасход","ок"))</f>
        <v/>
      </c>
    </row>
    <row r="1162" spans="2:13" x14ac:dyDescent="0.3">
      <c r="B1162" s="7">
        <v>41455</v>
      </c>
      <c r="C1162" s="9">
        <v>36318.06</v>
      </c>
      <c r="D1162" s="4" t="s">
        <v>154</v>
      </c>
      <c r="E1162" s="4" t="s">
        <v>24</v>
      </c>
      <c r="F1162" s="4" t="s">
        <v>115</v>
      </c>
      <c r="H1162" s="4" t="s">
        <v>178</v>
      </c>
      <c r="I1162" s="4" t="s">
        <v>163</v>
      </c>
      <c r="J1162" s="11">
        <f t="shared" si="54"/>
        <v>0</v>
      </c>
      <c r="K1162" s="11">
        <f t="shared" si="55"/>
        <v>6</v>
      </c>
      <c r="L1162" s="11">
        <f t="shared" si="56"/>
        <v>0</v>
      </c>
      <c r="M1162" s="11" t="str">
        <f ca="1">IF(I1162&lt;&gt;"план","",IF((ABS(SUMIFS($C:$C,$J:$J,J1162,$E:$E,E1162,$I:$I,"факт"))+ABS(C1162))&gt;ABS(SUMIFS(INDIRECT("'Реестр план'!"&amp;'План-факт'!$E$3),'Реестр план'!$F:$F,E1162,'Реестр план'!$I:$I,J1162)),"перерасход","ок"))</f>
        <v/>
      </c>
    </row>
    <row r="1163" spans="2:13" x14ac:dyDescent="0.3">
      <c r="B1163" s="7">
        <v>41455</v>
      </c>
      <c r="C1163" s="9">
        <v>37927.480000000003</v>
      </c>
      <c r="D1163" s="4" t="s">
        <v>154</v>
      </c>
      <c r="E1163" s="4" t="s">
        <v>24</v>
      </c>
      <c r="F1163" s="4" t="s">
        <v>112</v>
      </c>
      <c r="H1163" s="4" t="s">
        <v>178</v>
      </c>
      <c r="I1163" s="4" t="s">
        <v>163</v>
      </c>
      <c r="J1163" s="11">
        <f t="shared" si="54"/>
        <v>0</v>
      </c>
      <c r="K1163" s="11">
        <f t="shared" si="55"/>
        <v>6</v>
      </c>
      <c r="L1163" s="11">
        <f t="shared" si="56"/>
        <v>0</v>
      </c>
      <c r="M1163" s="11" t="str">
        <f ca="1">IF(I1163&lt;&gt;"план","",IF((ABS(SUMIFS($C:$C,$J:$J,J1163,$E:$E,E1163,$I:$I,"факт"))+ABS(C1163))&gt;ABS(SUMIFS(INDIRECT("'Реестр план'!"&amp;'План-факт'!$E$3),'Реестр план'!$F:$F,E1163,'Реестр план'!$I:$I,J1163)),"перерасход","ок"))</f>
        <v/>
      </c>
    </row>
    <row r="1164" spans="2:13" x14ac:dyDescent="0.3">
      <c r="B1164" s="7">
        <v>41455</v>
      </c>
      <c r="C1164" s="9">
        <v>38744.57</v>
      </c>
      <c r="D1164" s="4" t="s">
        <v>154</v>
      </c>
      <c r="E1164" s="4" t="s">
        <v>24</v>
      </c>
      <c r="F1164" s="4" t="s">
        <v>107</v>
      </c>
      <c r="H1164" s="4" t="s">
        <v>178</v>
      </c>
      <c r="I1164" s="4" t="s">
        <v>163</v>
      </c>
      <c r="J1164" s="11">
        <f t="shared" si="54"/>
        <v>0</v>
      </c>
      <c r="K1164" s="11">
        <f t="shared" si="55"/>
        <v>6</v>
      </c>
      <c r="L1164" s="11">
        <f t="shared" si="56"/>
        <v>0</v>
      </c>
      <c r="M1164" s="11" t="str">
        <f ca="1">IF(I1164&lt;&gt;"план","",IF((ABS(SUMIFS($C:$C,$J:$J,J1164,$E:$E,E1164,$I:$I,"факт"))+ABS(C1164))&gt;ABS(SUMIFS(INDIRECT("'Реестр план'!"&amp;'План-факт'!$E$3),'Реестр план'!$F:$F,E1164,'Реестр план'!$I:$I,J1164)),"перерасход","ок"))</f>
        <v/>
      </c>
    </row>
    <row r="1165" spans="2:13" x14ac:dyDescent="0.3">
      <c r="B1165" s="7">
        <v>41455</v>
      </c>
      <c r="C1165" s="9">
        <v>39035.11</v>
      </c>
      <c r="D1165" s="4" t="s">
        <v>154</v>
      </c>
      <c r="E1165" s="4" t="s">
        <v>24</v>
      </c>
      <c r="F1165" s="4" t="s">
        <v>109</v>
      </c>
      <c r="H1165" s="4" t="s">
        <v>178</v>
      </c>
      <c r="I1165" s="4" t="s">
        <v>163</v>
      </c>
      <c r="J1165" s="11">
        <f t="shared" si="54"/>
        <v>0</v>
      </c>
      <c r="K1165" s="11">
        <f t="shared" si="55"/>
        <v>6</v>
      </c>
      <c r="L1165" s="11">
        <f t="shared" si="56"/>
        <v>0</v>
      </c>
      <c r="M1165" s="11" t="str">
        <f ca="1">IF(I1165&lt;&gt;"план","",IF((ABS(SUMIFS($C:$C,$J:$J,J1165,$E:$E,E1165,$I:$I,"факт"))+ABS(C1165))&gt;ABS(SUMIFS(INDIRECT("'Реестр план'!"&amp;'План-факт'!$E$3),'Реестр план'!$F:$F,E1165,'Реестр план'!$I:$I,J1165)),"перерасход","ок"))</f>
        <v/>
      </c>
    </row>
    <row r="1166" spans="2:13" x14ac:dyDescent="0.3">
      <c r="B1166" s="7">
        <v>41455</v>
      </c>
      <c r="C1166" s="9">
        <v>39813.199999999997</v>
      </c>
      <c r="D1166" s="4" t="s">
        <v>154</v>
      </c>
      <c r="E1166" s="4" t="s">
        <v>24</v>
      </c>
      <c r="F1166" s="4" t="s">
        <v>112</v>
      </c>
      <c r="H1166" s="4" t="s">
        <v>178</v>
      </c>
      <c r="I1166" s="4" t="s">
        <v>163</v>
      </c>
      <c r="J1166" s="11">
        <f t="shared" si="54"/>
        <v>0</v>
      </c>
      <c r="K1166" s="11">
        <f t="shared" si="55"/>
        <v>6</v>
      </c>
      <c r="L1166" s="11">
        <f t="shared" si="56"/>
        <v>0</v>
      </c>
      <c r="M1166" s="11" t="str">
        <f ca="1">IF(I1166&lt;&gt;"план","",IF((ABS(SUMIFS($C:$C,$J:$J,J1166,$E:$E,E1166,$I:$I,"факт"))+ABS(C1166))&gt;ABS(SUMIFS(INDIRECT("'Реестр план'!"&amp;'План-факт'!$E$3),'Реестр план'!$F:$F,E1166,'Реестр план'!$I:$I,J1166)),"перерасход","ок"))</f>
        <v/>
      </c>
    </row>
    <row r="1167" spans="2:13" x14ac:dyDescent="0.3">
      <c r="B1167" s="7">
        <v>41455</v>
      </c>
      <c r="C1167" s="9">
        <v>40618.300000000003</v>
      </c>
      <c r="D1167" s="4" t="s">
        <v>154</v>
      </c>
      <c r="E1167" s="4" t="s">
        <v>24</v>
      </c>
      <c r="F1167" s="4" t="s">
        <v>108</v>
      </c>
      <c r="H1167" s="4" t="s">
        <v>178</v>
      </c>
      <c r="I1167" s="4" t="s">
        <v>163</v>
      </c>
      <c r="J1167" s="11">
        <f t="shared" si="54"/>
        <v>0</v>
      </c>
      <c r="K1167" s="11">
        <f t="shared" si="55"/>
        <v>6</v>
      </c>
      <c r="L1167" s="11">
        <f t="shared" si="56"/>
        <v>0</v>
      </c>
      <c r="M1167" s="11" t="str">
        <f ca="1">IF(I1167&lt;&gt;"план","",IF((ABS(SUMIFS($C:$C,$J:$J,J1167,$E:$E,E1167,$I:$I,"факт"))+ABS(C1167))&gt;ABS(SUMIFS(INDIRECT("'Реестр план'!"&amp;'План-факт'!$E$3),'Реестр план'!$F:$F,E1167,'Реестр план'!$I:$I,J1167)),"перерасход","ок"))</f>
        <v/>
      </c>
    </row>
    <row r="1168" spans="2:13" x14ac:dyDescent="0.3">
      <c r="B1168" s="7">
        <v>41455</v>
      </c>
      <c r="C1168" s="9">
        <v>41303.72</v>
      </c>
      <c r="D1168" s="4" t="s">
        <v>154</v>
      </c>
      <c r="E1168" s="4" t="s">
        <v>24</v>
      </c>
      <c r="F1168" s="4" t="s">
        <v>116</v>
      </c>
      <c r="H1168" s="4" t="s">
        <v>178</v>
      </c>
      <c r="I1168" s="4" t="s">
        <v>163</v>
      </c>
      <c r="J1168" s="11">
        <f t="shared" si="54"/>
        <v>0</v>
      </c>
      <c r="K1168" s="11">
        <f t="shared" si="55"/>
        <v>6</v>
      </c>
      <c r="L1168" s="11">
        <f t="shared" si="56"/>
        <v>0</v>
      </c>
      <c r="M1168" s="11" t="str">
        <f ca="1">IF(I1168&lt;&gt;"план","",IF((ABS(SUMIFS($C:$C,$J:$J,J1168,$E:$E,E1168,$I:$I,"факт"))+ABS(C1168))&gt;ABS(SUMIFS(INDIRECT("'Реестр план'!"&amp;'План-факт'!$E$3),'Реестр план'!$F:$F,E1168,'Реестр план'!$I:$I,J1168)),"перерасход","ок"))</f>
        <v/>
      </c>
    </row>
    <row r="1169" spans="2:13" x14ac:dyDescent="0.3">
      <c r="B1169" s="7">
        <v>41455</v>
      </c>
      <c r="C1169" s="9">
        <v>41529.51</v>
      </c>
      <c r="D1169" s="4" t="s">
        <v>154</v>
      </c>
      <c r="E1169" s="4" t="s">
        <v>24</v>
      </c>
      <c r="F1169" s="4" t="s">
        <v>125</v>
      </c>
      <c r="H1169" s="4" t="s">
        <v>178</v>
      </c>
      <c r="I1169" s="4" t="s">
        <v>163</v>
      </c>
      <c r="J1169" s="11">
        <f t="shared" si="54"/>
        <v>0</v>
      </c>
      <c r="K1169" s="11">
        <f t="shared" si="55"/>
        <v>6</v>
      </c>
      <c r="L1169" s="11">
        <f t="shared" si="56"/>
        <v>0</v>
      </c>
      <c r="M1169" s="11" t="str">
        <f ca="1">IF(I1169&lt;&gt;"план","",IF((ABS(SUMIFS($C:$C,$J:$J,J1169,$E:$E,E1169,$I:$I,"факт"))+ABS(C1169))&gt;ABS(SUMIFS(INDIRECT("'Реестр план'!"&amp;'План-факт'!$E$3),'Реестр план'!$F:$F,E1169,'Реестр план'!$I:$I,J1169)),"перерасход","ок"))</f>
        <v/>
      </c>
    </row>
    <row r="1170" spans="2:13" x14ac:dyDescent="0.3">
      <c r="B1170" s="7">
        <v>41455</v>
      </c>
      <c r="C1170" s="9">
        <v>42021.53</v>
      </c>
      <c r="D1170" s="4" t="s">
        <v>154</v>
      </c>
      <c r="E1170" s="4" t="s">
        <v>24</v>
      </c>
      <c r="F1170" s="4" t="s">
        <v>116</v>
      </c>
      <c r="H1170" s="4" t="s">
        <v>178</v>
      </c>
      <c r="I1170" s="4" t="s">
        <v>163</v>
      </c>
      <c r="J1170" s="11">
        <f t="shared" si="54"/>
        <v>0</v>
      </c>
      <c r="K1170" s="11">
        <f t="shared" si="55"/>
        <v>6</v>
      </c>
      <c r="L1170" s="11">
        <f t="shared" si="56"/>
        <v>0</v>
      </c>
      <c r="M1170" s="11" t="str">
        <f ca="1">IF(I1170&lt;&gt;"план","",IF((ABS(SUMIFS($C:$C,$J:$J,J1170,$E:$E,E1170,$I:$I,"факт"))+ABS(C1170))&gt;ABS(SUMIFS(INDIRECT("'Реестр план'!"&amp;'План-факт'!$E$3),'Реестр план'!$F:$F,E1170,'Реестр план'!$I:$I,J1170)),"перерасход","ок"))</f>
        <v/>
      </c>
    </row>
    <row r="1171" spans="2:13" x14ac:dyDescent="0.3">
      <c r="B1171" s="7">
        <v>41455</v>
      </c>
      <c r="C1171" s="9">
        <v>42193.57</v>
      </c>
      <c r="D1171" s="4" t="s">
        <v>154</v>
      </c>
      <c r="E1171" s="4" t="s">
        <v>24</v>
      </c>
      <c r="F1171" s="4" t="s">
        <v>124</v>
      </c>
      <c r="H1171" s="4" t="s">
        <v>178</v>
      </c>
      <c r="I1171" s="4" t="s">
        <v>163</v>
      </c>
      <c r="J1171" s="11">
        <f t="shared" si="54"/>
        <v>0</v>
      </c>
      <c r="K1171" s="11">
        <f t="shared" si="55"/>
        <v>6</v>
      </c>
      <c r="L1171" s="11">
        <f t="shared" si="56"/>
        <v>0</v>
      </c>
      <c r="M1171" s="11" t="str">
        <f ca="1">IF(I1171&lt;&gt;"план","",IF((ABS(SUMIFS($C:$C,$J:$J,J1171,$E:$E,E1171,$I:$I,"факт"))+ABS(C1171))&gt;ABS(SUMIFS(INDIRECT("'Реестр план'!"&amp;'План-факт'!$E$3),'Реестр план'!$F:$F,E1171,'Реестр план'!$I:$I,J1171)),"перерасход","ок"))</f>
        <v/>
      </c>
    </row>
    <row r="1172" spans="2:13" x14ac:dyDescent="0.3">
      <c r="B1172" s="7">
        <v>41455</v>
      </c>
      <c r="C1172" s="9">
        <v>42308.89</v>
      </c>
      <c r="D1172" s="4" t="s">
        <v>154</v>
      </c>
      <c r="E1172" s="4" t="s">
        <v>24</v>
      </c>
      <c r="F1172" s="4" t="s">
        <v>121</v>
      </c>
      <c r="H1172" s="4" t="s">
        <v>178</v>
      </c>
      <c r="I1172" s="4" t="s">
        <v>163</v>
      </c>
      <c r="J1172" s="11">
        <f t="shared" si="54"/>
        <v>0</v>
      </c>
      <c r="K1172" s="11">
        <f t="shared" si="55"/>
        <v>6</v>
      </c>
      <c r="L1172" s="11">
        <f t="shared" si="56"/>
        <v>0</v>
      </c>
      <c r="M1172" s="11" t="str">
        <f ca="1">IF(I1172&lt;&gt;"план","",IF((ABS(SUMIFS($C:$C,$J:$J,J1172,$E:$E,E1172,$I:$I,"факт"))+ABS(C1172))&gt;ABS(SUMIFS(INDIRECT("'Реестр план'!"&amp;'План-факт'!$E$3),'Реестр план'!$F:$F,E1172,'Реестр план'!$I:$I,J1172)),"перерасход","ок"))</f>
        <v/>
      </c>
    </row>
    <row r="1173" spans="2:13" x14ac:dyDescent="0.3">
      <c r="B1173" s="7">
        <v>41455</v>
      </c>
      <c r="C1173" s="9">
        <v>43200</v>
      </c>
      <c r="D1173" s="4" t="s">
        <v>154</v>
      </c>
      <c r="E1173" s="4" t="s">
        <v>24</v>
      </c>
      <c r="F1173" s="4" t="s">
        <v>114</v>
      </c>
      <c r="H1173" s="4" t="s">
        <v>178</v>
      </c>
      <c r="I1173" s="4" t="s">
        <v>163</v>
      </c>
      <c r="J1173" s="11">
        <f t="shared" si="54"/>
        <v>0</v>
      </c>
      <c r="K1173" s="11">
        <f t="shared" si="55"/>
        <v>6</v>
      </c>
      <c r="L1173" s="11">
        <f t="shared" si="56"/>
        <v>0</v>
      </c>
      <c r="M1173" s="11" t="str">
        <f ca="1">IF(I1173&lt;&gt;"план","",IF((ABS(SUMIFS($C:$C,$J:$J,J1173,$E:$E,E1173,$I:$I,"факт"))+ABS(C1173))&gt;ABS(SUMIFS(INDIRECT("'Реестр план'!"&amp;'План-факт'!$E$3),'Реестр план'!$F:$F,E1173,'Реестр план'!$I:$I,J1173)),"перерасход","ок"))</f>
        <v/>
      </c>
    </row>
    <row r="1174" spans="2:13" x14ac:dyDescent="0.3">
      <c r="B1174" s="7">
        <v>41455</v>
      </c>
      <c r="C1174" s="9">
        <v>43415.74</v>
      </c>
      <c r="D1174" s="4" t="s">
        <v>154</v>
      </c>
      <c r="E1174" s="4" t="s">
        <v>24</v>
      </c>
      <c r="F1174" s="4" t="s">
        <v>110</v>
      </c>
      <c r="H1174" s="4" t="s">
        <v>178</v>
      </c>
      <c r="I1174" s="4" t="s">
        <v>163</v>
      </c>
      <c r="J1174" s="11">
        <f t="shared" si="54"/>
        <v>0</v>
      </c>
      <c r="K1174" s="11">
        <f t="shared" si="55"/>
        <v>6</v>
      </c>
      <c r="L1174" s="11">
        <f t="shared" si="56"/>
        <v>0</v>
      </c>
      <c r="M1174" s="11" t="str">
        <f ca="1">IF(I1174&lt;&gt;"план","",IF((ABS(SUMIFS($C:$C,$J:$J,J1174,$E:$E,E1174,$I:$I,"факт"))+ABS(C1174))&gt;ABS(SUMIFS(INDIRECT("'Реестр план'!"&amp;'План-факт'!$E$3),'Реестр план'!$F:$F,E1174,'Реестр план'!$I:$I,J1174)),"перерасход","ок"))</f>
        <v/>
      </c>
    </row>
    <row r="1175" spans="2:13" x14ac:dyDescent="0.3">
      <c r="B1175" s="7">
        <v>41455</v>
      </c>
      <c r="C1175" s="9">
        <v>43994.86</v>
      </c>
      <c r="D1175" s="4" t="s">
        <v>154</v>
      </c>
      <c r="E1175" s="4" t="s">
        <v>24</v>
      </c>
      <c r="F1175" s="4" t="s">
        <v>109</v>
      </c>
      <c r="H1175" s="4" t="s">
        <v>178</v>
      </c>
      <c r="I1175" s="4" t="s">
        <v>163</v>
      </c>
      <c r="J1175" s="11">
        <f t="shared" si="54"/>
        <v>0</v>
      </c>
      <c r="K1175" s="11">
        <f t="shared" si="55"/>
        <v>6</v>
      </c>
      <c r="L1175" s="11">
        <f t="shared" si="56"/>
        <v>0</v>
      </c>
      <c r="M1175" s="11" t="str">
        <f ca="1">IF(I1175&lt;&gt;"план","",IF((ABS(SUMIFS($C:$C,$J:$J,J1175,$E:$E,E1175,$I:$I,"факт"))+ABS(C1175))&gt;ABS(SUMIFS(INDIRECT("'Реестр план'!"&amp;'План-факт'!$E$3),'Реестр план'!$F:$F,E1175,'Реестр план'!$I:$I,J1175)),"перерасход","ок"))</f>
        <v/>
      </c>
    </row>
    <row r="1176" spans="2:13" x14ac:dyDescent="0.3">
      <c r="B1176" s="7">
        <v>41455</v>
      </c>
      <c r="C1176" s="9">
        <v>45318.04</v>
      </c>
      <c r="D1176" s="4" t="s">
        <v>154</v>
      </c>
      <c r="E1176" s="4" t="s">
        <v>24</v>
      </c>
      <c r="F1176" s="4" t="s">
        <v>120</v>
      </c>
      <c r="H1176" s="4" t="s">
        <v>178</v>
      </c>
      <c r="I1176" s="4" t="s">
        <v>163</v>
      </c>
      <c r="J1176" s="11">
        <f t="shared" si="54"/>
        <v>0</v>
      </c>
      <c r="K1176" s="11">
        <f t="shared" si="55"/>
        <v>6</v>
      </c>
      <c r="L1176" s="11">
        <f t="shared" si="56"/>
        <v>0</v>
      </c>
      <c r="M1176" s="11" t="str">
        <f ca="1">IF(I1176&lt;&gt;"план","",IF((ABS(SUMIFS($C:$C,$J:$J,J1176,$E:$E,E1176,$I:$I,"факт"))+ABS(C1176))&gt;ABS(SUMIFS(INDIRECT("'Реестр план'!"&amp;'План-факт'!$E$3),'Реестр план'!$F:$F,E1176,'Реестр план'!$I:$I,J1176)),"перерасход","ок"))</f>
        <v/>
      </c>
    </row>
    <row r="1177" spans="2:13" x14ac:dyDescent="0.3">
      <c r="B1177" s="7">
        <v>41455</v>
      </c>
      <c r="C1177" s="9">
        <v>48466.34</v>
      </c>
      <c r="D1177" s="4" t="s">
        <v>154</v>
      </c>
      <c r="E1177" s="4" t="s">
        <v>24</v>
      </c>
      <c r="F1177" s="4" t="s">
        <v>112</v>
      </c>
      <c r="H1177" s="4" t="s">
        <v>178</v>
      </c>
      <c r="I1177" s="4" t="s">
        <v>163</v>
      </c>
      <c r="J1177" s="11">
        <f t="shared" si="54"/>
        <v>0</v>
      </c>
      <c r="K1177" s="11">
        <f t="shared" si="55"/>
        <v>6</v>
      </c>
      <c r="L1177" s="11">
        <f t="shared" si="56"/>
        <v>0</v>
      </c>
      <c r="M1177" s="11" t="str">
        <f ca="1">IF(I1177&lt;&gt;"план","",IF((ABS(SUMIFS($C:$C,$J:$J,J1177,$E:$E,E1177,$I:$I,"факт"))+ABS(C1177))&gt;ABS(SUMIFS(INDIRECT("'Реестр план'!"&amp;'План-факт'!$E$3),'Реестр план'!$F:$F,E1177,'Реестр план'!$I:$I,J1177)),"перерасход","ок"))</f>
        <v/>
      </c>
    </row>
    <row r="1178" spans="2:13" x14ac:dyDescent="0.3">
      <c r="B1178" s="7">
        <v>41455</v>
      </c>
      <c r="C1178" s="9">
        <v>49206.59</v>
      </c>
      <c r="D1178" s="4" t="s">
        <v>154</v>
      </c>
      <c r="E1178" s="4" t="s">
        <v>24</v>
      </c>
      <c r="F1178" s="4" t="s">
        <v>109</v>
      </c>
      <c r="H1178" s="4" t="s">
        <v>178</v>
      </c>
      <c r="I1178" s="4" t="s">
        <v>163</v>
      </c>
      <c r="J1178" s="11">
        <f t="shared" si="54"/>
        <v>0</v>
      </c>
      <c r="K1178" s="11">
        <f t="shared" si="55"/>
        <v>6</v>
      </c>
      <c r="L1178" s="11">
        <f t="shared" si="56"/>
        <v>0</v>
      </c>
      <c r="M1178" s="11" t="str">
        <f ca="1">IF(I1178&lt;&gt;"план","",IF((ABS(SUMIFS($C:$C,$J:$J,J1178,$E:$E,E1178,$I:$I,"факт"))+ABS(C1178))&gt;ABS(SUMIFS(INDIRECT("'Реестр план'!"&amp;'План-факт'!$E$3),'Реестр план'!$F:$F,E1178,'Реестр план'!$I:$I,J1178)),"перерасход","ок"))</f>
        <v/>
      </c>
    </row>
    <row r="1179" spans="2:13" x14ac:dyDescent="0.3">
      <c r="B1179" s="7">
        <v>41455</v>
      </c>
      <c r="C1179" s="9">
        <v>50065.93</v>
      </c>
      <c r="D1179" s="4" t="s">
        <v>154</v>
      </c>
      <c r="E1179" s="4" t="s">
        <v>24</v>
      </c>
      <c r="F1179" s="4" t="s">
        <v>105</v>
      </c>
      <c r="H1179" s="4" t="s">
        <v>178</v>
      </c>
      <c r="I1179" s="4" t="s">
        <v>163</v>
      </c>
      <c r="J1179" s="11">
        <f t="shared" si="54"/>
        <v>0</v>
      </c>
      <c r="K1179" s="11">
        <f t="shared" si="55"/>
        <v>6</v>
      </c>
      <c r="L1179" s="11">
        <f t="shared" si="56"/>
        <v>0</v>
      </c>
      <c r="M1179" s="11" t="str">
        <f ca="1">IF(I1179&lt;&gt;"план","",IF((ABS(SUMIFS($C:$C,$J:$J,J1179,$E:$E,E1179,$I:$I,"факт"))+ABS(C1179))&gt;ABS(SUMIFS(INDIRECT("'Реестр план'!"&amp;'План-факт'!$E$3),'Реестр план'!$F:$F,E1179,'Реестр план'!$I:$I,J1179)),"перерасход","ок"))</f>
        <v/>
      </c>
    </row>
    <row r="1180" spans="2:13" x14ac:dyDescent="0.3">
      <c r="B1180" s="7">
        <v>41455</v>
      </c>
      <c r="C1180" s="9">
        <v>50822.01</v>
      </c>
      <c r="D1180" s="4" t="s">
        <v>154</v>
      </c>
      <c r="E1180" s="4" t="s">
        <v>24</v>
      </c>
      <c r="F1180" s="4" t="s">
        <v>109</v>
      </c>
      <c r="H1180" s="4" t="s">
        <v>178</v>
      </c>
      <c r="I1180" s="4" t="s">
        <v>163</v>
      </c>
      <c r="J1180" s="11">
        <f t="shared" si="54"/>
        <v>0</v>
      </c>
      <c r="K1180" s="11">
        <f t="shared" si="55"/>
        <v>6</v>
      </c>
      <c r="L1180" s="11">
        <f t="shared" si="56"/>
        <v>0</v>
      </c>
      <c r="M1180" s="11" t="str">
        <f ca="1">IF(I1180&lt;&gt;"план","",IF((ABS(SUMIFS($C:$C,$J:$J,J1180,$E:$E,E1180,$I:$I,"факт"))+ABS(C1180))&gt;ABS(SUMIFS(INDIRECT("'Реестр план'!"&amp;'План-факт'!$E$3),'Реестр план'!$F:$F,E1180,'Реестр план'!$I:$I,J1180)),"перерасход","ок"))</f>
        <v/>
      </c>
    </row>
    <row r="1181" spans="2:13" x14ac:dyDescent="0.3">
      <c r="B1181" s="7">
        <v>41455</v>
      </c>
      <c r="C1181" s="9">
        <v>51095</v>
      </c>
      <c r="D1181" s="4" t="s">
        <v>154</v>
      </c>
      <c r="E1181" s="4" t="s">
        <v>24</v>
      </c>
      <c r="F1181" s="4" t="s">
        <v>111</v>
      </c>
      <c r="H1181" s="4" t="s">
        <v>178</v>
      </c>
      <c r="I1181" s="4" t="s">
        <v>163</v>
      </c>
      <c r="J1181" s="11">
        <f t="shared" si="54"/>
        <v>0</v>
      </c>
      <c r="K1181" s="11">
        <f t="shared" si="55"/>
        <v>6</v>
      </c>
      <c r="L1181" s="11">
        <f t="shared" si="56"/>
        <v>0</v>
      </c>
      <c r="M1181" s="11" t="str">
        <f ca="1">IF(I1181&lt;&gt;"план","",IF((ABS(SUMIFS($C:$C,$J:$J,J1181,$E:$E,E1181,$I:$I,"факт"))+ABS(C1181))&gt;ABS(SUMIFS(INDIRECT("'Реестр план'!"&amp;'План-факт'!$E$3),'Реестр план'!$F:$F,E1181,'Реестр план'!$I:$I,J1181)),"перерасход","ок"))</f>
        <v/>
      </c>
    </row>
    <row r="1182" spans="2:13" x14ac:dyDescent="0.3">
      <c r="B1182" s="7">
        <v>41455</v>
      </c>
      <c r="C1182" s="9">
        <v>56066.64</v>
      </c>
      <c r="D1182" s="4" t="s">
        <v>154</v>
      </c>
      <c r="E1182" s="4" t="s">
        <v>24</v>
      </c>
      <c r="F1182" s="4" t="s">
        <v>106</v>
      </c>
      <c r="H1182" s="4" t="s">
        <v>178</v>
      </c>
      <c r="I1182" s="4" t="s">
        <v>163</v>
      </c>
      <c r="J1182" s="11">
        <f t="shared" si="54"/>
        <v>0</v>
      </c>
      <c r="K1182" s="11">
        <f t="shared" si="55"/>
        <v>6</v>
      </c>
      <c r="L1182" s="11">
        <f t="shared" si="56"/>
        <v>0</v>
      </c>
      <c r="M1182" s="11" t="str">
        <f ca="1">IF(I1182&lt;&gt;"план","",IF((ABS(SUMIFS($C:$C,$J:$J,J1182,$E:$E,E1182,$I:$I,"факт"))+ABS(C1182))&gt;ABS(SUMIFS(INDIRECT("'Реестр план'!"&amp;'План-факт'!$E$3),'Реестр план'!$F:$F,E1182,'Реестр план'!$I:$I,J1182)),"перерасход","ок"))</f>
        <v/>
      </c>
    </row>
    <row r="1183" spans="2:13" x14ac:dyDescent="0.3">
      <c r="B1183" s="7">
        <v>41455</v>
      </c>
      <c r="C1183" s="9">
        <v>56217.23</v>
      </c>
      <c r="D1183" s="4" t="s">
        <v>154</v>
      </c>
      <c r="E1183" s="4" t="s">
        <v>24</v>
      </c>
      <c r="F1183" s="4" t="s">
        <v>113</v>
      </c>
      <c r="H1183" s="4" t="s">
        <v>178</v>
      </c>
      <c r="I1183" s="4" t="s">
        <v>163</v>
      </c>
      <c r="J1183" s="11">
        <f t="shared" si="54"/>
        <v>0</v>
      </c>
      <c r="K1183" s="11">
        <f t="shared" si="55"/>
        <v>6</v>
      </c>
      <c r="L1183" s="11">
        <f t="shared" si="56"/>
        <v>0</v>
      </c>
      <c r="M1183" s="11" t="str">
        <f ca="1">IF(I1183&lt;&gt;"план","",IF((ABS(SUMIFS($C:$C,$J:$J,J1183,$E:$E,E1183,$I:$I,"факт"))+ABS(C1183))&gt;ABS(SUMIFS(INDIRECT("'Реестр план'!"&amp;'План-факт'!$E$3),'Реестр план'!$F:$F,E1183,'Реестр план'!$I:$I,J1183)),"перерасход","ок"))</f>
        <v/>
      </c>
    </row>
    <row r="1184" spans="2:13" x14ac:dyDescent="0.3">
      <c r="B1184" s="7">
        <v>41455</v>
      </c>
      <c r="C1184" s="9">
        <v>57241.8</v>
      </c>
      <c r="D1184" s="4" t="s">
        <v>154</v>
      </c>
      <c r="E1184" s="4" t="s">
        <v>24</v>
      </c>
      <c r="F1184" s="4" t="s">
        <v>112</v>
      </c>
      <c r="H1184" s="4" t="s">
        <v>178</v>
      </c>
      <c r="I1184" s="4" t="s">
        <v>163</v>
      </c>
      <c r="J1184" s="11">
        <f t="shared" si="54"/>
        <v>0</v>
      </c>
      <c r="K1184" s="11">
        <f t="shared" si="55"/>
        <v>6</v>
      </c>
      <c r="L1184" s="11">
        <f t="shared" si="56"/>
        <v>0</v>
      </c>
      <c r="M1184" s="11" t="str">
        <f ca="1">IF(I1184&lt;&gt;"план","",IF((ABS(SUMIFS($C:$C,$J:$J,J1184,$E:$E,E1184,$I:$I,"факт"))+ABS(C1184))&gt;ABS(SUMIFS(INDIRECT("'Реестр план'!"&amp;'План-факт'!$E$3),'Реестр план'!$F:$F,E1184,'Реестр план'!$I:$I,J1184)),"перерасход","ок"))</f>
        <v/>
      </c>
    </row>
    <row r="1185" spans="2:13" x14ac:dyDescent="0.3">
      <c r="B1185" s="7">
        <v>41455</v>
      </c>
      <c r="C1185" s="9">
        <v>57820</v>
      </c>
      <c r="D1185" s="4" t="s">
        <v>154</v>
      </c>
      <c r="E1185" s="4" t="s">
        <v>24</v>
      </c>
      <c r="F1185" s="4" t="s">
        <v>122</v>
      </c>
      <c r="H1185" s="4" t="s">
        <v>178</v>
      </c>
      <c r="I1185" s="4" t="s">
        <v>163</v>
      </c>
      <c r="J1185" s="11">
        <f t="shared" si="54"/>
        <v>0</v>
      </c>
      <c r="K1185" s="11">
        <f t="shared" si="55"/>
        <v>6</v>
      </c>
      <c r="L1185" s="11">
        <f t="shared" si="56"/>
        <v>0</v>
      </c>
      <c r="M1185" s="11" t="str">
        <f ca="1">IF(I1185&lt;&gt;"план","",IF((ABS(SUMIFS($C:$C,$J:$J,J1185,$E:$E,E1185,$I:$I,"факт"))+ABS(C1185))&gt;ABS(SUMIFS(INDIRECT("'Реестр план'!"&amp;'План-факт'!$E$3),'Реестр план'!$F:$F,E1185,'Реестр план'!$I:$I,J1185)),"перерасход","ок"))</f>
        <v/>
      </c>
    </row>
    <row r="1186" spans="2:13" x14ac:dyDescent="0.3">
      <c r="B1186" s="7">
        <v>41455</v>
      </c>
      <c r="C1186" s="9">
        <v>58410</v>
      </c>
      <c r="D1186" s="4" t="s">
        <v>154</v>
      </c>
      <c r="E1186" s="4" t="s">
        <v>24</v>
      </c>
      <c r="F1186" s="4" t="s">
        <v>105</v>
      </c>
      <c r="H1186" s="4" t="s">
        <v>178</v>
      </c>
      <c r="I1186" s="4" t="s">
        <v>163</v>
      </c>
      <c r="J1186" s="11">
        <f t="shared" si="54"/>
        <v>0</v>
      </c>
      <c r="K1186" s="11">
        <f t="shared" si="55"/>
        <v>6</v>
      </c>
      <c r="L1186" s="11">
        <f t="shared" si="56"/>
        <v>0</v>
      </c>
      <c r="M1186" s="11" t="str">
        <f ca="1">IF(I1186&lt;&gt;"план","",IF((ABS(SUMIFS($C:$C,$J:$J,J1186,$E:$E,E1186,$I:$I,"факт"))+ABS(C1186))&gt;ABS(SUMIFS(INDIRECT("'Реестр план'!"&amp;'План-факт'!$E$3),'Реестр план'!$F:$F,E1186,'Реестр план'!$I:$I,J1186)),"перерасход","ок"))</f>
        <v/>
      </c>
    </row>
    <row r="1187" spans="2:13" x14ac:dyDescent="0.3">
      <c r="B1187" s="7">
        <v>41455</v>
      </c>
      <c r="C1187" s="9">
        <v>59079.01</v>
      </c>
      <c r="D1187" s="4" t="s">
        <v>154</v>
      </c>
      <c r="E1187" s="4" t="s">
        <v>24</v>
      </c>
      <c r="F1187" s="4" t="s">
        <v>118</v>
      </c>
      <c r="H1187" s="4" t="s">
        <v>178</v>
      </c>
      <c r="I1187" s="4" t="s">
        <v>163</v>
      </c>
      <c r="J1187" s="11">
        <f t="shared" si="54"/>
        <v>0</v>
      </c>
      <c r="K1187" s="11">
        <f t="shared" si="55"/>
        <v>6</v>
      </c>
      <c r="L1187" s="11">
        <f t="shared" si="56"/>
        <v>0</v>
      </c>
      <c r="M1187" s="11" t="str">
        <f ca="1">IF(I1187&lt;&gt;"план","",IF((ABS(SUMIFS($C:$C,$J:$J,J1187,$E:$E,E1187,$I:$I,"факт"))+ABS(C1187))&gt;ABS(SUMIFS(INDIRECT("'Реестр план'!"&amp;'План-факт'!$E$3),'Реестр план'!$F:$F,E1187,'Реестр план'!$I:$I,J1187)),"перерасход","ок"))</f>
        <v/>
      </c>
    </row>
    <row r="1188" spans="2:13" x14ac:dyDescent="0.3">
      <c r="B1188" s="7">
        <v>41455</v>
      </c>
      <c r="C1188" s="9">
        <v>61652.639999999999</v>
      </c>
      <c r="D1188" s="4" t="s">
        <v>154</v>
      </c>
      <c r="E1188" s="4" t="s">
        <v>24</v>
      </c>
      <c r="F1188" s="4" t="s">
        <v>115</v>
      </c>
      <c r="H1188" s="4" t="s">
        <v>178</v>
      </c>
      <c r="I1188" s="4" t="s">
        <v>163</v>
      </c>
      <c r="J1188" s="11">
        <f t="shared" si="54"/>
        <v>0</v>
      </c>
      <c r="K1188" s="11">
        <f t="shared" si="55"/>
        <v>6</v>
      </c>
      <c r="L1188" s="11">
        <f t="shared" si="56"/>
        <v>0</v>
      </c>
      <c r="M1188" s="11" t="str">
        <f ca="1">IF(I1188&lt;&gt;"план","",IF((ABS(SUMIFS($C:$C,$J:$J,J1188,$E:$E,E1188,$I:$I,"факт"))+ABS(C1188))&gt;ABS(SUMIFS(INDIRECT("'Реестр план'!"&amp;'План-факт'!$E$3),'Реестр план'!$F:$F,E1188,'Реестр план'!$I:$I,J1188)),"перерасход","ок"))</f>
        <v/>
      </c>
    </row>
    <row r="1189" spans="2:13" x14ac:dyDescent="0.3">
      <c r="B1189" s="7">
        <v>41455</v>
      </c>
      <c r="C1189" s="9">
        <v>61822.559999999998</v>
      </c>
      <c r="D1189" s="4" t="s">
        <v>154</v>
      </c>
      <c r="E1189" s="4" t="s">
        <v>24</v>
      </c>
      <c r="F1189" s="4" t="s">
        <v>114</v>
      </c>
      <c r="H1189" s="4" t="s">
        <v>178</v>
      </c>
      <c r="I1189" s="4" t="s">
        <v>163</v>
      </c>
      <c r="J1189" s="11">
        <f t="shared" si="54"/>
        <v>0</v>
      </c>
      <c r="K1189" s="11">
        <f t="shared" si="55"/>
        <v>6</v>
      </c>
      <c r="L1189" s="11">
        <f t="shared" si="56"/>
        <v>0</v>
      </c>
      <c r="M1189" s="11" t="str">
        <f ca="1">IF(I1189&lt;&gt;"план","",IF((ABS(SUMIFS($C:$C,$J:$J,J1189,$E:$E,E1189,$I:$I,"факт"))+ABS(C1189))&gt;ABS(SUMIFS(INDIRECT("'Реестр план'!"&amp;'План-факт'!$E$3),'Реестр план'!$F:$F,E1189,'Реестр план'!$I:$I,J1189)),"перерасход","ок"))</f>
        <v/>
      </c>
    </row>
    <row r="1190" spans="2:13" x14ac:dyDescent="0.3">
      <c r="B1190" s="7">
        <v>41455</v>
      </c>
      <c r="C1190" s="9">
        <v>68058.27</v>
      </c>
      <c r="D1190" s="4" t="s">
        <v>154</v>
      </c>
      <c r="E1190" s="4" t="s">
        <v>24</v>
      </c>
      <c r="F1190" s="4" t="s">
        <v>107</v>
      </c>
      <c r="H1190" s="4" t="s">
        <v>178</v>
      </c>
      <c r="I1190" s="4" t="s">
        <v>163</v>
      </c>
      <c r="J1190" s="11">
        <f t="shared" si="54"/>
        <v>0</v>
      </c>
      <c r="K1190" s="11">
        <f t="shared" si="55"/>
        <v>6</v>
      </c>
      <c r="L1190" s="11">
        <f t="shared" si="56"/>
        <v>0</v>
      </c>
      <c r="M1190" s="11" t="str">
        <f ca="1">IF(I1190&lt;&gt;"план","",IF((ABS(SUMIFS($C:$C,$J:$J,J1190,$E:$E,E1190,$I:$I,"факт"))+ABS(C1190))&gt;ABS(SUMIFS(INDIRECT("'Реестр план'!"&amp;'План-факт'!$E$3),'Реестр план'!$F:$F,E1190,'Реестр план'!$I:$I,J1190)),"перерасход","ок"))</f>
        <v/>
      </c>
    </row>
    <row r="1191" spans="2:13" x14ac:dyDescent="0.3">
      <c r="B1191" s="7">
        <v>41455</v>
      </c>
      <c r="C1191" s="9">
        <v>68692.009999999995</v>
      </c>
      <c r="D1191" s="4" t="s">
        <v>154</v>
      </c>
      <c r="E1191" s="4" t="s">
        <v>24</v>
      </c>
      <c r="F1191" s="4" t="s">
        <v>116</v>
      </c>
      <c r="H1191" s="4" t="s">
        <v>178</v>
      </c>
      <c r="I1191" s="4" t="s">
        <v>163</v>
      </c>
      <c r="J1191" s="11">
        <f t="shared" si="54"/>
        <v>0</v>
      </c>
      <c r="K1191" s="11">
        <f t="shared" si="55"/>
        <v>6</v>
      </c>
      <c r="L1191" s="11">
        <f t="shared" si="56"/>
        <v>0</v>
      </c>
      <c r="M1191" s="11" t="str">
        <f ca="1">IF(I1191&lt;&gt;"план","",IF((ABS(SUMIFS($C:$C,$J:$J,J1191,$E:$E,E1191,$I:$I,"факт"))+ABS(C1191))&gt;ABS(SUMIFS(INDIRECT("'Реестр план'!"&amp;'План-факт'!$E$3),'Реестр план'!$F:$F,E1191,'Реестр план'!$I:$I,J1191)),"перерасход","ок"))</f>
        <v/>
      </c>
    </row>
    <row r="1192" spans="2:13" x14ac:dyDescent="0.3">
      <c r="B1192" s="7">
        <v>41455</v>
      </c>
      <c r="C1192" s="9">
        <v>69617.710000000006</v>
      </c>
      <c r="D1192" s="4" t="s">
        <v>154</v>
      </c>
      <c r="E1192" s="4" t="s">
        <v>24</v>
      </c>
      <c r="F1192" s="4" t="s">
        <v>113</v>
      </c>
      <c r="H1192" s="4" t="s">
        <v>178</v>
      </c>
      <c r="I1192" s="4" t="s">
        <v>163</v>
      </c>
      <c r="J1192" s="11">
        <f t="shared" si="54"/>
        <v>0</v>
      </c>
      <c r="K1192" s="11">
        <f t="shared" si="55"/>
        <v>6</v>
      </c>
      <c r="L1192" s="11">
        <f t="shared" si="56"/>
        <v>0</v>
      </c>
      <c r="M1192" s="11" t="str">
        <f ca="1">IF(I1192&lt;&gt;"план","",IF((ABS(SUMIFS($C:$C,$J:$J,J1192,$E:$E,E1192,$I:$I,"факт"))+ABS(C1192))&gt;ABS(SUMIFS(INDIRECT("'Реестр план'!"&amp;'План-факт'!$E$3),'Реестр план'!$F:$F,E1192,'Реестр план'!$I:$I,J1192)),"перерасход","ок"))</f>
        <v/>
      </c>
    </row>
    <row r="1193" spans="2:13" x14ac:dyDescent="0.3">
      <c r="B1193" s="7">
        <v>41455</v>
      </c>
      <c r="C1193" s="9">
        <v>73705.48</v>
      </c>
      <c r="D1193" s="4" t="s">
        <v>154</v>
      </c>
      <c r="E1193" s="4" t="s">
        <v>24</v>
      </c>
      <c r="F1193" s="4" t="s">
        <v>117</v>
      </c>
      <c r="H1193" s="4" t="s">
        <v>178</v>
      </c>
      <c r="I1193" s="4" t="s">
        <v>163</v>
      </c>
      <c r="J1193" s="11">
        <f t="shared" si="54"/>
        <v>0</v>
      </c>
      <c r="K1193" s="11">
        <f t="shared" si="55"/>
        <v>6</v>
      </c>
      <c r="L1193" s="11">
        <f t="shared" si="56"/>
        <v>0</v>
      </c>
      <c r="M1193" s="11" t="str">
        <f ca="1">IF(I1193&lt;&gt;"план","",IF((ABS(SUMIFS($C:$C,$J:$J,J1193,$E:$E,E1193,$I:$I,"факт"))+ABS(C1193))&gt;ABS(SUMIFS(INDIRECT("'Реестр план'!"&amp;'План-факт'!$E$3),'Реестр план'!$F:$F,E1193,'Реестр план'!$I:$I,J1193)),"перерасход","ок"))</f>
        <v/>
      </c>
    </row>
    <row r="1194" spans="2:13" x14ac:dyDescent="0.3">
      <c r="B1194" s="7">
        <v>41455</v>
      </c>
      <c r="C1194" s="9">
        <v>78380.960000000006</v>
      </c>
      <c r="D1194" s="4" t="s">
        <v>154</v>
      </c>
      <c r="E1194" s="4" t="s">
        <v>24</v>
      </c>
      <c r="F1194" s="4" t="s">
        <v>107</v>
      </c>
      <c r="H1194" s="4" t="s">
        <v>178</v>
      </c>
      <c r="I1194" s="4" t="s">
        <v>163</v>
      </c>
      <c r="J1194" s="11">
        <f t="shared" si="54"/>
        <v>0</v>
      </c>
      <c r="K1194" s="11">
        <f t="shared" si="55"/>
        <v>6</v>
      </c>
      <c r="L1194" s="11">
        <f t="shared" si="56"/>
        <v>0</v>
      </c>
      <c r="M1194" s="11" t="str">
        <f ca="1">IF(I1194&lt;&gt;"план","",IF((ABS(SUMIFS($C:$C,$J:$J,J1194,$E:$E,E1194,$I:$I,"факт"))+ABS(C1194))&gt;ABS(SUMIFS(INDIRECT("'Реестр план'!"&amp;'План-факт'!$E$3),'Реестр план'!$F:$F,E1194,'Реестр план'!$I:$I,J1194)),"перерасход","ок"))</f>
        <v/>
      </c>
    </row>
    <row r="1195" spans="2:13" x14ac:dyDescent="0.3">
      <c r="B1195" s="7">
        <v>41455</v>
      </c>
      <c r="C1195" s="9">
        <v>84736.37</v>
      </c>
      <c r="D1195" s="4" t="s">
        <v>154</v>
      </c>
      <c r="E1195" s="4" t="s">
        <v>24</v>
      </c>
      <c r="F1195" s="4" t="s">
        <v>111</v>
      </c>
      <c r="H1195" s="4" t="s">
        <v>178</v>
      </c>
      <c r="I1195" s="4" t="s">
        <v>163</v>
      </c>
      <c r="J1195" s="11">
        <f t="shared" si="54"/>
        <v>0</v>
      </c>
      <c r="K1195" s="11">
        <f t="shared" si="55"/>
        <v>6</v>
      </c>
      <c r="L1195" s="11">
        <f t="shared" si="56"/>
        <v>0</v>
      </c>
      <c r="M1195" s="11" t="str">
        <f ca="1">IF(I1195&lt;&gt;"план","",IF((ABS(SUMIFS($C:$C,$J:$J,J1195,$E:$E,E1195,$I:$I,"факт"))+ABS(C1195))&gt;ABS(SUMIFS(INDIRECT("'Реестр план'!"&amp;'План-факт'!$E$3),'Реестр план'!$F:$F,E1195,'Реестр план'!$I:$I,J1195)),"перерасход","ок"))</f>
        <v/>
      </c>
    </row>
    <row r="1196" spans="2:13" x14ac:dyDescent="0.3">
      <c r="B1196" s="7">
        <v>41455</v>
      </c>
      <c r="C1196" s="9">
        <v>86831.67</v>
      </c>
      <c r="D1196" s="4" t="s">
        <v>154</v>
      </c>
      <c r="E1196" s="4" t="s">
        <v>24</v>
      </c>
      <c r="F1196" s="4" t="s">
        <v>125</v>
      </c>
      <c r="H1196" s="4" t="s">
        <v>178</v>
      </c>
      <c r="I1196" s="4" t="s">
        <v>163</v>
      </c>
      <c r="J1196" s="11">
        <f t="shared" si="54"/>
        <v>0</v>
      </c>
      <c r="K1196" s="11">
        <f t="shared" si="55"/>
        <v>6</v>
      </c>
      <c r="L1196" s="11">
        <f t="shared" si="56"/>
        <v>0</v>
      </c>
      <c r="M1196" s="11" t="str">
        <f ca="1">IF(I1196&lt;&gt;"план","",IF((ABS(SUMIFS($C:$C,$J:$J,J1196,$E:$E,E1196,$I:$I,"факт"))+ABS(C1196))&gt;ABS(SUMIFS(INDIRECT("'Реестр план'!"&amp;'План-факт'!$E$3),'Реестр план'!$F:$F,E1196,'Реестр план'!$I:$I,J1196)),"перерасход","ок"))</f>
        <v/>
      </c>
    </row>
    <row r="1197" spans="2:13" x14ac:dyDescent="0.3">
      <c r="B1197" s="7">
        <v>41455</v>
      </c>
      <c r="C1197" s="9">
        <v>87944.22</v>
      </c>
      <c r="D1197" s="4" t="s">
        <v>154</v>
      </c>
      <c r="E1197" s="4" t="s">
        <v>24</v>
      </c>
      <c r="F1197" s="4" t="s">
        <v>112</v>
      </c>
      <c r="H1197" s="4" t="s">
        <v>178</v>
      </c>
      <c r="I1197" s="4" t="s">
        <v>163</v>
      </c>
      <c r="J1197" s="11">
        <f t="shared" si="54"/>
        <v>0</v>
      </c>
      <c r="K1197" s="11">
        <f t="shared" si="55"/>
        <v>6</v>
      </c>
      <c r="L1197" s="11">
        <f t="shared" si="56"/>
        <v>0</v>
      </c>
      <c r="M1197" s="11" t="str">
        <f ca="1">IF(I1197&lt;&gt;"план","",IF((ABS(SUMIFS($C:$C,$J:$J,J1197,$E:$E,E1197,$I:$I,"факт"))+ABS(C1197))&gt;ABS(SUMIFS(INDIRECT("'Реестр план'!"&amp;'План-факт'!$E$3),'Реестр план'!$F:$F,E1197,'Реестр план'!$I:$I,J1197)),"перерасход","ок"))</f>
        <v/>
      </c>
    </row>
    <row r="1198" spans="2:13" x14ac:dyDescent="0.3">
      <c r="B1198" s="7">
        <v>41455</v>
      </c>
      <c r="C1198" s="9">
        <v>90935.24</v>
      </c>
      <c r="D1198" s="4" t="s">
        <v>154</v>
      </c>
      <c r="E1198" s="4" t="s">
        <v>24</v>
      </c>
      <c r="F1198" s="4" t="s">
        <v>109</v>
      </c>
      <c r="H1198" s="4" t="s">
        <v>178</v>
      </c>
      <c r="I1198" s="4" t="s">
        <v>163</v>
      </c>
      <c r="J1198" s="11">
        <f t="shared" si="54"/>
        <v>0</v>
      </c>
      <c r="K1198" s="11">
        <f t="shared" si="55"/>
        <v>6</v>
      </c>
      <c r="L1198" s="11">
        <f t="shared" si="56"/>
        <v>0</v>
      </c>
      <c r="M1198" s="11" t="str">
        <f ca="1">IF(I1198&lt;&gt;"план","",IF((ABS(SUMIFS($C:$C,$J:$J,J1198,$E:$E,E1198,$I:$I,"факт"))+ABS(C1198))&gt;ABS(SUMIFS(INDIRECT("'Реестр план'!"&amp;'План-факт'!$E$3),'Реестр план'!$F:$F,E1198,'Реестр план'!$I:$I,J1198)),"перерасход","ок"))</f>
        <v/>
      </c>
    </row>
    <row r="1199" spans="2:13" x14ac:dyDescent="0.3">
      <c r="B1199" s="7">
        <v>41455</v>
      </c>
      <c r="C1199" s="9">
        <v>91593.23</v>
      </c>
      <c r="D1199" s="4" t="s">
        <v>154</v>
      </c>
      <c r="E1199" s="4" t="s">
        <v>24</v>
      </c>
      <c r="F1199" s="4" t="s">
        <v>119</v>
      </c>
      <c r="H1199" s="4" t="s">
        <v>178</v>
      </c>
      <c r="I1199" s="4" t="s">
        <v>163</v>
      </c>
      <c r="J1199" s="11">
        <f t="shared" si="54"/>
        <v>0</v>
      </c>
      <c r="K1199" s="11">
        <f t="shared" si="55"/>
        <v>6</v>
      </c>
      <c r="L1199" s="11">
        <f t="shared" si="56"/>
        <v>0</v>
      </c>
      <c r="M1199" s="11" t="str">
        <f ca="1">IF(I1199&lt;&gt;"план","",IF((ABS(SUMIFS($C:$C,$J:$J,J1199,$E:$E,E1199,$I:$I,"факт"))+ABS(C1199))&gt;ABS(SUMIFS(INDIRECT("'Реестр план'!"&amp;'План-факт'!$E$3),'Реестр план'!$F:$F,E1199,'Реестр план'!$I:$I,J1199)),"перерасход","ок"))</f>
        <v/>
      </c>
    </row>
    <row r="1200" spans="2:13" x14ac:dyDescent="0.3">
      <c r="B1200" s="7">
        <v>41455</v>
      </c>
      <c r="C1200" s="9">
        <v>95654.52</v>
      </c>
      <c r="D1200" s="4" t="s">
        <v>154</v>
      </c>
      <c r="E1200" s="4" t="s">
        <v>24</v>
      </c>
      <c r="F1200" s="4" t="s">
        <v>109</v>
      </c>
      <c r="H1200" s="4" t="s">
        <v>178</v>
      </c>
      <c r="I1200" s="4" t="s">
        <v>163</v>
      </c>
      <c r="J1200" s="11">
        <f t="shared" si="54"/>
        <v>0</v>
      </c>
      <c r="K1200" s="11">
        <f t="shared" si="55"/>
        <v>6</v>
      </c>
      <c r="L1200" s="11">
        <f t="shared" si="56"/>
        <v>0</v>
      </c>
      <c r="M1200" s="11" t="str">
        <f ca="1">IF(I1200&lt;&gt;"план","",IF((ABS(SUMIFS($C:$C,$J:$J,J1200,$E:$E,E1200,$I:$I,"факт"))+ABS(C1200))&gt;ABS(SUMIFS(INDIRECT("'Реестр план'!"&amp;'План-факт'!$E$3),'Реестр план'!$F:$F,E1200,'Реестр план'!$I:$I,J1200)),"перерасход","ок"))</f>
        <v/>
      </c>
    </row>
    <row r="1201" spans="2:13" x14ac:dyDescent="0.3">
      <c r="B1201" s="7">
        <v>41455</v>
      </c>
      <c r="C1201" s="9">
        <v>99973.26</v>
      </c>
      <c r="D1201" s="4" t="s">
        <v>154</v>
      </c>
      <c r="E1201" s="4" t="s">
        <v>24</v>
      </c>
      <c r="F1201" s="4" t="s">
        <v>112</v>
      </c>
      <c r="H1201" s="4" t="s">
        <v>178</v>
      </c>
      <c r="I1201" s="4" t="s">
        <v>163</v>
      </c>
      <c r="J1201" s="11">
        <f t="shared" si="54"/>
        <v>0</v>
      </c>
      <c r="K1201" s="11">
        <f t="shared" si="55"/>
        <v>6</v>
      </c>
      <c r="L1201" s="11">
        <f t="shared" si="56"/>
        <v>0</v>
      </c>
      <c r="M1201" s="11" t="str">
        <f ca="1">IF(I1201&lt;&gt;"план","",IF((ABS(SUMIFS($C:$C,$J:$J,J1201,$E:$E,E1201,$I:$I,"факт"))+ABS(C1201))&gt;ABS(SUMIFS(INDIRECT("'Реестр план'!"&amp;'План-факт'!$E$3),'Реестр план'!$F:$F,E1201,'Реестр план'!$I:$I,J1201)),"перерасход","ок"))</f>
        <v/>
      </c>
    </row>
    <row r="1202" spans="2:13" x14ac:dyDescent="0.3">
      <c r="B1202" s="7">
        <v>41455</v>
      </c>
      <c r="C1202" s="9">
        <v>102923.73</v>
      </c>
      <c r="D1202" s="4" t="s">
        <v>154</v>
      </c>
      <c r="E1202" s="4" t="s">
        <v>24</v>
      </c>
      <c r="F1202" s="4" t="s">
        <v>108</v>
      </c>
      <c r="H1202" s="4" t="s">
        <v>178</v>
      </c>
      <c r="I1202" s="4" t="s">
        <v>163</v>
      </c>
      <c r="J1202" s="11">
        <f t="shared" si="54"/>
        <v>0</v>
      </c>
      <c r="K1202" s="11">
        <f t="shared" si="55"/>
        <v>6</v>
      </c>
      <c r="L1202" s="11">
        <f t="shared" si="56"/>
        <v>0</v>
      </c>
      <c r="M1202" s="11" t="str">
        <f ca="1">IF(I1202&lt;&gt;"план","",IF((ABS(SUMIFS($C:$C,$J:$J,J1202,$E:$E,E1202,$I:$I,"факт"))+ABS(C1202))&gt;ABS(SUMIFS(INDIRECT("'Реестр план'!"&amp;'План-факт'!$E$3),'Реестр план'!$F:$F,E1202,'Реестр план'!$I:$I,J1202)),"перерасход","ок"))</f>
        <v/>
      </c>
    </row>
    <row r="1203" spans="2:13" x14ac:dyDescent="0.3">
      <c r="B1203" s="7">
        <v>41455</v>
      </c>
      <c r="C1203" s="9">
        <v>102964.15</v>
      </c>
      <c r="D1203" s="4" t="s">
        <v>154</v>
      </c>
      <c r="E1203" s="4" t="s">
        <v>24</v>
      </c>
      <c r="F1203" s="4" t="s">
        <v>111</v>
      </c>
      <c r="H1203" s="4" t="s">
        <v>178</v>
      </c>
      <c r="I1203" s="4" t="s">
        <v>163</v>
      </c>
      <c r="J1203" s="11">
        <f t="shared" si="54"/>
        <v>0</v>
      </c>
      <c r="K1203" s="11">
        <f t="shared" si="55"/>
        <v>6</v>
      </c>
      <c r="L1203" s="11">
        <f t="shared" si="56"/>
        <v>0</v>
      </c>
      <c r="M1203" s="11" t="str">
        <f ca="1">IF(I1203&lt;&gt;"план","",IF((ABS(SUMIFS($C:$C,$J:$J,J1203,$E:$E,E1203,$I:$I,"факт"))+ABS(C1203))&gt;ABS(SUMIFS(INDIRECT("'Реестр план'!"&amp;'План-факт'!$E$3),'Реестр план'!$F:$F,E1203,'Реестр план'!$I:$I,J1203)),"перерасход","ок"))</f>
        <v/>
      </c>
    </row>
    <row r="1204" spans="2:13" x14ac:dyDescent="0.3">
      <c r="B1204" s="7">
        <v>41455</v>
      </c>
      <c r="C1204" s="9">
        <v>105725.89</v>
      </c>
      <c r="D1204" s="4" t="s">
        <v>154</v>
      </c>
      <c r="E1204" s="4" t="s">
        <v>24</v>
      </c>
      <c r="F1204" s="4" t="s">
        <v>125</v>
      </c>
      <c r="H1204" s="4" t="s">
        <v>178</v>
      </c>
      <c r="I1204" s="4" t="s">
        <v>163</v>
      </c>
      <c r="J1204" s="11">
        <f t="shared" si="54"/>
        <v>0</v>
      </c>
      <c r="K1204" s="11">
        <f t="shared" si="55"/>
        <v>6</v>
      </c>
      <c r="L1204" s="11">
        <f t="shared" si="56"/>
        <v>0</v>
      </c>
      <c r="M1204" s="11" t="str">
        <f ca="1">IF(I1204&lt;&gt;"план","",IF((ABS(SUMIFS($C:$C,$J:$J,J1204,$E:$E,E1204,$I:$I,"факт"))+ABS(C1204))&gt;ABS(SUMIFS(INDIRECT("'Реестр план'!"&amp;'План-факт'!$E$3),'Реестр план'!$F:$F,E1204,'Реестр план'!$I:$I,J1204)),"перерасход","ок"))</f>
        <v/>
      </c>
    </row>
    <row r="1205" spans="2:13" x14ac:dyDescent="0.3">
      <c r="B1205" s="7">
        <v>41455</v>
      </c>
      <c r="C1205" s="9">
        <v>107898.83</v>
      </c>
      <c r="D1205" s="4" t="s">
        <v>154</v>
      </c>
      <c r="E1205" s="4" t="s">
        <v>24</v>
      </c>
      <c r="F1205" s="4" t="s">
        <v>124</v>
      </c>
      <c r="H1205" s="4" t="s">
        <v>178</v>
      </c>
      <c r="I1205" s="4" t="s">
        <v>163</v>
      </c>
      <c r="J1205" s="11">
        <f t="shared" si="54"/>
        <v>0</v>
      </c>
      <c r="K1205" s="11">
        <f t="shared" si="55"/>
        <v>6</v>
      </c>
      <c r="L1205" s="11">
        <f t="shared" si="56"/>
        <v>0</v>
      </c>
      <c r="M1205" s="11" t="str">
        <f ca="1">IF(I1205&lt;&gt;"план","",IF((ABS(SUMIFS($C:$C,$J:$J,J1205,$E:$E,E1205,$I:$I,"факт"))+ABS(C1205))&gt;ABS(SUMIFS(INDIRECT("'Реестр план'!"&amp;'План-факт'!$E$3),'Реестр план'!$F:$F,E1205,'Реестр план'!$I:$I,J1205)),"перерасход","ок"))</f>
        <v/>
      </c>
    </row>
    <row r="1206" spans="2:13" x14ac:dyDescent="0.3">
      <c r="B1206" s="7">
        <v>41455</v>
      </c>
      <c r="C1206" s="9">
        <v>110305.9</v>
      </c>
      <c r="D1206" s="4" t="s">
        <v>154</v>
      </c>
      <c r="E1206" s="4" t="s">
        <v>24</v>
      </c>
      <c r="F1206" s="4" t="s">
        <v>119</v>
      </c>
      <c r="H1206" s="4" t="s">
        <v>178</v>
      </c>
      <c r="I1206" s="4" t="s">
        <v>163</v>
      </c>
      <c r="J1206" s="11">
        <f t="shared" si="54"/>
        <v>0</v>
      </c>
      <c r="K1206" s="11">
        <f t="shared" si="55"/>
        <v>6</v>
      </c>
      <c r="L1206" s="11">
        <f t="shared" si="56"/>
        <v>0</v>
      </c>
      <c r="M1206" s="11" t="str">
        <f ca="1">IF(I1206&lt;&gt;"план","",IF((ABS(SUMIFS($C:$C,$J:$J,J1206,$E:$E,E1206,$I:$I,"факт"))+ABS(C1206))&gt;ABS(SUMIFS(INDIRECT("'Реестр план'!"&amp;'План-факт'!$E$3),'Реестр план'!$F:$F,E1206,'Реестр план'!$I:$I,J1206)),"перерасход","ок"))</f>
        <v/>
      </c>
    </row>
    <row r="1207" spans="2:13" x14ac:dyDescent="0.3">
      <c r="B1207" s="7">
        <v>41455</v>
      </c>
      <c r="C1207" s="9">
        <v>111763.25</v>
      </c>
      <c r="D1207" s="4" t="s">
        <v>154</v>
      </c>
      <c r="E1207" s="4" t="s">
        <v>24</v>
      </c>
      <c r="F1207" s="4" t="s">
        <v>119</v>
      </c>
      <c r="H1207" s="4" t="s">
        <v>178</v>
      </c>
      <c r="I1207" s="4" t="s">
        <v>163</v>
      </c>
      <c r="J1207" s="11">
        <f t="shared" si="54"/>
        <v>0</v>
      </c>
      <c r="K1207" s="11">
        <f t="shared" si="55"/>
        <v>6</v>
      </c>
      <c r="L1207" s="11">
        <f t="shared" si="56"/>
        <v>0</v>
      </c>
      <c r="M1207" s="11" t="str">
        <f ca="1">IF(I1207&lt;&gt;"план","",IF((ABS(SUMIFS($C:$C,$J:$J,J1207,$E:$E,E1207,$I:$I,"факт"))+ABS(C1207))&gt;ABS(SUMIFS(INDIRECT("'Реестр план'!"&amp;'План-факт'!$E$3),'Реестр план'!$F:$F,E1207,'Реестр план'!$I:$I,J1207)),"перерасход","ок"))</f>
        <v/>
      </c>
    </row>
    <row r="1208" spans="2:13" x14ac:dyDescent="0.3">
      <c r="B1208" s="7">
        <v>41455</v>
      </c>
      <c r="C1208" s="9">
        <v>116411.87</v>
      </c>
      <c r="D1208" s="4" t="s">
        <v>154</v>
      </c>
      <c r="E1208" s="4" t="s">
        <v>24</v>
      </c>
      <c r="F1208" s="4" t="s">
        <v>108</v>
      </c>
      <c r="H1208" s="4" t="s">
        <v>178</v>
      </c>
      <c r="I1208" s="4" t="s">
        <v>163</v>
      </c>
      <c r="J1208" s="11">
        <f t="shared" si="54"/>
        <v>0</v>
      </c>
      <c r="K1208" s="11">
        <f t="shared" si="55"/>
        <v>6</v>
      </c>
      <c r="L1208" s="11">
        <f t="shared" si="56"/>
        <v>0</v>
      </c>
      <c r="M1208" s="11" t="str">
        <f ca="1">IF(I1208&lt;&gt;"план","",IF((ABS(SUMIFS($C:$C,$J:$J,J1208,$E:$E,E1208,$I:$I,"факт"))+ABS(C1208))&gt;ABS(SUMIFS(INDIRECT("'Реестр план'!"&amp;'План-факт'!$E$3),'Реестр план'!$F:$F,E1208,'Реестр план'!$I:$I,J1208)),"перерасход","ок"))</f>
        <v/>
      </c>
    </row>
    <row r="1209" spans="2:13" x14ac:dyDescent="0.3">
      <c r="B1209" s="7">
        <v>41455</v>
      </c>
      <c r="C1209" s="9">
        <v>120852.52</v>
      </c>
      <c r="D1209" s="4" t="s">
        <v>154</v>
      </c>
      <c r="E1209" s="4" t="s">
        <v>24</v>
      </c>
      <c r="F1209" s="4" t="s">
        <v>120</v>
      </c>
      <c r="H1209" s="4" t="s">
        <v>178</v>
      </c>
      <c r="I1209" s="4" t="s">
        <v>163</v>
      </c>
      <c r="J1209" s="11">
        <f t="shared" si="54"/>
        <v>0</v>
      </c>
      <c r="K1209" s="11">
        <f t="shared" si="55"/>
        <v>6</v>
      </c>
      <c r="L1209" s="11">
        <f t="shared" si="56"/>
        <v>0</v>
      </c>
      <c r="M1209" s="11" t="str">
        <f ca="1">IF(I1209&lt;&gt;"план","",IF((ABS(SUMIFS($C:$C,$J:$J,J1209,$E:$E,E1209,$I:$I,"факт"))+ABS(C1209))&gt;ABS(SUMIFS(INDIRECT("'Реестр план'!"&amp;'План-факт'!$E$3),'Реестр план'!$F:$F,E1209,'Реестр план'!$I:$I,J1209)),"перерасход","ок"))</f>
        <v/>
      </c>
    </row>
    <row r="1210" spans="2:13" x14ac:dyDescent="0.3">
      <c r="B1210" s="7">
        <v>41455</v>
      </c>
      <c r="C1210" s="9">
        <v>131430.72</v>
      </c>
      <c r="D1210" s="4" t="s">
        <v>154</v>
      </c>
      <c r="E1210" s="4" t="s">
        <v>24</v>
      </c>
      <c r="F1210" s="4" t="s">
        <v>117</v>
      </c>
      <c r="H1210" s="4" t="s">
        <v>178</v>
      </c>
      <c r="I1210" s="4" t="s">
        <v>163</v>
      </c>
      <c r="J1210" s="11">
        <f t="shared" si="54"/>
        <v>0</v>
      </c>
      <c r="K1210" s="11">
        <f t="shared" si="55"/>
        <v>6</v>
      </c>
      <c r="L1210" s="11">
        <f t="shared" si="56"/>
        <v>0</v>
      </c>
      <c r="M1210" s="11" t="str">
        <f ca="1">IF(I1210&lt;&gt;"план","",IF((ABS(SUMIFS($C:$C,$J:$J,J1210,$E:$E,E1210,$I:$I,"факт"))+ABS(C1210))&gt;ABS(SUMIFS(INDIRECT("'Реестр план'!"&amp;'План-факт'!$E$3),'Реестр план'!$F:$F,E1210,'Реестр план'!$I:$I,J1210)),"перерасход","ок"))</f>
        <v/>
      </c>
    </row>
    <row r="1211" spans="2:13" x14ac:dyDescent="0.3">
      <c r="B1211" s="7">
        <v>41455</v>
      </c>
      <c r="C1211" s="9">
        <v>132620.24</v>
      </c>
      <c r="D1211" s="4" t="s">
        <v>154</v>
      </c>
      <c r="E1211" s="4" t="s">
        <v>24</v>
      </c>
      <c r="F1211" s="4" t="s">
        <v>123</v>
      </c>
      <c r="H1211" s="4" t="s">
        <v>178</v>
      </c>
      <c r="I1211" s="4" t="s">
        <v>163</v>
      </c>
      <c r="J1211" s="11">
        <f t="shared" si="54"/>
        <v>0</v>
      </c>
      <c r="K1211" s="11">
        <f t="shared" si="55"/>
        <v>6</v>
      </c>
      <c r="L1211" s="11">
        <f t="shared" si="56"/>
        <v>0</v>
      </c>
      <c r="M1211" s="11" t="str">
        <f ca="1">IF(I1211&lt;&gt;"план","",IF((ABS(SUMIFS($C:$C,$J:$J,J1211,$E:$E,E1211,$I:$I,"факт"))+ABS(C1211))&gt;ABS(SUMIFS(INDIRECT("'Реестр план'!"&amp;'План-факт'!$E$3),'Реестр план'!$F:$F,E1211,'Реестр план'!$I:$I,J1211)),"перерасход","ок"))</f>
        <v/>
      </c>
    </row>
    <row r="1212" spans="2:13" x14ac:dyDescent="0.3">
      <c r="B1212" s="7">
        <v>41455</v>
      </c>
      <c r="C1212" s="9">
        <v>147200</v>
      </c>
      <c r="D1212" s="4" t="s">
        <v>154</v>
      </c>
      <c r="E1212" s="4" t="s">
        <v>24</v>
      </c>
      <c r="F1212" s="4" t="s">
        <v>111</v>
      </c>
      <c r="H1212" s="4" t="s">
        <v>178</v>
      </c>
      <c r="I1212" s="4" t="s">
        <v>163</v>
      </c>
      <c r="J1212" s="11">
        <f t="shared" si="54"/>
        <v>0</v>
      </c>
      <c r="K1212" s="11">
        <f t="shared" si="55"/>
        <v>6</v>
      </c>
      <c r="L1212" s="11">
        <f t="shared" si="56"/>
        <v>0</v>
      </c>
      <c r="M1212" s="11" t="str">
        <f ca="1">IF(I1212&lt;&gt;"план","",IF((ABS(SUMIFS($C:$C,$J:$J,J1212,$E:$E,E1212,$I:$I,"факт"))+ABS(C1212))&gt;ABS(SUMIFS(INDIRECT("'Реестр план'!"&amp;'План-факт'!$E$3),'Реестр план'!$F:$F,E1212,'Реестр план'!$I:$I,J1212)),"перерасход","ок"))</f>
        <v/>
      </c>
    </row>
    <row r="1213" spans="2:13" x14ac:dyDescent="0.3">
      <c r="B1213" s="7">
        <v>41455</v>
      </c>
      <c r="C1213" s="9">
        <v>152508.51</v>
      </c>
      <c r="D1213" s="4" t="s">
        <v>154</v>
      </c>
      <c r="E1213" s="4" t="s">
        <v>24</v>
      </c>
      <c r="F1213" s="4" t="s">
        <v>120</v>
      </c>
      <c r="H1213" s="4" t="s">
        <v>178</v>
      </c>
      <c r="I1213" s="4" t="s">
        <v>163</v>
      </c>
      <c r="J1213" s="11">
        <f t="shared" si="54"/>
        <v>0</v>
      </c>
      <c r="K1213" s="11">
        <f t="shared" si="55"/>
        <v>6</v>
      </c>
      <c r="L1213" s="11">
        <f t="shared" si="56"/>
        <v>0</v>
      </c>
      <c r="M1213" s="11" t="str">
        <f ca="1">IF(I1213&lt;&gt;"план","",IF((ABS(SUMIFS($C:$C,$J:$J,J1213,$E:$E,E1213,$I:$I,"факт"))+ABS(C1213))&gt;ABS(SUMIFS(INDIRECT("'Реестр план'!"&amp;'План-факт'!$E$3),'Реестр план'!$F:$F,E1213,'Реестр план'!$I:$I,J1213)),"перерасход","ок"))</f>
        <v/>
      </c>
    </row>
    <row r="1214" spans="2:13" x14ac:dyDescent="0.3">
      <c r="B1214" s="7">
        <v>41455</v>
      </c>
      <c r="C1214" s="9">
        <v>179131.86</v>
      </c>
      <c r="D1214" s="4" t="s">
        <v>154</v>
      </c>
      <c r="E1214" s="4" t="s">
        <v>24</v>
      </c>
      <c r="F1214" s="4" t="s">
        <v>122</v>
      </c>
      <c r="H1214" s="4" t="s">
        <v>178</v>
      </c>
      <c r="I1214" s="4" t="s">
        <v>163</v>
      </c>
      <c r="J1214" s="11">
        <f t="shared" si="54"/>
        <v>0</v>
      </c>
      <c r="K1214" s="11">
        <f t="shared" si="55"/>
        <v>6</v>
      </c>
      <c r="L1214" s="11">
        <f t="shared" si="56"/>
        <v>0</v>
      </c>
      <c r="M1214" s="11" t="str">
        <f ca="1">IF(I1214&lt;&gt;"план","",IF((ABS(SUMIFS($C:$C,$J:$J,J1214,$E:$E,E1214,$I:$I,"факт"))+ABS(C1214))&gt;ABS(SUMIFS(INDIRECT("'Реестр план'!"&amp;'План-факт'!$E$3),'Реестр план'!$F:$F,E1214,'Реестр план'!$I:$I,J1214)),"перерасход","ок"))</f>
        <v/>
      </c>
    </row>
    <row r="1215" spans="2:13" x14ac:dyDescent="0.3">
      <c r="B1215" s="7">
        <v>41455</v>
      </c>
      <c r="C1215" s="9">
        <v>181494.09</v>
      </c>
      <c r="D1215" s="4" t="s">
        <v>154</v>
      </c>
      <c r="E1215" s="4" t="s">
        <v>24</v>
      </c>
      <c r="F1215" s="4" t="s">
        <v>108</v>
      </c>
      <c r="H1215" s="4" t="s">
        <v>178</v>
      </c>
      <c r="I1215" s="4" t="s">
        <v>163</v>
      </c>
      <c r="J1215" s="11">
        <f t="shared" si="54"/>
        <v>0</v>
      </c>
      <c r="K1215" s="11">
        <f t="shared" si="55"/>
        <v>6</v>
      </c>
      <c r="L1215" s="11">
        <f t="shared" si="56"/>
        <v>0</v>
      </c>
      <c r="M1215" s="11" t="str">
        <f ca="1">IF(I1215&lt;&gt;"план","",IF((ABS(SUMIFS($C:$C,$J:$J,J1215,$E:$E,E1215,$I:$I,"факт"))+ABS(C1215))&gt;ABS(SUMIFS(INDIRECT("'Реестр план'!"&amp;'План-факт'!$E$3),'Реестр план'!$F:$F,E1215,'Реестр план'!$I:$I,J1215)),"перерасход","ок"))</f>
        <v/>
      </c>
    </row>
    <row r="1216" spans="2:13" x14ac:dyDescent="0.3">
      <c r="B1216" s="7">
        <v>41455</v>
      </c>
      <c r="C1216" s="9">
        <v>183842.82</v>
      </c>
      <c r="D1216" s="4" t="s">
        <v>154</v>
      </c>
      <c r="E1216" s="4" t="s">
        <v>24</v>
      </c>
      <c r="F1216" s="4" t="s">
        <v>121</v>
      </c>
      <c r="H1216" s="4" t="s">
        <v>178</v>
      </c>
      <c r="I1216" s="4" t="s">
        <v>163</v>
      </c>
      <c r="J1216" s="11">
        <f t="shared" si="54"/>
        <v>0</v>
      </c>
      <c r="K1216" s="11">
        <f t="shared" si="55"/>
        <v>6</v>
      </c>
      <c r="L1216" s="11">
        <f t="shared" si="56"/>
        <v>0</v>
      </c>
      <c r="M1216" s="11" t="str">
        <f ca="1">IF(I1216&lt;&gt;"план","",IF((ABS(SUMIFS($C:$C,$J:$J,J1216,$E:$E,E1216,$I:$I,"факт"))+ABS(C1216))&gt;ABS(SUMIFS(INDIRECT("'Реестр план'!"&amp;'План-факт'!$E$3),'Реестр план'!$F:$F,E1216,'Реестр план'!$I:$I,J1216)),"перерасход","ок"))</f>
        <v/>
      </c>
    </row>
    <row r="1217" spans="1:13" x14ac:dyDescent="0.3">
      <c r="B1217" s="7">
        <v>41455</v>
      </c>
      <c r="C1217" s="9">
        <v>185847.58</v>
      </c>
      <c r="D1217" s="4" t="s">
        <v>154</v>
      </c>
      <c r="E1217" s="4" t="s">
        <v>24</v>
      </c>
      <c r="F1217" s="4" t="s">
        <v>119</v>
      </c>
      <c r="H1217" s="4" t="s">
        <v>178</v>
      </c>
      <c r="I1217" s="4" t="s">
        <v>163</v>
      </c>
      <c r="J1217" s="11">
        <f t="shared" si="54"/>
        <v>0</v>
      </c>
      <c r="K1217" s="11">
        <f t="shared" si="55"/>
        <v>6</v>
      </c>
      <c r="L1217" s="11">
        <f t="shared" si="56"/>
        <v>0</v>
      </c>
      <c r="M1217" s="11" t="str">
        <f ca="1">IF(I1217&lt;&gt;"план","",IF((ABS(SUMIFS($C:$C,$J:$J,J1217,$E:$E,E1217,$I:$I,"факт"))+ABS(C1217))&gt;ABS(SUMIFS(INDIRECT("'Реестр план'!"&amp;'План-факт'!$E$3),'Реестр план'!$F:$F,E1217,'Реестр план'!$I:$I,J1217)),"перерасход","ок"))</f>
        <v/>
      </c>
    </row>
    <row r="1218" spans="1:13" x14ac:dyDescent="0.3">
      <c r="B1218" s="7">
        <v>41455</v>
      </c>
      <c r="C1218" s="9">
        <v>193443.57</v>
      </c>
      <c r="D1218" s="4" t="s">
        <v>154</v>
      </c>
      <c r="E1218" s="4" t="s">
        <v>24</v>
      </c>
      <c r="F1218" s="4" t="s">
        <v>108</v>
      </c>
      <c r="H1218" s="4" t="s">
        <v>178</v>
      </c>
      <c r="I1218" s="4" t="s">
        <v>163</v>
      </c>
      <c r="J1218" s="11">
        <f t="shared" si="54"/>
        <v>0</v>
      </c>
      <c r="K1218" s="11">
        <f t="shared" si="55"/>
        <v>6</v>
      </c>
      <c r="L1218" s="11">
        <f t="shared" si="56"/>
        <v>0</v>
      </c>
      <c r="M1218" s="11" t="str">
        <f ca="1">IF(I1218&lt;&gt;"план","",IF((ABS(SUMIFS($C:$C,$J:$J,J1218,$E:$E,E1218,$I:$I,"факт"))+ABS(C1218))&gt;ABS(SUMIFS(INDIRECT("'Реестр план'!"&amp;'План-факт'!$E$3),'Реестр план'!$F:$F,E1218,'Реестр план'!$I:$I,J1218)),"перерасход","ок"))</f>
        <v/>
      </c>
    </row>
    <row r="1219" spans="1:13" x14ac:dyDescent="0.3">
      <c r="B1219" s="7">
        <v>41455</v>
      </c>
      <c r="C1219" s="9">
        <v>210702.16</v>
      </c>
      <c r="D1219" s="4" t="s">
        <v>154</v>
      </c>
      <c r="E1219" s="4" t="s">
        <v>24</v>
      </c>
      <c r="F1219" s="4" t="s">
        <v>117</v>
      </c>
      <c r="H1219" s="4" t="s">
        <v>178</v>
      </c>
      <c r="I1219" s="4" t="s">
        <v>163</v>
      </c>
      <c r="J1219" s="11">
        <f t="shared" si="54"/>
        <v>0</v>
      </c>
      <c r="K1219" s="11">
        <f t="shared" si="55"/>
        <v>6</v>
      </c>
      <c r="L1219" s="11">
        <f t="shared" si="56"/>
        <v>0</v>
      </c>
      <c r="M1219" s="11" t="str">
        <f ca="1">IF(I1219&lt;&gt;"план","",IF((ABS(SUMIFS($C:$C,$J:$J,J1219,$E:$E,E1219,$I:$I,"факт"))+ABS(C1219))&gt;ABS(SUMIFS(INDIRECT("'Реестр план'!"&amp;'План-факт'!$E$3),'Реестр план'!$F:$F,E1219,'Реестр план'!$I:$I,J1219)),"перерасход","ок"))</f>
        <v/>
      </c>
    </row>
    <row r="1220" spans="1:13" x14ac:dyDescent="0.3">
      <c r="B1220" s="7">
        <v>41455</v>
      </c>
      <c r="C1220" s="9">
        <v>212491.63</v>
      </c>
      <c r="D1220" s="4" t="s">
        <v>154</v>
      </c>
      <c r="E1220" s="4" t="s">
        <v>24</v>
      </c>
      <c r="F1220" s="4" t="s">
        <v>120</v>
      </c>
      <c r="H1220" s="4" t="s">
        <v>178</v>
      </c>
      <c r="I1220" s="4" t="s">
        <v>163</v>
      </c>
      <c r="J1220" s="11">
        <f t="shared" ref="J1220:J1283" si="57">IF(ISBLANK(A1220),0,MONTH(A1220))</f>
        <v>0</v>
      </c>
      <c r="K1220" s="11">
        <f t="shared" ref="K1220:K1283" si="58">IF(ISBLANK(B1220),0,MONTH(B1220))</f>
        <v>6</v>
      </c>
      <c r="L1220" s="11">
        <f t="shared" ref="L1220:L1283" si="59">WEEKNUM(A1220)</f>
        <v>0</v>
      </c>
      <c r="M1220" s="11" t="str">
        <f ca="1">IF(I1220&lt;&gt;"план","",IF((ABS(SUMIFS($C:$C,$J:$J,J1220,$E:$E,E1220,$I:$I,"факт"))+ABS(C1220))&gt;ABS(SUMIFS(INDIRECT("'Реестр план'!"&amp;'План-факт'!$E$3),'Реестр план'!$F:$F,E1220,'Реестр план'!$I:$I,J1220)),"перерасход","ок"))</f>
        <v/>
      </c>
    </row>
    <row r="1221" spans="1:13" x14ac:dyDescent="0.3">
      <c r="B1221" s="7">
        <v>41455</v>
      </c>
      <c r="C1221" s="9">
        <v>212966.75</v>
      </c>
      <c r="D1221" s="4" t="s">
        <v>154</v>
      </c>
      <c r="E1221" s="4" t="s">
        <v>24</v>
      </c>
      <c r="F1221" s="4" t="s">
        <v>105</v>
      </c>
      <c r="H1221" s="4" t="s">
        <v>178</v>
      </c>
      <c r="I1221" s="4" t="s">
        <v>163</v>
      </c>
      <c r="J1221" s="11">
        <f t="shared" si="57"/>
        <v>0</v>
      </c>
      <c r="K1221" s="11">
        <f t="shared" si="58"/>
        <v>6</v>
      </c>
      <c r="L1221" s="11">
        <f t="shared" si="59"/>
        <v>0</v>
      </c>
      <c r="M1221" s="11" t="str">
        <f ca="1">IF(I1221&lt;&gt;"план","",IF((ABS(SUMIFS($C:$C,$J:$J,J1221,$E:$E,E1221,$I:$I,"факт"))+ABS(C1221))&gt;ABS(SUMIFS(INDIRECT("'Реестр план'!"&amp;'План-факт'!$E$3),'Реестр план'!$F:$F,E1221,'Реестр план'!$I:$I,J1221)),"перерасход","ок"))</f>
        <v/>
      </c>
    </row>
    <row r="1222" spans="1:13" x14ac:dyDescent="0.3">
      <c r="B1222" s="7">
        <v>41455</v>
      </c>
      <c r="C1222" s="9">
        <v>233573.625</v>
      </c>
      <c r="D1222" s="4" t="s">
        <v>154</v>
      </c>
      <c r="E1222" s="4" t="s">
        <v>24</v>
      </c>
      <c r="F1222" s="4" t="s">
        <v>115</v>
      </c>
      <c r="H1222" s="4" t="s">
        <v>178</v>
      </c>
      <c r="I1222" s="4" t="s">
        <v>163</v>
      </c>
      <c r="J1222" s="11">
        <f t="shared" si="57"/>
        <v>0</v>
      </c>
      <c r="K1222" s="11">
        <f t="shared" si="58"/>
        <v>6</v>
      </c>
      <c r="L1222" s="11">
        <f t="shared" si="59"/>
        <v>0</v>
      </c>
      <c r="M1222" s="11" t="str">
        <f ca="1">IF(I1222&lt;&gt;"план","",IF((ABS(SUMIFS($C:$C,$J:$J,J1222,$E:$E,E1222,$I:$I,"факт"))+ABS(C1222))&gt;ABS(SUMIFS(INDIRECT("'Реестр план'!"&amp;'План-факт'!$E$3),'Реестр план'!$F:$F,E1222,'Реестр план'!$I:$I,J1222)),"перерасход","ок"))</f>
        <v/>
      </c>
    </row>
    <row r="1223" spans="1:13" x14ac:dyDescent="0.3">
      <c r="B1223" s="7">
        <v>41455</v>
      </c>
      <c r="C1223" s="9">
        <v>235125.03</v>
      </c>
      <c r="D1223" s="4" t="s">
        <v>154</v>
      </c>
      <c r="E1223" s="4" t="s">
        <v>24</v>
      </c>
      <c r="F1223" s="4" t="s">
        <v>106</v>
      </c>
      <c r="H1223" s="4" t="s">
        <v>178</v>
      </c>
      <c r="I1223" s="4" t="s">
        <v>163</v>
      </c>
      <c r="J1223" s="11">
        <f t="shared" si="57"/>
        <v>0</v>
      </c>
      <c r="K1223" s="11">
        <f t="shared" si="58"/>
        <v>6</v>
      </c>
      <c r="L1223" s="11">
        <f t="shared" si="59"/>
        <v>0</v>
      </c>
      <c r="M1223" s="11" t="str">
        <f ca="1">IF(I1223&lt;&gt;"план","",IF((ABS(SUMIFS($C:$C,$J:$J,J1223,$E:$E,E1223,$I:$I,"факт"))+ABS(C1223))&gt;ABS(SUMIFS(INDIRECT("'Реестр план'!"&amp;'План-факт'!$E$3),'Реестр план'!$F:$F,E1223,'Реестр план'!$I:$I,J1223)),"перерасход","ок"))</f>
        <v/>
      </c>
    </row>
    <row r="1224" spans="1:13" x14ac:dyDescent="0.3">
      <c r="B1224" s="7">
        <v>41455</v>
      </c>
      <c r="C1224" s="9">
        <v>235351.38</v>
      </c>
      <c r="D1224" s="4" t="s">
        <v>154</v>
      </c>
      <c r="E1224" s="4" t="s">
        <v>24</v>
      </c>
      <c r="F1224" s="4" t="s">
        <v>121</v>
      </c>
      <c r="H1224" s="4" t="s">
        <v>178</v>
      </c>
      <c r="I1224" s="4" t="s">
        <v>163</v>
      </c>
      <c r="J1224" s="11">
        <f t="shared" si="57"/>
        <v>0</v>
      </c>
      <c r="K1224" s="11">
        <f t="shared" si="58"/>
        <v>6</v>
      </c>
      <c r="L1224" s="11">
        <f t="shared" si="59"/>
        <v>0</v>
      </c>
      <c r="M1224" s="11" t="str">
        <f ca="1">IF(I1224&lt;&gt;"план","",IF((ABS(SUMIFS($C:$C,$J:$J,J1224,$E:$E,E1224,$I:$I,"факт"))+ABS(C1224))&gt;ABS(SUMIFS(INDIRECT("'Реестр план'!"&amp;'План-факт'!$E$3),'Реестр план'!$F:$F,E1224,'Реестр план'!$I:$I,J1224)),"перерасход","ок"))</f>
        <v/>
      </c>
    </row>
    <row r="1225" spans="1:13" x14ac:dyDescent="0.3">
      <c r="B1225" s="7">
        <v>41455</v>
      </c>
      <c r="C1225" s="9">
        <v>289117.78000000003</v>
      </c>
      <c r="D1225" s="4" t="s">
        <v>154</v>
      </c>
      <c r="E1225" s="4" t="s">
        <v>24</v>
      </c>
      <c r="F1225" s="4" t="s">
        <v>125</v>
      </c>
      <c r="H1225" s="4" t="s">
        <v>178</v>
      </c>
      <c r="I1225" s="4" t="s">
        <v>163</v>
      </c>
      <c r="J1225" s="11">
        <f t="shared" si="57"/>
        <v>0</v>
      </c>
      <c r="K1225" s="11">
        <f t="shared" si="58"/>
        <v>6</v>
      </c>
      <c r="L1225" s="11">
        <f t="shared" si="59"/>
        <v>0</v>
      </c>
      <c r="M1225" s="11" t="str">
        <f ca="1">IF(I1225&lt;&gt;"план","",IF((ABS(SUMIFS($C:$C,$J:$J,J1225,$E:$E,E1225,$I:$I,"факт"))+ABS(C1225))&gt;ABS(SUMIFS(INDIRECT("'Реестр план'!"&amp;'План-факт'!$E$3),'Реестр план'!$F:$F,E1225,'Реестр план'!$I:$I,J1225)),"перерасход","ок"))</f>
        <v/>
      </c>
    </row>
    <row r="1226" spans="1:13" x14ac:dyDescent="0.3">
      <c r="B1226" s="7">
        <v>41455</v>
      </c>
      <c r="C1226" s="9">
        <v>334942.34999999998</v>
      </c>
      <c r="D1226" s="4" t="s">
        <v>154</v>
      </c>
      <c r="E1226" s="4" t="s">
        <v>24</v>
      </c>
      <c r="F1226" s="4" t="s">
        <v>106</v>
      </c>
      <c r="H1226" s="4" t="s">
        <v>178</v>
      </c>
      <c r="I1226" s="4" t="s">
        <v>163</v>
      </c>
      <c r="J1226" s="11">
        <f t="shared" si="57"/>
        <v>0</v>
      </c>
      <c r="K1226" s="11">
        <f t="shared" si="58"/>
        <v>6</v>
      </c>
      <c r="L1226" s="11">
        <f t="shared" si="59"/>
        <v>0</v>
      </c>
      <c r="M1226" s="11" t="str">
        <f ca="1">IF(I1226&lt;&gt;"план","",IF((ABS(SUMIFS($C:$C,$J:$J,J1226,$E:$E,E1226,$I:$I,"факт"))+ABS(C1226))&gt;ABS(SUMIFS(INDIRECT("'Реестр план'!"&amp;'План-факт'!$E$3),'Реестр план'!$F:$F,E1226,'Реестр план'!$I:$I,J1226)),"перерасход","ок"))</f>
        <v/>
      </c>
    </row>
    <row r="1227" spans="1:13" x14ac:dyDescent="0.3">
      <c r="B1227" s="7">
        <v>41455</v>
      </c>
      <c r="C1227" s="9">
        <v>397052</v>
      </c>
      <c r="D1227" s="4" t="s">
        <v>154</v>
      </c>
      <c r="E1227" s="4" t="s">
        <v>24</v>
      </c>
      <c r="F1227" s="4" t="s">
        <v>106</v>
      </c>
      <c r="H1227" s="4" t="s">
        <v>178</v>
      </c>
      <c r="I1227" s="4" t="s">
        <v>163</v>
      </c>
      <c r="J1227" s="11">
        <f t="shared" si="57"/>
        <v>0</v>
      </c>
      <c r="K1227" s="11">
        <f t="shared" si="58"/>
        <v>6</v>
      </c>
      <c r="L1227" s="11">
        <f t="shared" si="59"/>
        <v>0</v>
      </c>
      <c r="M1227" s="11" t="str">
        <f ca="1">IF(I1227&lt;&gt;"план","",IF((ABS(SUMIFS($C:$C,$J:$J,J1227,$E:$E,E1227,$I:$I,"факт"))+ABS(C1227))&gt;ABS(SUMIFS(INDIRECT("'Реестр план'!"&amp;'План-факт'!$E$3),'Реестр план'!$F:$F,E1227,'Реестр план'!$I:$I,J1227)),"перерасход","ок"))</f>
        <v/>
      </c>
    </row>
    <row r="1228" spans="1:13" x14ac:dyDescent="0.3">
      <c r="B1228" s="7">
        <v>41455</v>
      </c>
      <c r="C1228" s="9">
        <v>681283.21</v>
      </c>
      <c r="D1228" s="4" t="s">
        <v>154</v>
      </c>
      <c r="E1228" s="4" t="s">
        <v>24</v>
      </c>
      <c r="F1228" s="4" t="s">
        <v>117</v>
      </c>
      <c r="H1228" s="4" t="s">
        <v>178</v>
      </c>
      <c r="I1228" s="4" t="s">
        <v>163</v>
      </c>
      <c r="J1228" s="11">
        <f t="shared" si="57"/>
        <v>0</v>
      </c>
      <c r="K1228" s="11">
        <f t="shared" si="58"/>
        <v>6</v>
      </c>
      <c r="L1228" s="11">
        <f t="shared" si="59"/>
        <v>0</v>
      </c>
      <c r="M1228" s="11" t="str">
        <f ca="1">IF(I1228&lt;&gt;"план","",IF((ABS(SUMIFS($C:$C,$J:$J,J1228,$E:$E,E1228,$I:$I,"факт"))+ABS(C1228))&gt;ABS(SUMIFS(INDIRECT("'Реестр план'!"&amp;'План-факт'!$E$3),'Реестр план'!$F:$F,E1228,'Реестр план'!$I:$I,J1228)),"перерасход","ок"))</f>
        <v/>
      </c>
    </row>
    <row r="1229" spans="1:13" x14ac:dyDescent="0.3">
      <c r="B1229" s="7">
        <v>41455</v>
      </c>
      <c r="C1229" s="9">
        <v>724589.54</v>
      </c>
      <c r="D1229" s="4" t="s">
        <v>154</v>
      </c>
      <c r="E1229" s="4" t="s">
        <v>24</v>
      </c>
      <c r="F1229" s="4" t="s">
        <v>111</v>
      </c>
      <c r="H1229" s="4" t="s">
        <v>178</v>
      </c>
      <c r="I1229" s="4" t="s">
        <v>163</v>
      </c>
      <c r="J1229" s="11">
        <f t="shared" si="57"/>
        <v>0</v>
      </c>
      <c r="K1229" s="11">
        <f t="shared" si="58"/>
        <v>6</v>
      </c>
      <c r="L1229" s="11">
        <f t="shared" si="59"/>
        <v>0</v>
      </c>
      <c r="M1229" s="11" t="str">
        <f ca="1">IF(I1229&lt;&gt;"план","",IF((ABS(SUMIFS($C:$C,$J:$J,J1229,$E:$E,E1229,$I:$I,"факт"))+ABS(C1229))&gt;ABS(SUMIFS(INDIRECT("'Реестр план'!"&amp;'План-факт'!$E$3),'Реестр план'!$F:$F,E1229,'Реестр план'!$I:$I,J1229)),"перерасход","ок"))</f>
        <v/>
      </c>
    </row>
    <row r="1230" spans="1:13" x14ac:dyDescent="0.3">
      <c r="B1230" s="7">
        <v>41455</v>
      </c>
      <c r="C1230" s="9">
        <v>1053015.44</v>
      </c>
      <c r="D1230" s="4" t="s">
        <v>154</v>
      </c>
      <c r="E1230" s="4" t="s">
        <v>24</v>
      </c>
      <c r="F1230" s="4" t="s">
        <v>108</v>
      </c>
      <c r="H1230" s="4" t="s">
        <v>178</v>
      </c>
      <c r="I1230" s="4" t="s">
        <v>163</v>
      </c>
      <c r="J1230" s="11">
        <f t="shared" si="57"/>
        <v>0</v>
      </c>
      <c r="K1230" s="11">
        <f t="shared" si="58"/>
        <v>6</v>
      </c>
      <c r="L1230" s="11">
        <f t="shared" si="59"/>
        <v>0</v>
      </c>
      <c r="M1230" s="11" t="str">
        <f ca="1">IF(I1230&lt;&gt;"план","",IF((ABS(SUMIFS($C:$C,$J:$J,J1230,$E:$E,E1230,$I:$I,"факт"))+ABS(C1230))&gt;ABS(SUMIFS(INDIRECT("'Реестр план'!"&amp;'План-факт'!$E$3),'Реестр план'!$F:$F,E1230,'Реестр план'!$I:$I,J1230)),"перерасход","ок"))</f>
        <v/>
      </c>
    </row>
    <row r="1231" spans="1:13" x14ac:dyDescent="0.3">
      <c r="B1231" s="7">
        <v>41455</v>
      </c>
      <c r="C1231" s="9">
        <v>1144230.3799999999</v>
      </c>
      <c r="D1231" s="4" t="s">
        <v>154</v>
      </c>
      <c r="E1231" s="4" t="s">
        <v>24</v>
      </c>
      <c r="F1231" s="4" t="s">
        <v>119</v>
      </c>
      <c r="H1231" s="4" t="s">
        <v>178</v>
      </c>
      <c r="I1231" s="4" t="s">
        <v>163</v>
      </c>
      <c r="J1231" s="11">
        <f t="shared" si="57"/>
        <v>0</v>
      </c>
      <c r="K1231" s="11">
        <f t="shared" si="58"/>
        <v>6</v>
      </c>
      <c r="L1231" s="11">
        <f t="shared" si="59"/>
        <v>0</v>
      </c>
      <c r="M1231" s="11" t="str">
        <f ca="1">IF(I1231&lt;&gt;"план","",IF((ABS(SUMIFS($C:$C,$J:$J,J1231,$E:$E,E1231,$I:$I,"факт"))+ABS(C1231))&gt;ABS(SUMIFS(INDIRECT("'Реестр план'!"&amp;'План-факт'!$E$3),'Реестр план'!$F:$F,E1231,'Реестр план'!$I:$I,J1231)),"перерасход","ок"))</f>
        <v/>
      </c>
    </row>
    <row r="1232" spans="1:13" x14ac:dyDescent="0.3">
      <c r="A1232" s="7">
        <v>42013</v>
      </c>
      <c r="C1232" s="9">
        <v>-75122.95</v>
      </c>
      <c r="D1232" s="4" t="s">
        <v>9</v>
      </c>
      <c r="E1232" s="4" t="s">
        <v>29</v>
      </c>
      <c r="F1232" s="4" t="s">
        <v>126</v>
      </c>
      <c r="H1232" s="4" t="s">
        <v>185</v>
      </c>
      <c r="I1232" s="4" t="s">
        <v>163</v>
      </c>
      <c r="J1232" s="11">
        <f t="shared" si="57"/>
        <v>1</v>
      </c>
      <c r="K1232" s="11">
        <f t="shared" si="58"/>
        <v>0</v>
      </c>
      <c r="L1232" s="11">
        <f t="shared" si="59"/>
        <v>2</v>
      </c>
      <c r="M1232" s="11" t="str">
        <f ca="1">IF(I1232&lt;&gt;"план","",IF((ABS(SUMIFS($C:$C,$J:$J,J1232,$E:$E,E1232,$I:$I,"факт"))+ABS(C1232))&gt;ABS(SUMIFS(INDIRECT("'Реестр план'!"&amp;'План-факт'!$E$3),'Реестр план'!$F:$F,E1232,'Реестр план'!$I:$I,J1232)),"перерасход","ок"))</f>
        <v/>
      </c>
    </row>
    <row r="1233" spans="1:13" x14ac:dyDescent="0.3">
      <c r="A1233" s="7">
        <v>42013</v>
      </c>
      <c r="C1233" s="9">
        <v>-69827.72</v>
      </c>
      <c r="D1233" s="4" t="s">
        <v>15</v>
      </c>
      <c r="E1233" s="4" t="s">
        <v>29</v>
      </c>
      <c r="F1233" s="4" t="s">
        <v>127</v>
      </c>
      <c r="H1233" s="4" t="s">
        <v>185</v>
      </c>
      <c r="I1233" s="4" t="s">
        <v>163</v>
      </c>
      <c r="J1233" s="11">
        <f t="shared" si="57"/>
        <v>1</v>
      </c>
      <c r="K1233" s="11">
        <f t="shared" si="58"/>
        <v>0</v>
      </c>
      <c r="L1233" s="11">
        <f t="shared" si="59"/>
        <v>2</v>
      </c>
      <c r="M1233" s="11" t="str">
        <f ca="1">IF(I1233&lt;&gt;"план","",IF((ABS(SUMIFS($C:$C,$J:$J,J1233,$E:$E,E1233,$I:$I,"факт"))+ABS(C1233))&gt;ABS(SUMIFS(INDIRECT("'Реестр план'!"&amp;'План-факт'!$E$3),'Реестр план'!$F:$F,E1233,'Реестр план'!$I:$I,J1233)),"перерасход","ок"))</f>
        <v/>
      </c>
    </row>
    <row r="1234" spans="1:13" x14ac:dyDescent="0.3">
      <c r="A1234" s="7">
        <v>42013</v>
      </c>
      <c r="C1234" s="9">
        <v>-44000</v>
      </c>
      <c r="D1234" s="4" t="s">
        <v>9</v>
      </c>
      <c r="E1234" s="4" t="s">
        <v>29</v>
      </c>
      <c r="F1234" s="4" t="s">
        <v>128</v>
      </c>
      <c r="H1234" s="4" t="s">
        <v>185</v>
      </c>
      <c r="I1234" s="4" t="s">
        <v>163</v>
      </c>
      <c r="J1234" s="11">
        <f t="shared" si="57"/>
        <v>1</v>
      </c>
      <c r="K1234" s="11">
        <f t="shared" si="58"/>
        <v>0</v>
      </c>
      <c r="L1234" s="11">
        <f t="shared" si="59"/>
        <v>2</v>
      </c>
      <c r="M1234" s="11" t="str">
        <f ca="1">IF(I1234&lt;&gt;"план","",IF((ABS(SUMIFS($C:$C,$J:$J,J1234,$E:$E,E1234,$I:$I,"факт"))+ABS(C1234))&gt;ABS(SUMIFS(INDIRECT("'Реестр план'!"&amp;'План-факт'!$E$3),'Реестр план'!$F:$F,E1234,'Реестр план'!$I:$I,J1234)),"перерасход","ок"))</f>
        <v/>
      </c>
    </row>
    <row r="1235" spans="1:13" x14ac:dyDescent="0.3">
      <c r="A1235" s="7">
        <v>42013</v>
      </c>
      <c r="C1235" s="9">
        <v>-14292.92</v>
      </c>
      <c r="D1235" s="4" t="s">
        <v>9</v>
      </c>
      <c r="E1235" s="4" t="s">
        <v>29</v>
      </c>
      <c r="F1235" s="4" t="s">
        <v>126</v>
      </c>
      <c r="H1235" s="4" t="s">
        <v>185</v>
      </c>
      <c r="I1235" s="4" t="s">
        <v>163</v>
      </c>
      <c r="J1235" s="11">
        <f t="shared" si="57"/>
        <v>1</v>
      </c>
      <c r="K1235" s="11">
        <f t="shared" si="58"/>
        <v>0</v>
      </c>
      <c r="L1235" s="11">
        <f t="shared" si="59"/>
        <v>2</v>
      </c>
      <c r="M1235" s="11" t="str">
        <f ca="1">IF(I1235&lt;&gt;"план","",IF((ABS(SUMIFS($C:$C,$J:$J,J1235,$E:$E,E1235,$I:$I,"факт"))+ABS(C1235))&gt;ABS(SUMIFS(INDIRECT("'Реестр план'!"&amp;'План-факт'!$E$3),'Реестр план'!$F:$F,E1235,'Реестр план'!$I:$I,J1235)),"перерасход","ок"))</f>
        <v/>
      </c>
    </row>
    <row r="1236" spans="1:13" x14ac:dyDescent="0.3">
      <c r="A1236" s="7">
        <v>42013</v>
      </c>
      <c r="C1236" s="9">
        <v>-6436.37</v>
      </c>
      <c r="D1236" s="4" t="s">
        <v>15</v>
      </c>
      <c r="E1236" s="4" t="s">
        <v>29</v>
      </c>
      <c r="F1236" s="4" t="s">
        <v>129</v>
      </c>
      <c r="H1236" s="4" t="s">
        <v>185</v>
      </c>
      <c r="I1236" s="4" t="s">
        <v>163</v>
      </c>
      <c r="J1236" s="11">
        <f t="shared" si="57"/>
        <v>1</v>
      </c>
      <c r="K1236" s="11">
        <f t="shared" si="58"/>
        <v>0</v>
      </c>
      <c r="L1236" s="11">
        <f t="shared" si="59"/>
        <v>2</v>
      </c>
      <c r="M1236" s="11" t="str">
        <f ca="1">IF(I1236&lt;&gt;"план","",IF((ABS(SUMIFS($C:$C,$J:$J,J1236,$E:$E,E1236,$I:$I,"факт"))+ABS(C1236))&gt;ABS(SUMIFS(INDIRECT("'Реестр план'!"&amp;'План-факт'!$E$3),'Реестр план'!$F:$F,E1236,'Реестр план'!$I:$I,J1236)),"перерасход","ок"))</f>
        <v/>
      </c>
    </row>
    <row r="1237" spans="1:13" x14ac:dyDescent="0.3">
      <c r="A1237" s="7">
        <v>42013</v>
      </c>
      <c r="C1237" s="9">
        <v>1000</v>
      </c>
      <c r="D1237" s="4" t="s">
        <v>9</v>
      </c>
      <c r="E1237" s="4" t="s">
        <v>24</v>
      </c>
      <c r="F1237" s="4" t="s">
        <v>114</v>
      </c>
      <c r="H1237" s="4" t="s">
        <v>178</v>
      </c>
      <c r="I1237" s="4" t="s">
        <v>163</v>
      </c>
      <c r="J1237" s="11">
        <f t="shared" si="57"/>
        <v>1</v>
      </c>
      <c r="K1237" s="11">
        <f t="shared" si="58"/>
        <v>0</v>
      </c>
      <c r="L1237" s="11">
        <f t="shared" si="59"/>
        <v>2</v>
      </c>
      <c r="M1237" s="11" t="str">
        <f ca="1">IF(I1237&lt;&gt;"план","",IF((ABS(SUMIFS($C:$C,$J:$J,J1237,$E:$E,E1237,$I:$I,"факт"))+ABS(C1237))&gt;ABS(SUMIFS(INDIRECT("'Реестр план'!"&amp;'План-факт'!$E$3),'Реестр план'!$F:$F,E1237,'Реестр план'!$I:$I,J1237)),"перерасход","ок"))</f>
        <v/>
      </c>
    </row>
    <row r="1238" spans="1:13" x14ac:dyDescent="0.3">
      <c r="A1238" s="7">
        <v>42013</v>
      </c>
      <c r="C1238" s="9">
        <v>30680</v>
      </c>
      <c r="D1238" s="4" t="s">
        <v>15</v>
      </c>
      <c r="E1238" s="4" t="s">
        <v>24</v>
      </c>
      <c r="F1238" s="4" t="s">
        <v>105</v>
      </c>
      <c r="H1238" s="4" t="s">
        <v>178</v>
      </c>
      <c r="I1238" s="4" t="s">
        <v>163</v>
      </c>
      <c r="J1238" s="11">
        <f t="shared" si="57"/>
        <v>1</v>
      </c>
      <c r="K1238" s="11">
        <f t="shared" si="58"/>
        <v>0</v>
      </c>
      <c r="L1238" s="11">
        <f t="shared" si="59"/>
        <v>2</v>
      </c>
      <c r="M1238" s="11" t="str">
        <f ca="1">IF(I1238&lt;&gt;"план","",IF((ABS(SUMIFS($C:$C,$J:$J,J1238,$E:$E,E1238,$I:$I,"факт"))+ABS(C1238))&gt;ABS(SUMIFS(INDIRECT("'Реестр план'!"&amp;'План-факт'!$E$3),'Реестр план'!$F:$F,E1238,'Реестр план'!$I:$I,J1238)),"перерасход","ок"))</f>
        <v/>
      </c>
    </row>
    <row r="1239" spans="1:13" x14ac:dyDescent="0.3">
      <c r="A1239" s="7">
        <v>42013</v>
      </c>
      <c r="C1239" s="9">
        <v>58410</v>
      </c>
      <c r="D1239" s="4" t="s">
        <v>9</v>
      </c>
      <c r="E1239" s="4" t="s">
        <v>24</v>
      </c>
      <c r="F1239" s="4" t="s">
        <v>115</v>
      </c>
      <c r="H1239" s="4" t="s">
        <v>178</v>
      </c>
      <c r="I1239" s="4" t="s">
        <v>163</v>
      </c>
      <c r="J1239" s="11">
        <f t="shared" si="57"/>
        <v>1</v>
      </c>
      <c r="K1239" s="11">
        <f t="shared" si="58"/>
        <v>0</v>
      </c>
      <c r="L1239" s="11">
        <f t="shared" si="59"/>
        <v>2</v>
      </c>
      <c r="M1239" s="11" t="str">
        <f ca="1">IF(I1239&lt;&gt;"план","",IF((ABS(SUMIFS($C:$C,$J:$J,J1239,$E:$E,E1239,$I:$I,"факт"))+ABS(C1239))&gt;ABS(SUMIFS(INDIRECT("'Реестр план'!"&amp;'План-факт'!$E$3),'Реестр план'!$F:$F,E1239,'Реестр план'!$I:$I,J1239)),"перерасход","ок"))</f>
        <v/>
      </c>
    </row>
    <row r="1240" spans="1:13" x14ac:dyDescent="0.3">
      <c r="A1240" s="7">
        <v>42013</v>
      </c>
      <c r="C1240" s="9">
        <v>200000</v>
      </c>
      <c r="D1240" s="4" t="s">
        <v>16</v>
      </c>
      <c r="E1240" s="4" t="s">
        <v>24</v>
      </c>
      <c r="F1240" s="4" t="s">
        <v>110</v>
      </c>
      <c r="H1240" s="4" t="s">
        <v>178</v>
      </c>
      <c r="I1240" s="4" t="s">
        <v>163</v>
      </c>
      <c r="J1240" s="11">
        <f t="shared" si="57"/>
        <v>1</v>
      </c>
      <c r="K1240" s="11">
        <f t="shared" si="58"/>
        <v>0</v>
      </c>
      <c r="L1240" s="11">
        <f t="shared" si="59"/>
        <v>2</v>
      </c>
      <c r="M1240" s="11" t="str">
        <f ca="1">IF(I1240&lt;&gt;"план","",IF((ABS(SUMIFS($C:$C,$J:$J,J1240,$E:$E,E1240,$I:$I,"факт"))+ABS(C1240))&gt;ABS(SUMIFS(INDIRECT("'Реестр план'!"&amp;'План-факт'!$E$3),'Реестр план'!$F:$F,E1240,'Реестр план'!$I:$I,J1240)),"перерасход","ок"))</f>
        <v/>
      </c>
    </row>
    <row r="1241" spans="1:13" x14ac:dyDescent="0.3">
      <c r="A1241" s="7">
        <v>42014</v>
      </c>
      <c r="C1241" s="9">
        <v>-250000</v>
      </c>
      <c r="D1241" s="4" t="s">
        <v>15</v>
      </c>
      <c r="E1241" s="4" t="s">
        <v>69</v>
      </c>
      <c r="H1241" s="4" t="s">
        <v>186</v>
      </c>
      <c r="I1241" s="4" t="s">
        <v>163</v>
      </c>
      <c r="J1241" s="11">
        <f t="shared" si="57"/>
        <v>1</v>
      </c>
      <c r="K1241" s="11">
        <f t="shared" si="58"/>
        <v>0</v>
      </c>
      <c r="L1241" s="11">
        <f t="shared" si="59"/>
        <v>2</v>
      </c>
      <c r="M1241" s="11" t="str">
        <f ca="1">IF(I1241&lt;&gt;"план","",IF((ABS(SUMIFS($C:$C,$J:$J,J1241,$E:$E,E1241,$I:$I,"факт"))+ABS(C1241))&gt;ABS(SUMIFS(INDIRECT("'Реестр план'!"&amp;'План-факт'!$E$3),'Реестр план'!$F:$F,E1241,'Реестр план'!$I:$I,J1241)),"перерасход","ок"))</f>
        <v/>
      </c>
    </row>
    <row r="1242" spans="1:13" x14ac:dyDescent="0.3">
      <c r="A1242" s="7">
        <v>42014</v>
      </c>
      <c r="B1242" s="7">
        <v>41284</v>
      </c>
      <c r="C1242" s="9">
        <v>-80000</v>
      </c>
      <c r="D1242" s="4" t="s">
        <v>15</v>
      </c>
      <c r="E1242" s="4" t="s">
        <v>155</v>
      </c>
      <c r="H1242" s="4" t="s">
        <v>184</v>
      </c>
      <c r="I1242" s="4" t="s">
        <v>163</v>
      </c>
      <c r="J1242" s="11">
        <f t="shared" si="57"/>
        <v>1</v>
      </c>
      <c r="K1242" s="11">
        <f t="shared" si="58"/>
        <v>1</v>
      </c>
      <c r="L1242" s="11">
        <f t="shared" si="59"/>
        <v>2</v>
      </c>
      <c r="M1242" s="11" t="str">
        <f ca="1">IF(I1242&lt;&gt;"план","",IF((ABS(SUMIFS($C:$C,$J:$J,J1242,$E:$E,E1242,$I:$I,"факт"))+ABS(C1242))&gt;ABS(SUMIFS(INDIRECT("'Реестр план'!"&amp;'План-факт'!$E$3),'Реестр план'!$F:$F,E1242,'Реестр план'!$I:$I,J1242)),"перерасход","ок"))</f>
        <v/>
      </c>
    </row>
    <row r="1243" spans="1:13" x14ac:dyDescent="0.3">
      <c r="A1243" s="7">
        <v>42014</v>
      </c>
      <c r="C1243" s="9">
        <v>187726.2</v>
      </c>
      <c r="D1243" s="4" t="s">
        <v>15</v>
      </c>
      <c r="E1243" s="4" t="s">
        <v>24</v>
      </c>
      <c r="F1243" s="4" t="s">
        <v>116</v>
      </c>
      <c r="H1243" s="4" t="s">
        <v>178</v>
      </c>
      <c r="I1243" s="4" t="s">
        <v>163</v>
      </c>
      <c r="J1243" s="11">
        <f t="shared" si="57"/>
        <v>1</v>
      </c>
      <c r="K1243" s="11">
        <f t="shared" si="58"/>
        <v>0</v>
      </c>
      <c r="L1243" s="11">
        <f t="shared" si="59"/>
        <v>2</v>
      </c>
      <c r="M1243" s="11" t="str">
        <f ca="1">IF(I1243&lt;&gt;"план","",IF((ABS(SUMIFS($C:$C,$J:$J,J1243,$E:$E,E1243,$I:$I,"факт"))+ABS(C1243))&gt;ABS(SUMIFS(INDIRECT("'Реестр план'!"&amp;'План-факт'!$E$3),'Реестр план'!$F:$F,E1243,'Реестр план'!$I:$I,J1243)),"перерасход","ок"))</f>
        <v/>
      </c>
    </row>
    <row r="1244" spans="1:13" x14ac:dyDescent="0.3">
      <c r="A1244" s="7">
        <v>42014</v>
      </c>
      <c r="C1244" s="9">
        <v>435472.22</v>
      </c>
      <c r="D1244" s="4" t="s">
        <v>9</v>
      </c>
      <c r="E1244" s="4" t="s">
        <v>24</v>
      </c>
      <c r="F1244" s="4" t="s">
        <v>108</v>
      </c>
      <c r="H1244" s="4" t="s">
        <v>178</v>
      </c>
      <c r="I1244" s="4" t="s">
        <v>163</v>
      </c>
      <c r="J1244" s="11">
        <f t="shared" si="57"/>
        <v>1</v>
      </c>
      <c r="K1244" s="11">
        <f t="shared" si="58"/>
        <v>0</v>
      </c>
      <c r="L1244" s="11">
        <f t="shared" si="59"/>
        <v>2</v>
      </c>
      <c r="M1244" s="11" t="str">
        <f ca="1">IF(I1244&lt;&gt;"план","",IF((ABS(SUMIFS($C:$C,$J:$J,J1244,$E:$E,E1244,$I:$I,"факт"))+ABS(C1244))&gt;ABS(SUMIFS(INDIRECT("'Реестр план'!"&amp;'План-факт'!$E$3),'Реестр план'!$F:$F,E1244,'Реестр план'!$I:$I,J1244)),"перерасход","ок"))</f>
        <v/>
      </c>
    </row>
    <row r="1245" spans="1:13" x14ac:dyDescent="0.3">
      <c r="A1245" s="7">
        <v>42014</v>
      </c>
      <c r="B1245" s="7">
        <v>41284</v>
      </c>
      <c r="C1245" s="9">
        <v>770000</v>
      </c>
      <c r="D1245" s="4" t="s">
        <v>15</v>
      </c>
      <c r="E1245" s="4" t="s">
        <v>64</v>
      </c>
      <c r="H1245" s="4" t="s">
        <v>186</v>
      </c>
      <c r="I1245" s="4" t="s">
        <v>163</v>
      </c>
      <c r="J1245" s="11">
        <f t="shared" si="57"/>
        <v>1</v>
      </c>
      <c r="K1245" s="11">
        <f t="shared" si="58"/>
        <v>1</v>
      </c>
      <c r="L1245" s="11">
        <f t="shared" si="59"/>
        <v>2</v>
      </c>
      <c r="M1245" s="11" t="str">
        <f ca="1">IF(I1245&lt;&gt;"план","",IF((ABS(SUMIFS($C:$C,$J:$J,J1245,$E:$E,E1245,$I:$I,"факт"))+ABS(C1245))&gt;ABS(SUMIFS(INDIRECT("'Реестр план'!"&amp;'План-факт'!$E$3),'Реестр план'!$F:$F,E1245,'Реестр план'!$I:$I,J1245)),"перерасход","ок"))</f>
        <v/>
      </c>
    </row>
    <row r="1246" spans="1:13" x14ac:dyDescent="0.3">
      <c r="A1246" s="7">
        <v>42014</v>
      </c>
      <c r="C1246" s="9">
        <v>826000</v>
      </c>
      <c r="D1246" s="4" t="s">
        <v>16</v>
      </c>
      <c r="E1246" s="4" t="s">
        <v>24</v>
      </c>
      <c r="F1246" s="4" t="s">
        <v>117</v>
      </c>
      <c r="H1246" s="4" t="s">
        <v>178</v>
      </c>
      <c r="I1246" s="4" t="s">
        <v>163</v>
      </c>
      <c r="J1246" s="11">
        <f t="shared" si="57"/>
        <v>1</v>
      </c>
      <c r="K1246" s="11">
        <f t="shared" si="58"/>
        <v>0</v>
      </c>
      <c r="L1246" s="11">
        <f t="shared" si="59"/>
        <v>2</v>
      </c>
      <c r="M1246" s="11" t="str">
        <f ca="1">IF(I1246&lt;&gt;"план","",IF((ABS(SUMIFS($C:$C,$J:$J,J1246,$E:$E,E1246,$I:$I,"факт"))+ABS(C1246))&gt;ABS(SUMIFS(INDIRECT("'Реестр план'!"&amp;'План-факт'!$E$3),'Реестр план'!$F:$F,E1246,'Реестр план'!$I:$I,J1246)),"перерасход","ок"))</f>
        <v/>
      </c>
    </row>
    <row r="1247" spans="1:13" x14ac:dyDescent="0.3">
      <c r="A1247" s="7">
        <v>42018</v>
      </c>
      <c r="C1247" s="9">
        <v>-1200.95</v>
      </c>
      <c r="D1247" s="4" t="s">
        <v>16</v>
      </c>
      <c r="E1247" s="4" t="s">
        <v>29</v>
      </c>
      <c r="F1247" s="4" t="s">
        <v>130</v>
      </c>
      <c r="H1247" s="4" t="s">
        <v>185</v>
      </c>
      <c r="I1247" s="4" t="s">
        <v>163</v>
      </c>
      <c r="J1247" s="11">
        <f t="shared" si="57"/>
        <v>1</v>
      </c>
      <c r="K1247" s="11">
        <f t="shared" si="58"/>
        <v>0</v>
      </c>
      <c r="L1247" s="11">
        <f t="shared" si="59"/>
        <v>3</v>
      </c>
      <c r="M1247" s="11" t="str">
        <f ca="1">IF(I1247&lt;&gt;"план","",IF((ABS(SUMIFS($C:$C,$J:$J,J1247,$E:$E,E1247,$I:$I,"факт"))+ABS(C1247))&gt;ABS(SUMIFS(INDIRECT("'Реестр план'!"&amp;'План-факт'!$E$3),'Реестр план'!$F:$F,E1247,'Реестр план'!$I:$I,J1247)),"перерасход","ок"))</f>
        <v/>
      </c>
    </row>
    <row r="1248" spans="1:13" x14ac:dyDescent="0.3">
      <c r="A1248" s="7">
        <v>42018</v>
      </c>
      <c r="C1248" s="9">
        <v>25075</v>
      </c>
      <c r="D1248" s="4" t="s">
        <v>15</v>
      </c>
      <c r="E1248" s="4" t="s">
        <v>24</v>
      </c>
      <c r="F1248" s="4" t="s">
        <v>118</v>
      </c>
      <c r="H1248" s="4" t="s">
        <v>178</v>
      </c>
      <c r="I1248" s="4" t="s">
        <v>163</v>
      </c>
      <c r="J1248" s="11">
        <f t="shared" si="57"/>
        <v>1</v>
      </c>
      <c r="K1248" s="11">
        <f t="shared" si="58"/>
        <v>0</v>
      </c>
      <c r="L1248" s="11">
        <f t="shared" si="59"/>
        <v>3</v>
      </c>
      <c r="M1248" s="11" t="str">
        <f ca="1">IF(I1248&lt;&gt;"план","",IF((ABS(SUMIFS($C:$C,$J:$J,J1248,$E:$E,E1248,$I:$I,"факт"))+ABS(C1248))&gt;ABS(SUMIFS(INDIRECT("'Реестр план'!"&amp;'План-факт'!$E$3),'Реестр план'!$F:$F,E1248,'Реестр план'!$I:$I,J1248)),"перерасход","ок"))</f>
        <v/>
      </c>
    </row>
    <row r="1249" spans="1:13" x14ac:dyDescent="0.3">
      <c r="A1249" s="7">
        <v>42018</v>
      </c>
      <c r="C1249" s="9">
        <v>34693.769999999997</v>
      </c>
      <c r="D1249" s="4" t="s">
        <v>9</v>
      </c>
      <c r="E1249" s="4" t="s">
        <v>24</v>
      </c>
      <c r="F1249" s="4" t="s">
        <v>111</v>
      </c>
      <c r="H1249" s="4" t="s">
        <v>178</v>
      </c>
      <c r="I1249" s="4" t="s">
        <v>163</v>
      </c>
      <c r="J1249" s="11">
        <f t="shared" si="57"/>
        <v>1</v>
      </c>
      <c r="K1249" s="11">
        <f t="shared" si="58"/>
        <v>0</v>
      </c>
      <c r="L1249" s="11">
        <f t="shared" si="59"/>
        <v>3</v>
      </c>
      <c r="M1249" s="11" t="str">
        <f ca="1">IF(I1249&lt;&gt;"план","",IF((ABS(SUMIFS($C:$C,$J:$J,J1249,$E:$E,E1249,$I:$I,"факт"))+ABS(C1249))&gt;ABS(SUMIFS(INDIRECT("'Реестр план'!"&amp;'План-факт'!$E$3),'Реестр план'!$F:$F,E1249,'Реестр план'!$I:$I,J1249)),"перерасход","ок"))</f>
        <v/>
      </c>
    </row>
    <row r="1250" spans="1:13" x14ac:dyDescent="0.3">
      <c r="A1250" s="7">
        <v>42018</v>
      </c>
      <c r="C1250" s="9">
        <v>45430</v>
      </c>
      <c r="D1250" s="4" t="s">
        <v>15</v>
      </c>
      <c r="E1250" s="4" t="s">
        <v>24</v>
      </c>
      <c r="F1250" s="4" t="s">
        <v>115</v>
      </c>
      <c r="H1250" s="4" t="s">
        <v>178</v>
      </c>
      <c r="I1250" s="4" t="s">
        <v>163</v>
      </c>
      <c r="J1250" s="11">
        <f t="shared" si="57"/>
        <v>1</v>
      </c>
      <c r="K1250" s="11">
        <f t="shared" si="58"/>
        <v>0</v>
      </c>
      <c r="L1250" s="11">
        <f t="shared" si="59"/>
        <v>3</v>
      </c>
      <c r="M1250" s="11" t="str">
        <f ca="1">IF(I1250&lt;&gt;"план","",IF((ABS(SUMIFS($C:$C,$J:$J,J1250,$E:$E,E1250,$I:$I,"факт"))+ABS(C1250))&gt;ABS(SUMIFS(INDIRECT("'Реестр план'!"&amp;'План-факт'!$E$3),'Реестр план'!$F:$F,E1250,'Реестр план'!$I:$I,J1250)),"перерасход","ок"))</f>
        <v/>
      </c>
    </row>
    <row r="1251" spans="1:13" x14ac:dyDescent="0.3">
      <c r="A1251" s="7">
        <v>42018</v>
      </c>
      <c r="C1251" s="9">
        <v>95155.199999999997</v>
      </c>
      <c r="D1251" s="4" t="s">
        <v>9</v>
      </c>
      <c r="E1251" s="4" t="s">
        <v>24</v>
      </c>
      <c r="F1251" s="4" t="s">
        <v>119</v>
      </c>
      <c r="H1251" s="4" t="s">
        <v>178</v>
      </c>
      <c r="I1251" s="4" t="s">
        <v>163</v>
      </c>
      <c r="J1251" s="11">
        <f t="shared" si="57"/>
        <v>1</v>
      </c>
      <c r="K1251" s="11">
        <f t="shared" si="58"/>
        <v>0</v>
      </c>
      <c r="L1251" s="11">
        <f t="shared" si="59"/>
        <v>3</v>
      </c>
      <c r="M1251" s="11" t="str">
        <f ca="1">IF(I1251&lt;&gt;"план","",IF((ABS(SUMIFS($C:$C,$J:$J,J1251,$E:$E,E1251,$I:$I,"факт"))+ABS(C1251))&gt;ABS(SUMIFS(INDIRECT("'Реестр план'!"&amp;'План-факт'!$E$3),'Реестр план'!$F:$F,E1251,'Реестр план'!$I:$I,J1251)),"перерасход","ок"))</f>
        <v/>
      </c>
    </row>
    <row r="1252" spans="1:13" x14ac:dyDescent="0.3">
      <c r="A1252" s="7">
        <v>42019</v>
      </c>
      <c r="C1252" s="9">
        <v>-126400</v>
      </c>
      <c r="D1252" s="4" t="s">
        <v>16</v>
      </c>
      <c r="E1252" s="4" t="s">
        <v>32</v>
      </c>
      <c r="F1252" s="4" t="s">
        <v>152</v>
      </c>
      <c r="H1252" s="4" t="s">
        <v>179</v>
      </c>
      <c r="I1252" s="4" t="s">
        <v>163</v>
      </c>
      <c r="J1252" s="11">
        <f t="shared" si="57"/>
        <v>1</v>
      </c>
      <c r="K1252" s="11">
        <f t="shared" si="58"/>
        <v>0</v>
      </c>
      <c r="L1252" s="11">
        <f t="shared" si="59"/>
        <v>3</v>
      </c>
      <c r="M1252" s="11" t="str">
        <f ca="1">IF(I1252&lt;&gt;"план","",IF((ABS(SUMIFS($C:$C,$J:$J,J1252,$E:$E,E1252,$I:$I,"факт"))+ABS(C1252))&gt;ABS(SUMIFS(INDIRECT("'Реестр план'!"&amp;'План-факт'!$E$3),'Реестр план'!$F:$F,E1252,'Реестр план'!$I:$I,J1252)),"перерасход","ок"))</f>
        <v/>
      </c>
    </row>
    <row r="1253" spans="1:13" x14ac:dyDescent="0.3">
      <c r="A1253" s="7">
        <v>42019</v>
      </c>
      <c r="C1253" s="9">
        <v>-107549</v>
      </c>
      <c r="D1253" s="4" t="s">
        <v>16</v>
      </c>
      <c r="E1253" s="4" t="s">
        <v>36</v>
      </c>
      <c r="H1253" s="4" t="s">
        <v>186</v>
      </c>
      <c r="I1253" s="4" t="s">
        <v>163</v>
      </c>
      <c r="J1253" s="11">
        <f t="shared" si="57"/>
        <v>1</v>
      </c>
      <c r="K1253" s="11">
        <f t="shared" si="58"/>
        <v>0</v>
      </c>
      <c r="L1253" s="11">
        <f t="shared" si="59"/>
        <v>3</v>
      </c>
      <c r="M1253" s="11" t="str">
        <f ca="1">IF(I1253&lt;&gt;"план","",IF((ABS(SUMIFS($C:$C,$J:$J,J1253,$E:$E,E1253,$I:$I,"факт"))+ABS(C1253))&gt;ABS(SUMIFS(INDIRECT("'Реестр план'!"&amp;'План-факт'!$E$3),'Реестр план'!$F:$F,E1253,'Реестр план'!$I:$I,J1253)),"перерасход","ок"))</f>
        <v/>
      </c>
    </row>
    <row r="1254" spans="1:13" x14ac:dyDescent="0.3">
      <c r="A1254" s="7">
        <v>42019</v>
      </c>
      <c r="C1254" s="9">
        <v>-75000</v>
      </c>
      <c r="D1254" s="4" t="s">
        <v>16</v>
      </c>
      <c r="E1254" s="4" t="s">
        <v>32</v>
      </c>
      <c r="F1254" s="4" t="s">
        <v>147</v>
      </c>
      <c r="H1254" s="4" t="s">
        <v>179</v>
      </c>
      <c r="I1254" s="4" t="s">
        <v>163</v>
      </c>
      <c r="J1254" s="11">
        <f t="shared" si="57"/>
        <v>1</v>
      </c>
      <c r="K1254" s="11">
        <f t="shared" si="58"/>
        <v>0</v>
      </c>
      <c r="L1254" s="11">
        <f t="shared" si="59"/>
        <v>3</v>
      </c>
      <c r="M1254" s="11" t="str">
        <f ca="1">IF(I1254&lt;&gt;"план","",IF((ABS(SUMIFS($C:$C,$J:$J,J1254,$E:$E,E1254,$I:$I,"факт"))+ABS(C1254))&gt;ABS(SUMIFS(INDIRECT("'Реестр план'!"&amp;'План-факт'!$E$3),'Реестр план'!$F:$F,E1254,'Реестр план'!$I:$I,J1254)),"перерасход","ок"))</f>
        <v/>
      </c>
    </row>
    <row r="1255" spans="1:13" x14ac:dyDescent="0.3">
      <c r="A1255" s="7">
        <v>42019</v>
      </c>
      <c r="C1255" s="9">
        <v>-60000</v>
      </c>
      <c r="D1255" s="4" t="s">
        <v>16</v>
      </c>
      <c r="E1255" s="4" t="s">
        <v>32</v>
      </c>
      <c r="F1255" s="4" t="s">
        <v>148</v>
      </c>
      <c r="H1255" s="4" t="s">
        <v>179</v>
      </c>
      <c r="I1255" s="4" t="s">
        <v>163</v>
      </c>
      <c r="J1255" s="11">
        <f t="shared" si="57"/>
        <v>1</v>
      </c>
      <c r="K1255" s="11">
        <f t="shared" si="58"/>
        <v>0</v>
      </c>
      <c r="L1255" s="11">
        <f t="shared" si="59"/>
        <v>3</v>
      </c>
      <c r="M1255" s="11" t="str">
        <f ca="1">IF(I1255&lt;&gt;"план","",IF((ABS(SUMIFS($C:$C,$J:$J,J1255,$E:$E,E1255,$I:$I,"факт"))+ABS(C1255))&gt;ABS(SUMIFS(INDIRECT("'Реестр план'!"&amp;'План-факт'!$E$3),'Реестр план'!$F:$F,E1255,'Реестр план'!$I:$I,J1255)),"перерасход","ок"))</f>
        <v/>
      </c>
    </row>
    <row r="1256" spans="1:13" x14ac:dyDescent="0.3">
      <c r="A1256" s="7">
        <v>42019</v>
      </c>
      <c r="C1256" s="9">
        <v>-47500</v>
      </c>
      <c r="D1256" s="4" t="s">
        <v>15</v>
      </c>
      <c r="E1256" s="4" t="s">
        <v>32</v>
      </c>
      <c r="F1256" s="4" t="s">
        <v>149</v>
      </c>
      <c r="H1256" s="4" t="s">
        <v>179</v>
      </c>
      <c r="I1256" s="4" t="s">
        <v>163</v>
      </c>
      <c r="J1256" s="11">
        <f t="shared" si="57"/>
        <v>1</v>
      </c>
      <c r="K1256" s="11">
        <f t="shared" si="58"/>
        <v>0</v>
      </c>
      <c r="L1256" s="11">
        <f t="shared" si="59"/>
        <v>3</v>
      </c>
      <c r="M1256" s="11" t="str">
        <f ca="1">IF(I1256&lt;&gt;"план","",IF((ABS(SUMIFS($C:$C,$J:$J,J1256,$E:$E,E1256,$I:$I,"факт"))+ABS(C1256))&gt;ABS(SUMIFS(INDIRECT("'Реестр план'!"&amp;'План-факт'!$E$3),'Реестр план'!$F:$F,E1256,'Реестр план'!$I:$I,J1256)),"перерасход","ок"))</f>
        <v/>
      </c>
    </row>
    <row r="1257" spans="1:13" x14ac:dyDescent="0.3">
      <c r="A1257" s="7">
        <v>42019</v>
      </c>
      <c r="C1257" s="9">
        <v>-40000</v>
      </c>
      <c r="D1257" s="4" t="s">
        <v>16</v>
      </c>
      <c r="E1257" s="4" t="s">
        <v>32</v>
      </c>
      <c r="F1257" s="4" t="s">
        <v>151</v>
      </c>
      <c r="H1257" s="4" t="s">
        <v>179</v>
      </c>
      <c r="I1257" s="4" t="s">
        <v>163</v>
      </c>
      <c r="J1257" s="11">
        <f t="shared" si="57"/>
        <v>1</v>
      </c>
      <c r="K1257" s="11">
        <f t="shared" si="58"/>
        <v>0</v>
      </c>
      <c r="L1257" s="11">
        <f t="shared" si="59"/>
        <v>3</v>
      </c>
      <c r="M1257" s="11" t="str">
        <f ca="1">IF(I1257&lt;&gt;"план","",IF((ABS(SUMIFS($C:$C,$J:$J,J1257,$E:$E,E1257,$I:$I,"факт"))+ABS(C1257))&gt;ABS(SUMIFS(INDIRECT("'Реестр план'!"&amp;'План-факт'!$E$3),'Реестр план'!$F:$F,E1257,'Реестр план'!$I:$I,J1257)),"перерасход","ок"))</f>
        <v/>
      </c>
    </row>
    <row r="1258" spans="1:13" x14ac:dyDescent="0.3">
      <c r="A1258" s="7">
        <v>42019</v>
      </c>
      <c r="C1258" s="9">
        <v>-32625</v>
      </c>
      <c r="D1258" s="4" t="s">
        <v>16</v>
      </c>
      <c r="E1258" s="4" t="s">
        <v>32</v>
      </c>
      <c r="F1258" s="4" t="s">
        <v>150</v>
      </c>
      <c r="H1258" s="4" t="s">
        <v>179</v>
      </c>
      <c r="I1258" s="4" t="s">
        <v>163</v>
      </c>
      <c r="J1258" s="11">
        <f t="shared" si="57"/>
        <v>1</v>
      </c>
      <c r="K1258" s="11">
        <f t="shared" si="58"/>
        <v>0</v>
      </c>
      <c r="L1258" s="11">
        <f t="shared" si="59"/>
        <v>3</v>
      </c>
      <c r="M1258" s="11" t="str">
        <f ca="1">IF(I1258&lt;&gt;"план","",IF((ABS(SUMIFS($C:$C,$J:$J,J1258,$E:$E,E1258,$I:$I,"факт"))+ABS(C1258))&gt;ABS(SUMIFS(INDIRECT("'Реестр план'!"&amp;'План-факт'!$E$3),'Реестр план'!$F:$F,E1258,'Реестр план'!$I:$I,J1258)),"перерасход","ок"))</f>
        <v/>
      </c>
    </row>
    <row r="1259" spans="1:13" x14ac:dyDescent="0.3">
      <c r="A1259" s="7">
        <v>42019</v>
      </c>
      <c r="C1259" s="9">
        <v>-31600</v>
      </c>
      <c r="D1259" s="4" t="s">
        <v>15</v>
      </c>
      <c r="E1259" s="4" t="s">
        <v>33</v>
      </c>
      <c r="F1259" s="4" t="s">
        <v>152</v>
      </c>
      <c r="H1259" s="4" t="s">
        <v>179</v>
      </c>
      <c r="I1259" s="4" t="s">
        <v>163</v>
      </c>
      <c r="J1259" s="11">
        <f t="shared" si="57"/>
        <v>1</v>
      </c>
      <c r="K1259" s="11">
        <f t="shared" si="58"/>
        <v>0</v>
      </c>
      <c r="L1259" s="11">
        <f t="shared" si="59"/>
        <v>3</v>
      </c>
      <c r="M1259" s="11" t="str">
        <f ca="1">IF(I1259&lt;&gt;"план","",IF((ABS(SUMIFS($C:$C,$J:$J,J1259,$E:$E,E1259,$I:$I,"факт"))+ABS(C1259))&gt;ABS(SUMIFS(INDIRECT("'Реестр план'!"&amp;'План-факт'!$E$3),'Реестр план'!$F:$F,E1259,'Реестр план'!$I:$I,J1259)),"перерасход","ок"))</f>
        <v/>
      </c>
    </row>
    <row r="1260" spans="1:13" x14ac:dyDescent="0.3">
      <c r="A1260" s="7">
        <v>42019</v>
      </c>
      <c r="C1260" s="9">
        <v>-18750</v>
      </c>
      <c r="D1260" s="4" t="s">
        <v>9</v>
      </c>
      <c r="E1260" s="4" t="s">
        <v>33</v>
      </c>
      <c r="F1260" s="4" t="s">
        <v>147</v>
      </c>
      <c r="H1260" s="4" t="s">
        <v>179</v>
      </c>
      <c r="I1260" s="4" t="s">
        <v>163</v>
      </c>
      <c r="J1260" s="11">
        <f t="shared" si="57"/>
        <v>1</v>
      </c>
      <c r="K1260" s="11">
        <f t="shared" si="58"/>
        <v>0</v>
      </c>
      <c r="L1260" s="11">
        <f t="shared" si="59"/>
        <v>3</v>
      </c>
      <c r="M1260" s="11" t="str">
        <f ca="1">IF(I1260&lt;&gt;"план","",IF((ABS(SUMIFS($C:$C,$J:$J,J1260,$E:$E,E1260,$I:$I,"факт"))+ABS(C1260))&gt;ABS(SUMIFS(INDIRECT("'Реестр план'!"&amp;'План-факт'!$E$3),'Реестр план'!$F:$F,E1260,'Реестр план'!$I:$I,J1260)),"перерасход","ок"))</f>
        <v/>
      </c>
    </row>
    <row r="1261" spans="1:13" x14ac:dyDescent="0.3">
      <c r="A1261" s="7">
        <v>42019</v>
      </c>
      <c r="C1261" s="9">
        <v>-15000</v>
      </c>
      <c r="D1261" s="4" t="s">
        <v>9</v>
      </c>
      <c r="E1261" s="4" t="s">
        <v>33</v>
      </c>
      <c r="F1261" s="4" t="s">
        <v>148</v>
      </c>
      <c r="H1261" s="4" t="s">
        <v>179</v>
      </c>
      <c r="I1261" s="4" t="s">
        <v>163</v>
      </c>
      <c r="J1261" s="11">
        <f t="shared" si="57"/>
        <v>1</v>
      </c>
      <c r="K1261" s="11">
        <f t="shared" si="58"/>
        <v>0</v>
      </c>
      <c r="L1261" s="11">
        <f t="shared" si="59"/>
        <v>3</v>
      </c>
      <c r="M1261" s="11" t="str">
        <f ca="1">IF(I1261&lt;&gt;"план","",IF((ABS(SUMIFS($C:$C,$J:$J,J1261,$E:$E,E1261,$I:$I,"факт"))+ABS(C1261))&gt;ABS(SUMIFS(INDIRECT("'Реестр план'!"&amp;'План-факт'!$E$3),'Реестр план'!$F:$F,E1261,'Реестр план'!$I:$I,J1261)),"перерасход","ок"))</f>
        <v/>
      </c>
    </row>
    <row r="1262" spans="1:13" x14ac:dyDescent="0.3">
      <c r="A1262" s="7">
        <v>42019</v>
      </c>
      <c r="C1262" s="9">
        <v>-11875</v>
      </c>
      <c r="D1262" s="4" t="s">
        <v>9</v>
      </c>
      <c r="E1262" s="4" t="s">
        <v>33</v>
      </c>
      <c r="F1262" s="4" t="s">
        <v>149</v>
      </c>
      <c r="H1262" s="4" t="s">
        <v>179</v>
      </c>
      <c r="I1262" s="4" t="s">
        <v>163</v>
      </c>
      <c r="J1262" s="11">
        <f t="shared" si="57"/>
        <v>1</v>
      </c>
      <c r="K1262" s="11">
        <f t="shared" si="58"/>
        <v>0</v>
      </c>
      <c r="L1262" s="11">
        <f t="shared" si="59"/>
        <v>3</v>
      </c>
      <c r="M1262" s="11" t="str">
        <f ca="1">IF(I1262&lt;&gt;"план","",IF((ABS(SUMIFS($C:$C,$J:$J,J1262,$E:$E,E1262,$I:$I,"факт"))+ABS(C1262))&gt;ABS(SUMIFS(INDIRECT("'Реестр план'!"&amp;'План-факт'!$E$3),'Реестр план'!$F:$F,E1262,'Реестр план'!$I:$I,J1262)),"перерасход","ок"))</f>
        <v/>
      </c>
    </row>
    <row r="1263" spans="1:13" x14ac:dyDescent="0.3">
      <c r="A1263" s="7">
        <v>42019</v>
      </c>
      <c r="C1263" s="9">
        <v>-10000</v>
      </c>
      <c r="D1263" s="4" t="s">
        <v>9</v>
      </c>
      <c r="E1263" s="4" t="s">
        <v>33</v>
      </c>
      <c r="F1263" s="4" t="s">
        <v>151</v>
      </c>
      <c r="H1263" s="4" t="s">
        <v>179</v>
      </c>
      <c r="I1263" s="4" t="s">
        <v>163</v>
      </c>
      <c r="J1263" s="11">
        <f t="shared" si="57"/>
        <v>1</v>
      </c>
      <c r="K1263" s="11">
        <f t="shared" si="58"/>
        <v>0</v>
      </c>
      <c r="L1263" s="11">
        <f t="shared" si="59"/>
        <v>3</v>
      </c>
      <c r="M1263" s="11" t="str">
        <f ca="1">IF(I1263&lt;&gt;"план","",IF((ABS(SUMIFS($C:$C,$J:$J,J1263,$E:$E,E1263,$I:$I,"факт"))+ABS(C1263))&gt;ABS(SUMIFS(INDIRECT("'Реестр план'!"&amp;'План-факт'!$E$3),'Реестр план'!$F:$F,E1263,'Реестр план'!$I:$I,J1263)),"перерасход","ок"))</f>
        <v/>
      </c>
    </row>
    <row r="1264" spans="1:13" x14ac:dyDescent="0.3">
      <c r="A1264" s="7">
        <v>42019</v>
      </c>
      <c r="C1264" s="9">
        <v>-8350.7099999999991</v>
      </c>
      <c r="D1264" s="4" t="s">
        <v>9</v>
      </c>
      <c r="E1264" s="4" t="s">
        <v>29</v>
      </c>
      <c r="F1264" s="4" t="s">
        <v>126</v>
      </c>
      <c r="H1264" s="4" t="s">
        <v>185</v>
      </c>
      <c r="I1264" s="4" t="s">
        <v>163</v>
      </c>
      <c r="J1264" s="11">
        <f t="shared" si="57"/>
        <v>1</v>
      </c>
      <c r="K1264" s="11">
        <f t="shared" si="58"/>
        <v>0</v>
      </c>
      <c r="L1264" s="11">
        <f t="shared" si="59"/>
        <v>3</v>
      </c>
      <c r="M1264" s="11" t="str">
        <f ca="1">IF(I1264&lt;&gt;"план","",IF((ABS(SUMIFS($C:$C,$J:$J,J1264,$E:$E,E1264,$I:$I,"факт"))+ABS(C1264))&gt;ABS(SUMIFS(INDIRECT("'Реестр план'!"&amp;'План-факт'!$E$3),'Реестр план'!$F:$F,E1264,'Реестр план'!$I:$I,J1264)),"перерасход","ок"))</f>
        <v/>
      </c>
    </row>
    <row r="1265" spans="1:13" x14ac:dyDescent="0.3">
      <c r="A1265" s="7">
        <v>42019</v>
      </c>
      <c r="C1265" s="9">
        <v>-8156.25</v>
      </c>
      <c r="D1265" s="4" t="s">
        <v>15</v>
      </c>
      <c r="E1265" s="4" t="s">
        <v>33</v>
      </c>
      <c r="F1265" s="4" t="s">
        <v>150</v>
      </c>
      <c r="H1265" s="4" t="s">
        <v>179</v>
      </c>
      <c r="I1265" s="4" t="s">
        <v>163</v>
      </c>
      <c r="J1265" s="11">
        <f t="shared" si="57"/>
        <v>1</v>
      </c>
      <c r="K1265" s="11">
        <f t="shared" si="58"/>
        <v>0</v>
      </c>
      <c r="L1265" s="11">
        <f t="shared" si="59"/>
        <v>3</v>
      </c>
      <c r="M1265" s="11" t="str">
        <f ca="1">IF(I1265&lt;&gt;"план","",IF((ABS(SUMIFS($C:$C,$J:$J,J1265,$E:$E,E1265,$I:$I,"факт"))+ABS(C1265))&gt;ABS(SUMIFS(INDIRECT("'Реестр план'!"&amp;'План-факт'!$E$3),'Реестр план'!$F:$F,E1265,'Реестр план'!$I:$I,J1265)),"перерасход","ок"))</f>
        <v/>
      </c>
    </row>
    <row r="1266" spans="1:13" x14ac:dyDescent="0.3">
      <c r="A1266" s="7">
        <v>42019</v>
      </c>
      <c r="C1266" s="9">
        <v>-6945.5</v>
      </c>
      <c r="D1266" s="4" t="s">
        <v>15</v>
      </c>
      <c r="E1266" s="4" t="s">
        <v>29</v>
      </c>
      <c r="F1266" s="4" t="s">
        <v>131</v>
      </c>
      <c r="H1266" s="4" t="s">
        <v>185</v>
      </c>
      <c r="I1266" s="4" t="s">
        <v>163</v>
      </c>
      <c r="J1266" s="11">
        <f t="shared" si="57"/>
        <v>1</v>
      </c>
      <c r="K1266" s="11">
        <f t="shared" si="58"/>
        <v>0</v>
      </c>
      <c r="L1266" s="11">
        <f t="shared" si="59"/>
        <v>3</v>
      </c>
      <c r="M1266" s="11" t="str">
        <f ca="1">IF(I1266&lt;&gt;"план","",IF((ABS(SUMIFS($C:$C,$J:$J,J1266,$E:$E,E1266,$I:$I,"факт"))+ABS(C1266))&gt;ABS(SUMIFS(INDIRECT("'Реестр план'!"&amp;'План-факт'!$E$3),'Реестр план'!$F:$F,E1266,'Реестр план'!$I:$I,J1266)),"перерасход","ок"))</f>
        <v/>
      </c>
    </row>
    <row r="1267" spans="1:13" x14ac:dyDescent="0.3">
      <c r="A1267" s="7">
        <v>42019</v>
      </c>
      <c r="B1267" s="7">
        <v>41289</v>
      </c>
      <c r="C1267" s="9">
        <v>-3200</v>
      </c>
      <c r="D1267" s="4" t="s">
        <v>15</v>
      </c>
      <c r="E1267" s="4" t="s">
        <v>34</v>
      </c>
      <c r="H1267" s="4" t="s">
        <v>179</v>
      </c>
      <c r="I1267" s="4" t="s">
        <v>163</v>
      </c>
      <c r="J1267" s="11">
        <f t="shared" si="57"/>
        <v>1</v>
      </c>
      <c r="K1267" s="11">
        <f t="shared" si="58"/>
        <v>1</v>
      </c>
      <c r="L1267" s="11">
        <f t="shared" si="59"/>
        <v>3</v>
      </c>
      <c r="M1267" s="11" t="str">
        <f ca="1">IF(I1267&lt;&gt;"план","",IF((ABS(SUMIFS($C:$C,$J:$J,J1267,$E:$E,E1267,$I:$I,"факт"))+ABS(C1267))&gt;ABS(SUMIFS(INDIRECT("'Реестр план'!"&amp;'План-факт'!$E$3),'Реестр план'!$F:$F,E1267,'Реестр план'!$I:$I,J1267)),"перерасход","ок"))</f>
        <v/>
      </c>
    </row>
    <row r="1268" spans="1:13" x14ac:dyDescent="0.3">
      <c r="A1268" s="7">
        <v>42019</v>
      </c>
      <c r="C1268" s="9">
        <v>4560</v>
      </c>
      <c r="D1268" s="4" t="s">
        <v>9</v>
      </c>
      <c r="E1268" s="4" t="s">
        <v>24</v>
      </c>
      <c r="F1268" s="4" t="s">
        <v>115</v>
      </c>
      <c r="H1268" s="4" t="s">
        <v>178</v>
      </c>
      <c r="I1268" s="4" t="s">
        <v>163</v>
      </c>
      <c r="J1268" s="11">
        <f t="shared" si="57"/>
        <v>1</v>
      </c>
      <c r="K1268" s="11">
        <f t="shared" si="58"/>
        <v>0</v>
      </c>
      <c r="L1268" s="11">
        <f t="shared" si="59"/>
        <v>3</v>
      </c>
      <c r="M1268" s="11" t="str">
        <f ca="1">IF(I1268&lt;&gt;"план","",IF((ABS(SUMIFS($C:$C,$J:$J,J1268,$E:$E,E1268,$I:$I,"факт"))+ABS(C1268))&gt;ABS(SUMIFS(INDIRECT("'Реестр план'!"&amp;'План-факт'!$E$3),'Реестр план'!$F:$F,E1268,'Реестр план'!$I:$I,J1268)),"перерасход","ок"))</f>
        <v/>
      </c>
    </row>
    <row r="1269" spans="1:13" x14ac:dyDescent="0.3">
      <c r="A1269" s="7">
        <v>42019</v>
      </c>
      <c r="C1269" s="9">
        <v>7522.5</v>
      </c>
      <c r="D1269" s="4" t="s">
        <v>16</v>
      </c>
      <c r="E1269" s="4" t="s">
        <v>24</v>
      </c>
      <c r="F1269" s="4" t="s">
        <v>120</v>
      </c>
      <c r="H1269" s="4" t="s">
        <v>178</v>
      </c>
      <c r="I1269" s="4" t="s">
        <v>163</v>
      </c>
      <c r="J1269" s="11">
        <f t="shared" si="57"/>
        <v>1</v>
      </c>
      <c r="K1269" s="11">
        <f t="shared" si="58"/>
        <v>0</v>
      </c>
      <c r="L1269" s="11">
        <f t="shared" si="59"/>
        <v>3</v>
      </c>
      <c r="M1269" s="11" t="str">
        <f ca="1">IF(I1269&lt;&gt;"план","",IF((ABS(SUMIFS($C:$C,$J:$J,J1269,$E:$E,E1269,$I:$I,"факт"))+ABS(C1269))&gt;ABS(SUMIFS(INDIRECT("'Реестр план'!"&amp;'План-факт'!$E$3),'Реестр план'!$F:$F,E1269,'Реестр план'!$I:$I,J1269)),"перерасход","ок"))</f>
        <v/>
      </c>
    </row>
    <row r="1270" spans="1:13" x14ac:dyDescent="0.3">
      <c r="A1270" s="7">
        <v>42019</v>
      </c>
      <c r="C1270" s="9">
        <v>22113</v>
      </c>
      <c r="D1270" s="4" t="s">
        <v>9</v>
      </c>
      <c r="E1270" s="4" t="s">
        <v>24</v>
      </c>
      <c r="F1270" s="4" t="s">
        <v>107</v>
      </c>
      <c r="H1270" s="4" t="s">
        <v>178</v>
      </c>
      <c r="I1270" s="4" t="s">
        <v>163</v>
      </c>
      <c r="J1270" s="11">
        <f t="shared" si="57"/>
        <v>1</v>
      </c>
      <c r="K1270" s="11">
        <f t="shared" si="58"/>
        <v>0</v>
      </c>
      <c r="L1270" s="11">
        <f t="shared" si="59"/>
        <v>3</v>
      </c>
      <c r="M1270" s="11" t="str">
        <f ca="1">IF(I1270&lt;&gt;"план","",IF((ABS(SUMIFS($C:$C,$J:$J,J1270,$E:$E,E1270,$I:$I,"факт"))+ABS(C1270))&gt;ABS(SUMIFS(INDIRECT("'Реестр план'!"&amp;'План-факт'!$E$3),'Реестр план'!$F:$F,E1270,'Реестр план'!$I:$I,J1270)),"перерасход","ок"))</f>
        <v/>
      </c>
    </row>
    <row r="1271" spans="1:13" x14ac:dyDescent="0.3">
      <c r="A1271" s="7">
        <v>42019</v>
      </c>
      <c r="C1271" s="9">
        <v>29852.55</v>
      </c>
      <c r="D1271" s="4" t="s">
        <v>16</v>
      </c>
      <c r="E1271" s="4" t="s">
        <v>24</v>
      </c>
      <c r="F1271" s="4" t="s">
        <v>107</v>
      </c>
      <c r="H1271" s="4" t="s">
        <v>178</v>
      </c>
      <c r="I1271" s="4" t="s">
        <v>163</v>
      </c>
      <c r="J1271" s="11">
        <f t="shared" si="57"/>
        <v>1</v>
      </c>
      <c r="K1271" s="11">
        <f t="shared" si="58"/>
        <v>0</v>
      </c>
      <c r="L1271" s="11">
        <f t="shared" si="59"/>
        <v>3</v>
      </c>
      <c r="M1271" s="11" t="str">
        <f ca="1">IF(I1271&lt;&gt;"план","",IF((ABS(SUMIFS($C:$C,$J:$J,J1271,$E:$E,E1271,$I:$I,"факт"))+ABS(C1271))&gt;ABS(SUMIFS(INDIRECT("'Реестр план'!"&amp;'План-факт'!$E$3),'Реестр план'!$F:$F,E1271,'Реестр план'!$I:$I,J1271)),"перерасход","ок"))</f>
        <v/>
      </c>
    </row>
    <row r="1272" spans="1:13" x14ac:dyDescent="0.3">
      <c r="A1272" s="7">
        <v>42019</v>
      </c>
      <c r="C1272" s="9">
        <v>38697.75</v>
      </c>
      <c r="D1272" s="4" t="s">
        <v>9</v>
      </c>
      <c r="E1272" s="4" t="s">
        <v>24</v>
      </c>
      <c r="F1272" s="4" t="s">
        <v>107</v>
      </c>
      <c r="H1272" s="4" t="s">
        <v>178</v>
      </c>
      <c r="I1272" s="4" t="s">
        <v>163</v>
      </c>
      <c r="J1272" s="11">
        <f t="shared" si="57"/>
        <v>1</v>
      </c>
      <c r="K1272" s="11">
        <f t="shared" si="58"/>
        <v>0</v>
      </c>
      <c r="L1272" s="11">
        <f t="shared" si="59"/>
        <v>3</v>
      </c>
      <c r="M1272" s="11" t="str">
        <f ca="1">IF(I1272&lt;&gt;"план","",IF((ABS(SUMIFS($C:$C,$J:$J,J1272,$E:$E,E1272,$I:$I,"факт"))+ABS(C1272))&gt;ABS(SUMIFS(INDIRECT("'Реестр план'!"&amp;'План-факт'!$E$3),'Реестр план'!$F:$F,E1272,'Реестр план'!$I:$I,J1272)),"перерасход","ок"))</f>
        <v/>
      </c>
    </row>
    <row r="1273" spans="1:13" x14ac:dyDescent="0.3">
      <c r="A1273" s="7">
        <v>42019</v>
      </c>
      <c r="C1273" s="9">
        <v>45135</v>
      </c>
      <c r="D1273" s="4" t="s">
        <v>9</v>
      </c>
      <c r="E1273" s="4" t="s">
        <v>24</v>
      </c>
      <c r="F1273" s="4" t="s">
        <v>113</v>
      </c>
      <c r="H1273" s="4" t="s">
        <v>178</v>
      </c>
      <c r="I1273" s="4" t="s">
        <v>163</v>
      </c>
      <c r="J1273" s="11">
        <f t="shared" si="57"/>
        <v>1</v>
      </c>
      <c r="K1273" s="11">
        <f t="shared" si="58"/>
        <v>0</v>
      </c>
      <c r="L1273" s="11">
        <f t="shared" si="59"/>
        <v>3</v>
      </c>
      <c r="M1273" s="11" t="str">
        <f ca="1">IF(I1273&lt;&gt;"план","",IF((ABS(SUMIFS($C:$C,$J:$J,J1273,$E:$E,E1273,$I:$I,"факт"))+ABS(C1273))&gt;ABS(SUMIFS(INDIRECT("'Реестр план'!"&amp;'План-факт'!$E$3),'Реестр план'!$F:$F,E1273,'Реестр план'!$I:$I,J1273)),"перерасход","ок"))</f>
        <v/>
      </c>
    </row>
    <row r="1274" spans="1:13" x14ac:dyDescent="0.3">
      <c r="A1274" s="7">
        <v>42019</v>
      </c>
      <c r="C1274" s="9">
        <v>70800</v>
      </c>
      <c r="D1274" s="4" t="s">
        <v>16</v>
      </c>
      <c r="E1274" s="4" t="s">
        <v>24</v>
      </c>
      <c r="F1274" s="4" t="s">
        <v>121</v>
      </c>
      <c r="H1274" s="4" t="s">
        <v>178</v>
      </c>
      <c r="I1274" s="4" t="s">
        <v>163</v>
      </c>
      <c r="J1274" s="11">
        <f t="shared" si="57"/>
        <v>1</v>
      </c>
      <c r="K1274" s="11">
        <f t="shared" si="58"/>
        <v>0</v>
      </c>
      <c r="L1274" s="11">
        <f t="shared" si="59"/>
        <v>3</v>
      </c>
      <c r="M1274" s="11" t="str">
        <f ca="1">IF(I1274&lt;&gt;"план","",IF((ABS(SUMIFS($C:$C,$J:$J,J1274,$E:$E,E1274,$I:$I,"факт"))+ABS(C1274))&gt;ABS(SUMIFS(INDIRECT("'Реестр план'!"&amp;'План-факт'!$E$3),'Реестр план'!$F:$F,E1274,'Реестр план'!$I:$I,J1274)),"перерасход","ок"))</f>
        <v/>
      </c>
    </row>
    <row r="1275" spans="1:13" x14ac:dyDescent="0.3">
      <c r="A1275" s="7">
        <v>42019</v>
      </c>
      <c r="C1275" s="9">
        <v>293112</v>
      </c>
      <c r="D1275" s="4" t="s">
        <v>15</v>
      </c>
      <c r="E1275" s="4" t="s">
        <v>24</v>
      </c>
      <c r="F1275" s="4" t="s">
        <v>121</v>
      </c>
      <c r="H1275" s="4" t="s">
        <v>178</v>
      </c>
      <c r="I1275" s="4" t="s">
        <v>163</v>
      </c>
      <c r="J1275" s="11">
        <f t="shared" si="57"/>
        <v>1</v>
      </c>
      <c r="K1275" s="11">
        <f t="shared" si="58"/>
        <v>0</v>
      </c>
      <c r="L1275" s="11">
        <f t="shared" si="59"/>
        <v>3</v>
      </c>
      <c r="M1275" s="11" t="str">
        <f ca="1">IF(I1275&lt;&gt;"план","",IF((ABS(SUMIFS($C:$C,$J:$J,J1275,$E:$E,E1275,$I:$I,"факт"))+ABS(C1275))&gt;ABS(SUMIFS(INDIRECT("'Реестр план'!"&amp;'План-факт'!$E$3),'Реестр план'!$F:$F,E1275,'Реестр план'!$I:$I,J1275)),"перерасход","ок"))</f>
        <v/>
      </c>
    </row>
    <row r="1276" spans="1:13" x14ac:dyDescent="0.3">
      <c r="A1276" s="7">
        <v>42020</v>
      </c>
      <c r="C1276" s="9">
        <v>-18579</v>
      </c>
      <c r="D1276" s="4" t="s">
        <v>9</v>
      </c>
      <c r="E1276" s="4" t="s">
        <v>29</v>
      </c>
      <c r="F1276" s="4" t="s">
        <v>129</v>
      </c>
      <c r="H1276" s="4" t="s">
        <v>185</v>
      </c>
      <c r="I1276" s="4" t="s">
        <v>163</v>
      </c>
      <c r="J1276" s="11">
        <f t="shared" si="57"/>
        <v>1</v>
      </c>
      <c r="K1276" s="11">
        <f t="shared" si="58"/>
        <v>0</v>
      </c>
      <c r="L1276" s="11">
        <f t="shared" si="59"/>
        <v>3</v>
      </c>
      <c r="M1276" s="11" t="str">
        <f ca="1">IF(I1276&lt;&gt;"план","",IF((ABS(SUMIFS($C:$C,$J:$J,J1276,$E:$E,E1276,$I:$I,"факт"))+ABS(C1276))&gt;ABS(SUMIFS(INDIRECT("'Реестр план'!"&amp;'План-факт'!$E$3),'Реестр план'!$F:$F,E1276,'Реестр план'!$I:$I,J1276)),"перерасход","ок"))</f>
        <v/>
      </c>
    </row>
    <row r="1277" spans="1:13" x14ac:dyDescent="0.3">
      <c r="A1277" s="7">
        <v>42020</v>
      </c>
      <c r="C1277" s="9">
        <v>262845</v>
      </c>
      <c r="D1277" s="4" t="s">
        <v>15</v>
      </c>
      <c r="E1277" s="4" t="s">
        <v>24</v>
      </c>
      <c r="F1277" s="4" t="s">
        <v>115</v>
      </c>
      <c r="H1277" s="4" t="s">
        <v>178</v>
      </c>
      <c r="I1277" s="4" t="s">
        <v>163</v>
      </c>
      <c r="J1277" s="11">
        <f t="shared" si="57"/>
        <v>1</v>
      </c>
      <c r="K1277" s="11">
        <f t="shared" si="58"/>
        <v>0</v>
      </c>
      <c r="L1277" s="11">
        <f t="shared" si="59"/>
        <v>3</v>
      </c>
      <c r="M1277" s="11" t="str">
        <f ca="1">IF(I1277&lt;&gt;"план","",IF((ABS(SUMIFS($C:$C,$J:$J,J1277,$E:$E,E1277,$I:$I,"факт"))+ABS(C1277))&gt;ABS(SUMIFS(INDIRECT("'Реестр план'!"&amp;'План-факт'!$E$3),'Реестр план'!$F:$F,E1277,'Реестр план'!$I:$I,J1277)),"перерасход","ок"))</f>
        <v/>
      </c>
    </row>
    <row r="1278" spans="1:13" x14ac:dyDescent="0.3">
      <c r="A1278" s="7">
        <v>42021</v>
      </c>
      <c r="C1278" s="9">
        <v>-4426.17</v>
      </c>
      <c r="D1278" s="4" t="s">
        <v>9</v>
      </c>
      <c r="E1278" s="4" t="s">
        <v>29</v>
      </c>
      <c r="F1278" s="4" t="s">
        <v>128</v>
      </c>
      <c r="H1278" s="4" t="s">
        <v>185</v>
      </c>
      <c r="I1278" s="4" t="s">
        <v>163</v>
      </c>
      <c r="J1278" s="11">
        <f t="shared" si="57"/>
        <v>1</v>
      </c>
      <c r="K1278" s="11">
        <f t="shared" si="58"/>
        <v>0</v>
      </c>
      <c r="L1278" s="11">
        <f t="shared" si="59"/>
        <v>3</v>
      </c>
      <c r="M1278" s="11" t="str">
        <f ca="1">IF(I1278&lt;&gt;"план","",IF((ABS(SUMIFS($C:$C,$J:$J,J1278,$E:$E,E1278,$I:$I,"факт"))+ABS(C1278))&gt;ABS(SUMIFS(INDIRECT("'Реестр план'!"&amp;'План-факт'!$E$3),'Реестр план'!$F:$F,E1278,'Реестр план'!$I:$I,J1278)),"перерасход","ок"))</f>
        <v/>
      </c>
    </row>
    <row r="1279" spans="1:13" x14ac:dyDescent="0.3">
      <c r="A1279" s="7">
        <v>42021</v>
      </c>
      <c r="C1279" s="9">
        <v>26974.799999999999</v>
      </c>
      <c r="D1279" s="4" t="s">
        <v>16</v>
      </c>
      <c r="E1279" s="4" t="s">
        <v>24</v>
      </c>
      <c r="F1279" s="4" t="s">
        <v>122</v>
      </c>
      <c r="H1279" s="4" t="s">
        <v>178</v>
      </c>
      <c r="I1279" s="4" t="s">
        <v>163</v>
      </c>
      <c r="J1279" s="11">
        <f t="shared" si="57"/>
        <v>1</v>
      </c>
      <c r="K1279" s="11">
        <f t="shared" si="58"/>
        <v>0</v>
      </c>
      <c r="L1279" s="11">
        <f t="shared" si="59"/>
        <v>3</v>
      </c>
      <c r="M1279" s="11" t="str">
        <f ca="1">IF(I1279&lt;&gt;"план","",IF((ABS(SUMIFS($C:$C,$J:$J,J1279,$E:$E,E1279,$I:$I,"факт"))+ABS(C1279))&gt;ABS(SUMIFS(INDIRECT("'Реестр план'!"&amp;'План-факт'!$E$3),'Реестр план'!$F:$F,E1279,'Реестр план'!$I:$I,J1279)),"перерасход","ок"))</f>
        <v/>
      </c>
    </row>
    <row r="1280" spans="1:13" x14ac:dyDescent="0.3">
      <c r="A1280" s="7">
        <v>42021</v>
      </c>
      <c r="C1280" s="9">
        <v>41104.33</v>
      </c>
      <c r="D1280" s="4" t="s">
        <v>15</v>
      </c>
      <c r="E1280" s="4" t="s">
        <v>24</v>
      </c>
      <c r="F1280" s="4" t="s">
        <v>123</v>
      </c>
      <c r="H1280" s="4" t="s">
        <v>178</v>
      </c>
      <c r="I1280" s="4" t="s">
        <v>163</v>
      </c>
      <c r="J1280" s="11">
        <f t="shared" si="57"/>
        <v>1</v>
      </c>
      <c r="K1280" s="11">
        <f t="shared" si="58"/>
        <v>0</v>
      </c>
      <c r="L1280" s="11">
        <f t="shared" si="59"/>
        <v>3</v>
      </c>
      <c r="M1280" s="11" t="str">
        <f ca="1">IF(I1280&lt;&gt;"план","",IF((ABS(SUMIFS($C:$C,$J:$J,J1280,$E:$E,E1280,$I:$I,"факт"))+ABS(C1280))&gt;ABS(SUMIFS(INDIRECT("'Реестр план'!"&amp;'План-факт'!$E$3),'Реестр план'!$F:$F,E1280,'Реестр план'!$I:$I,J1280)),"перерасход","ок"))</f>
        <v/>
      </c>
    </row>
    <row r="1281" spans="1:13" x14ac:dyDescent="0.3">
      <c r="A1281" s="7">
        <v>42021</v>
      </c>
      <c r="C1281" s="9">
        <v>44276.3</v>
      </c>
      <c r="D1281" s="4" t="s">
        <v>16</v>
      </c>
      <c r="E1281" s="4" t="s">
        <v>24</v>
      </c>
      <c r="F1281" s="4" t="s">
        <v>113</v>
      </c>
      <c r="H1281" s="4" t="s">
        <v>178</v>
      </c>
      <c r="I1281" s="4" t="s">
        <v>163</v>
      </c>
      <c r="J1281" s="11">
        <f t="shared" si="57"/>
        <v>1</v>
      </c>
      <c r="K1281" s="11">
        <f t="shared" si="58"/>
        <v>0</v>
      </c>
      <c r="L1281" s="11">
        <f t="shared" si="59"/>
        <v>3</v>
      </c>
      <c r="M1281" s="11" t="str">
        <f ca="1">IF(I1281&lt;&gt;"план","",IF((ABS(SUMIFS($C:$C,$J:$J,J1281,$E:$E,E1281,$I:$I,"факт"))+ABS(C1281))&gt;ABS(SUMIFS(INDIRECT("'Реестр план'!"&amp;'План-факт'!$E$3),'Реестр план'!$F:$F,E1281,'Реестр план'!$I:$I,J1281)),"перерасход","ок"))</f>
        <v/>
      </c>
    </row>
    <row r="1282" spans="1:13" x14ac:dyDescent="0.3">
      <c r="A1282" s="7">
        <v>42021</v>
      </c>
      <c r="C1282" s="9">
        <v>46587.98</v>
      </c>
      <c r="D1282" s="4" t="s">
        <v>9</v>
      </c>
      <c r="E1282" s="4" t="s">
        <v>24</v>
      </c>
      <c r="F1282" s="4" t="s">
        <v>116</v>
      </c>
      <c r="H1282" s="4" t="s">
        <v>178</v>
      </c>
      <c r="I1282" s="4" t="s">
        <v>163</v>
      </c>
      <c r="J1282" s="11">
        <f t="shared" si="57"/>
        <v>1</v>
      </c>
      <c r="K1282" s="11">
        <f t="shared" si="58"/>
        <v>0</v>
      </c>
      <c r="L1282" s="11">
        <f t="shared" si="59"/>
        <v>3</v>
      </c>
      <c r="M1282" s="11" t="str">
        <f ca="1">IF(I1282&lt;&gt;"план","",IF((ABS(SUMIFS($C:$C,$J:$J,J1282,$E:$E,E1282,$I:$I,"факт"))+ABS(C1282))&gt;ABS(SUMIFS(INDIRECT("'Реестр план'!"&amp;'План-факт'!$E$3),'Реестр план'!$F:$F,E1282,'Реестр план'!$I:$I,J1282)),"перерасход","ок"))</f>
        <v/>
      </c>
    </row>
    <row r="1283" spans="1:13" x14ac:dyDescent="0.3">
      <c r="A1283" s="7">
        <v>42021</v>
      </c>
      <c r="C1283" s="9">
        <v>82227.69</v>
      </c>
      <c r="D1283" s="4" t="s">
        <v>16</v>
      </c>
      <c r="E1283" s="4" t="s">
        <v>24</v>
      </c>
      <c r="F1283" s="4" t="s">
        <v>122</v>
      </c>
      <c r="H1283" s="4" t="s">
        <v>178</v>
      </c>
      <c r="I1283" s="4" t="s">
        <v>163</v>
      </c>
      <c r="J1283" s="11">
        <f t="shared" si="57"/>
        <v>1</v>
      </c>
      <c r="K1283" s="11">
        <f t="shared" si="58"/>
        <v>0</v>
      </c>
      <c r="L1283" s="11">
        <f t="shared" si="59"/>
        <v>3</v>
      </c>
      <c r="M1283" s="11" t="str">
        <f ca="1">IF(I1283&lt;&gt;"план","",IF((ABS(SUMIFS($C:$C,$J:$J,J1283,$E:$E,E1283,$I:$I,"факт"))+ABS(C1283))&gt;ABS(SUMIFS(INDIRECT("'Реестр план'!"&amp;'План-факт'!$E$3),'Реестр план'!$F:$F,E1283,'Реестр план'!$I:$I,J1283)),"перерасход","ок"))</f>
        <v/>
      </c>
    </row>
    <row r="1284" spans="1:13" x14ac:dyDescent="0.3">
      <c r="A1284" s="7">
        <v>42021</v>
      </c>
      <c r="C1284" s="9">
        <v>336279.16</v>
      </c>
      <c r="D1284" s="4" t="s">
        <v>16</v>
      </c>
      <c r="E1284" s="4" t="s">
        <v>24</v>
      </c>
      <c r="F1284" s="4" t="s">
        <v>107</v>
      </c>
      <c r="H1284" s="4" t="s">
        <v>178</v>
      </c>
      <c r="I1284" s="4" t="s">
        <v>163</v>
      </c>
      <c r="J1284" s="11">
        <f t="shared" ref="J1284:J1347" si="60">IF(ISBLANK(A1284),0,MONTH(A1284))</f>
        <v>1</v>
      </c>
      <c r="K1284" s="11">
        <f t="shared" ref="K1284:K1347" si="61">IF(ISBLANK(B1284),0,MONTH(B1284))</f>
        <v>0</v>
      </c>
      <c r="L1284" s="11">
        <f t="shared" ref="L1284:L1347" si="62">WEEKNUM(A1284)</f>
        <v>3</v>
      </c>
      <c r="M1284" s="11" t="str">
        <f ca="1">IF(I1284&lt;&gt;"план","",IF((ABS(SUMIFS($C:$C,$J:$J,J1284,$E:$E,E1284,$I:$I,"факт"))+ABS(C1284))&gt;ABS(SUMIFS(INDIRECT("'Реестр план'!"&amp;'План-факт'!$E$3),'Реестр план'!$F:$F,E1284,'Реестр план'!$I:$I,J1284)),"перерасход","ок"))</f>
        <v/>
      </c>
    </row>
    <row r="1285" spans="1:13" x14ac:dyDescent="0.3">
      <c r="A1285" s="7">
        <v>42022</v>
      </c>
      <c r="C1285" s="9">
        <v>-262845</v>
      </c>
      <c r="D1285" s="4" t="s">
        <v>15</v>
      </c>
      <c r="E1285" s="4" t="s">
        <v>24</v>
      </c>
      <c r="F1285" s="4" t="s">
        <v>109</v>
      </c>
      <c r="H1285" s="4" t="s">
        <v>178</v>
      </c>
      <c r="I1285" s="4" t="s">
        <v>163</v>
      </c>
      <c r="J1285" s="11">
        <f t="shared" si="60"/>
        <v>1</v>
      </c>
      <c r="K1285" s="11">
        <f t="shared" si="61"/>
        <v>0</v>
      </c>
      <c r="L1285" s="11">
        <f t="shared" si="62"/>
        <v>4</v>
      </c>
      <c r="M1285" s="11" t="str">
        <f ca="1">IF(I1285&lt;&gt;"план","",IF((ABS(SUMIFS($C:$C,$J:$J,J1285,$E:$E,E1285,$I:$I,"факт"))+ABS(C1285))&gt;ABS(SUMIFS(INDIRECT("'Реестр план'!"&amp;'План-факт'!$E$3),'Реестр план'!$F:$F,E1285,'Реестр план'!$I:$I,J1285)),"перерасход","ок"))</f>
        <v/>
      </c>
    </row>
    <row r="1286" spans="1:13" x14ac:dyDescent="0.3">
      <c r="A1286" s="7">
        <v>42022</v>
      </c>
      <c r="C1286" s="9">
        <v>-10000</v>
      </c>
      <c r="D1286" s="4" t="s">
        <v>15</v>
      </c>
      <c r="E1286" s="4" t="s">
        <v>29</v>
      </c>
      <c r="F1286" s="4" t="s">
        <v>132</v>
      </c>
      <c r="H1286" s="4" t="s">
        <v>185</v>
      </c>
      <c r="I1286" s="4" t="s">
        <v>163</v>
      </c>
      <c r="J1286" s="11">
        <f t="shared" si="60"/>
        <v>1</v>
      </c>
      <c r="K1286" s="11">
        <f t="shared" si="61"/>
        <v>0</v>
      </c>
      <c r="L1286" s="11">
        <f t="shared" si="62"/>
        <v>4</v>
      </c>
      <c r="M1286" s="11" t="str">
        <f ca="1">IF(I1286&lt;&gt;"план","",IF((ABS(SUMIFS($C:$C,$J:$J,J1286,$E:$E,E1286,$I:$I,"факт"))+ABS(C1286))&gt;ABS(SUMIFS(INDIRECT("'Реестр план'!"&amp;'План-факт'!$E$3),'Реестр план'!$F:$F,E1286,'Реестр план'!$I:$I,J1286)),"перерасход","ок"))</f>
        <v/>
      </c>
    </row>
    <row r="1287" spans="1:13" x14ac:dyDescent="0.3">
      <c r="A1287" s="7">
        <v>42022</v>
      </c>
      <c r="C1287" s="9">
        <v>-4964.4399999999996</v>
      </c>
      <c r="D1287" s="4" t="s">
        <v>9</v>
      </c>
      <c r="E1287" s="4" t="s">
        <v>29</v>
      </c>
      <c r="F1287" s="4" t="s">
        <v>133</v>
      </c>
      <c r="H1287" s="4" t="s">
        <v>185</v>
      </c>
      <c r="I1287" s="4" t="s">
        <v>163</v>
      </c>
      <c r="J1287" s="11">
        <f t="shared" si="60"/>
        <v>1</v>
      </c>
      <c r="K1287" s="11">
        <f t="shared" si="61"/>
        <v>0</v>
      </c>
      <c r="L1287" s="11">
        <f t="shared" si="62"/>
        <v>4</v>
      </c>
      <c r="M1287" s="11" t="str">
        <f ca="1">IF(I1287&lt;&gt;"план","",IF((ABS(SUMIFS($C:$C,$J:$J,J1287,$E:$E,E1287,$I:$I,"факт"))+ABS(C1287))&gt;ABS(SUMIFS(INDIRECT("'Реестр план'!"&amp;'План-факт'!$E$3),'Реестр план'!$F:$F,E1287,'Реестр план'!$I:$I,J1287)),"перерасход","ок"))</f>
        <v/>
      </c>
    </row>
    <row r="1288" spans="1:13" x14ac:dyDescent="0.3">
      <c r="A1288" s="7">
        <v>42024</v>
      </c>
      <c r="C1288" s="9">
        <v>-560437</v>
      </c>
      <c r="D1288" s="4" t="s">
        <v>16</v>
      </c>
      <c r="E1288" s="4" t="s">
        <v>37</v>
      </c>
      <c r="H1288" s="4" t="s">
        <v>186</v>
      </c>
      <c r="I1288" s="4" t="s">
        <v>163</v>
      </c>
      <c r="J1288" s="11">
        <f t="shared" si="60"/>
        <v>1</v>
      </c>
      <c r="K1288" s="11">
        <f t="shared" si="61"/>
        <v>0</v>
      </c>
      <c r="L1288" s="11">
        <f t="shared" si="62"/>
        <v>4</v>
      </c>
      <c r="M1288" s="11" t="str">
        <f ca="1">IF(I1288&lt;&gt;"план","",IF((ABS(SUMIFS($C:$C,$J:$J,J1288,$E:$E,E1288,$I:$I,"факт"))+ABS(C1288))&gt;ABS(SUMIFS(INDIRECT("'Реестр план'!"&amp;'План-факт'!$E$3),'Реестр план'!$F:$F,E1288,'Реестр план'!$I:$I,J1288)),"перерасход","ок"))</f>
        <v/>
      </c>
    </row>
    <row r="1289" spans="1:13" x14ac:dyDescent="0.3">
      <c r="A1289" s="7">
        <v>42025</v>
      </c>
      <c r="C1289" s="9">
        <v>50000</v>
      </c>
      <c r="D1289" s="4" t="s">
        <v>16</v>
      </c>
      <c r="E1289" s="4" t="s">
        <v>24</v>
      </c>
      <c r="F1289" s="4" t="s">
        <v>123</v>
      </c>
      <c r="H1289" s="4" t="s">
        <v>178</v>
      </c>
      <c r="I1289" s="4" t="s">
        <v>163</v>
      </c>
      <c r="J1289" s="11">
        <f t="shared" si="60"/>
        <v>1</v>
      </c>
      <c r="K1289" s="11">
        <f t="shared" si="61"/>
        <v>0</v>
      </c>
      <c r="L1289" s="11">
        <f t="shared" si="62"/>
        <v>4</v>
      </c>
      <c r="M1289" s="11" t="str">
        <f ca="1">IF(I1289&lt;&gt;"план","",IF((ABS(SUMIFS($C:$C,$J:$J,J1289,$E:$E,E1289,$I:$I,"факт"))+ABS(C1289))&gt;ABS(SUMIFS(INDIRECT("'Реестр план'!"&amp;'План-факт'!$E$3),'Реестр план'!$F:$F,E1289,'Реестр план'!$I:$I,J1289)),"перерасход","ок"))</f>
        <v/>
      </c>
    </row>
    <row r="1290" spans="1:13" x14ac:dyDescent="0.3">
      <c r="A1290" s="7">
        <v>42025</v>
      </c>
      <c r="C1290" s="9">
        <v>79120.94</v>
      </c>
      <c r="D1290" s="4" t="s">
        <v>9</v>
      </c>
      <c r="E1290" s="4" t="s">
        <v>24</v>
      </c>
      <c r="F1290" s="4" t="s">
        <v>109</v>
      </c>
      <c r="H1290" s="4" t="s">
        <v>178</v>
      </c>
      <c r="I1290" s="4" t="s">
        <v>163</v>
      </c>
      <c r="J1290" s="11">
        <f t="shared" si="60"/>
        <v>1</v>
      </c>
      <c r="K1290" s="11">
        <f t="shared" si="61"/>
        <v>0</v>
      </c>
      <c r="L1290" s="11">
        <f t="shared" si="62"/>
        <v>4</v>
      </c>
      <c r="M1290" s="11" t="str">
        <f ca="1">IF(I1290&lt;&gt;"план","",IF((ABS(SUMIFS($C:$C,$J:$J,J1290,$E:$E,E1290,$I:$I,"факт"))+ABS(C1290))&gt;ABS(SUMIFS(INDIRECT("'Реестр план'!"&amp;'План-факт'!$E$3),'Реестр план'!$F:$F,E1290,'Реестр план'!$I:$I,J1290)),"перерасход","ок"))</f>
        <v/>
      </c>
    </row>
    <row r="1291" spans="1:13" x14ac:dyDescent="0.3">
      <c r="A1291" s="7">
        <v>42025</v>
      </c>
      <c r="C1291" s="9">
        <v>95580</v>
      </c>
      <c r="D1291" s="4" t="s">
        <v>16</v>
      </c>
      <c r="E1291" s="4" t="s">
        <v>24</v>
      </c>
      <c r="F1291" s="4" t="s">
        <v>108</v>
      </c>
      <c r="H1291" s="4" t="s">
        <v>178</v>
      </c>
      <c r="I1291" s="4" t="s">
        <v>163</v>
      </c>
      <c r="J1291" s="11">
        <f t="shared" si="60"/>
        <v>1</v>
      </c>
      <c r="K1291" s="11">
        <f t="shared" si="61"/>
        <v>0</v>
      </c>
      <c r="L1291" s="11">
        <f t="shared" si="62"/>
        <v>4</v>
      </c>
      <c r="M1291" s="11" t="str">
        <f ca="1">IF(I1291&lt;&gt;"план","",IF((ABS(SUMIFS($C:$C,$J:$J,J1291,$E:$E,E1291,$I:$I,"факт"))+ABS(C1291))&gt;ABS(SUMIFS(INDIRECT("'Реестр план'!"&amp;'План-факт'!$E$3),'Реестр план'!$F:$F,E1291,'Реестр план'!$I:$I,J1291)),"перерасход","ок"))</f>
        <v/>
      </c>
    </row>
    <row r="1292" spans="1:13" x14ac:dyDescent="0.3">
      <c r="A1292" s="7">
        <v>42025</v>
      </c>
      <c r="C1292" s="9">
        <v>167265</v>
      </c>
      <c r="D1292" s="4" t="s">
        <v>16</v>
      </c>
      <c r="E1292" s="4" t="s">
        <v>24</v>
      </c>
      <c r="F1292" s="4" t="s">
        <v>120</v>
      </c>
      <c r="H1292" s="4" t="s">
        <v>178</v>
      </c>
      <c r="I1292" s="4" t="s">
        <v>163</v>
      </c>
      <c r="J1292" s="11">
        <f t="shared" si="60"/>
        <v>1</v>
      </c>
      <c r="K1292" s="11">
        <f t="shared" si="61"/>
        <v>0</v>
      </c>
      <c r="L1292" s="11">
        <f t="shared" si="62"/>
        <v>4</v>
      </c>
      <c r="M1292" s="11" t="str">
        <f ca="1">IF(I1292&lt;&gt;"план","",IF((ABS(SUMIFS($C:$C,$J:$J,J1292,$E:$E,E1292,$I:$I,"факт"))+ABS(C1292))&gt;ABS(SUMIFS(INDIRECT("'Реестр план'!"&amp;'План-факт'!$E$3),'Реестр план'!$F:$F,E1292,'Реестр план'!$I:$I,J1292)),"перерасход","ок"))</f>
        <v/>
      </c>
    </row>
    <row r="1293" spans="1:13" x14ac:dyDescent="0.3">
      <c r="A1293" s="7">
        <v>42026</v>
      </c>
      <c r="C1293" s="9">
        <v>-1064236.8899999999</v>
      </c>
      <c r="D1293" s="4" t="s">
        <v>15</v>
      </c>
      <c r="E1293" s="4" t="s">
        <v>29</v>
      </c>
      <c r="F1293" s="4" t="s">
        <v>127</v>
      </c>
      <c r="H1293" s="4" t="s">
        <v>185</v>
      </c>
      <c r="I1293" s="4" t="s">
        <v>163</v>
      </c>
      <c r="J1293" s="11">
        <f t="shared" si="60"/>
        <v>1</v>
      </c>
      <c r="K1293" s="11">
        <f t="shared" si="61"/>
        <v>0</v>
      </c>
      <c r="L1293" s="11">
        <f t="shared" si="62"/>
        <v>4</v>
      </c>
      <c r="M1293" s="11" t="str">
        <f ca="1">IF(I1293&lt;&gt;"план","",IF((ABS(SUMIFS($C:$C,$J:$J,J1293,$E:$E,E1293,$I:$I,"факт"))+ABS(C1293))&gt;ABS(SUMIFS(INDIRECT("'Реестр план'!"&amp;'План-факт'!$E$3),'Реестр план'!$F:$F,E1293,'Реестр план'!$I:$I,J1293)),"перерасход","ок"))</f>
        <v/>
      </c>
    </row>
    <row r="1294" spans="1:13" x14ac:dyDescent="0.3">
      <c r="A1294" s="7">
        <v>42026</v>
      </c>
      <c r="C1294" s="9">
        <v>-465197.45</v>
      </c>
      <c r="D1294" s="4" t="s">
        <v>16</v>
      </c>
      <c r="E1294" s="4" t="s">
        <v>29</v>
      </c>
      <c r="F1294" s="4" t="s">
        <v>137</v>
      </c>
      <c r="H1294" s="4" t="s">
        <v>185</v>
      </c>
      <c r="I1294" s="4" t="s">
        <v>163</v>
      </c>
      <c r="J1294" s="11">
        <f t="shared" si="60"/>
        <v>1</v>
      </c>
      <c r="K1294" s="11">
        <f t="shared" si="61"/>
        <v>0</v>
      </c>
      <c r="L1294" s="11">
        <f t="shared" si="62"/>
        <v>4</v>
      </c>
      <c r="M1294" s="11" t="str">
        <f ca="1">IF(I1294&lt;&gt;"план","",IF((ABS(SUMIFS($C:$C,$J:$J,J1294,$E:$E,E1294,$I:$I,"факт"))+ABS(C1294))&gt;ABS(SUMIFS(INDIRECT("'Реестр план'!"&amp;'План-факт'!$E$3),'Реестр план'!$F:$F,E1294,'Реестр план'!$I:$I,J1294)),"перерасход","ок"))</f>
        <v/>
      </c>
    </row>
    <row r="1295" spans="1:13" x14ac:dyDescent="0.3">
      <c r="A1295" s="7">
        <v>42026</v>
      </c>
      <c r="C1295" s="9">
        <v>-38599.97</v>
      </c>
      <c r="D1295" s="4" t="s">
        <v>9</v>
      </c>
      <c r="E1295" s="4" t="s">
        <v>29</v>
      </c>
      <c r="F1295" s="4" t="s">
        <v>139</v>
      </c>
      <c r="H1295" s="4" t="s">
        <v>185</v>
      </c>
      <c r="I1295" s="4" t="s">
        <v>163</v>
      </c>
      <c r="J1295" s="11">
        <f t="shared" si="60"/>
        <v>1</v>
      </c>
      <c r="K1295" s="11">
        <f t="shared" si="61"/>
        <v>0</v>
      </c>
      <c r="L1295" s="11">
        <f t="shared" si="62"/>
        <v>4</v>
      </c>
      <c r="M1295" s="11" t="str">
        <f ca="1">IF(I1295&lt;&gt;"план","",IF((ABS(SUMIFS($C:$C,$J:$J,J1295,$E:$E,E1295,$I:$I,"факт"))+ABS(C1295))&gt;ABS(SUMIFS(INDIRECT("'Реестр план'!"&amp;'План-факт'!$E$3),'Реестр план'!$F:$F,E1295,'Реестр план'!$I:$I,J1295)),"перерасход","ок"))</f>
        <v/>
      </c>
    </row>
    <row r="1296" spans="1:13" x14ac:dyDescent="0.3">
      <c r="A1296" s="7">
        <v>42026</v>
      </c>
      <c r="C1296" s="9">
        <v>-37209.769999999997</v>
      </c>
      <c r="D1296" s="4" t="s">
        <v>16</v>
      </c>
      <c r="E1296" s="4" t="s">
        <v>29</v>
      </c>
      <c r="F1296" s="4" t="s">
        <v>134</v>
      </c>
      <c r="H1296" s="4" t="s">
        <v>185</v>
      </c>
      <c r="I1296" s="4" t="s">
        <v>163</v>
      </c>
      <c r="J1296" s="11">
        <f t="shared" si="60"/>
        <v>1</v>
      </c>
      <c r="K1296" s="11">
        <f t="shared" si="61"/>
        <v>0</v>
      </c>
      <c r="L1296" s="11">
        <f t="shared" si="62"/>
        <v>4</v>
      </c>
      <c r="M1296" s="11" t="str">
        <f ca="1">IF(I1296&lt;&gt;"план","",IF((ABS(SUMIFS($C:$C,$J:$J,J1296,$E:$E,E1296,$I:$I,"факт"))+ABS(C1296))&gt;ABS(SUMIFS(INDIRECT("'Реестр план'!"&amp;'План-факт'!$E$3),'Реестр план'!$F:$F,E1296,'Реестр план'!$I:$I,J1296)),"перерасход","ок"))</f>
        <v/>
      </c>
    </row>
    <row r="1297" spans="1:13" x14ac:dyDescent="0.3">
      <c r="A1297" s="7">
        <v>42026</v>
      </c>
      <c r="C1297" s="9">
        <v>-27075.8</v>
      </c>
      <c r="D1297" s="4" t="s">
        <v>16</v>
      </c>
      <c r="E1297" s="4" t="s">
        <v>29</v>
      </c>
      <c r="F1297" s="4" t="s">
        <v>136</v>
      </c>
      <c r="H1297" s="4" t="s">
        <v>185</v>
      </c>
      <c r="I1297" s="4" t="s">
        <v>163</v>
      </c>
      <c r="J1297" s="11">
        <f t="shared" si="60"/>
        <v>1</v>
      </c>
      <c r="K1297" s="11">
        <f t="shared" si="61"/>
        <v>0</v>
      </c>
      <c r="L1297" s="11">
        <f t="shared" si="62"/>
        <v>4</v>
      </c>
      <c r="M1297" s="11" t="str">
        <f ca="1">IF(I1297&lt;&gt;"план","",IF((ABS(SUMIFS($C:$C,$J:$J,J1297,$E:$E,E1297,$I:$I,"факт"))+ABS(C1297))&gt;ABS(SUMIFS(INDIRECT("'Реестр план'!"&amp;'План-факт'!$E$3),'Реестр план'!$F:$F,E1297,'Реестр план'!$I:$I,J1297)),"перерасход","ок"))</f>
        <v/>
      </c>
    </row>
    <row r="1298" spans="1:13" x14ac:dyDescent="0.3">
      <c r="A1298" s="7">
        <v>42026</v>
      </c>
      <c r="C1298" s="9">
        <v>-21533.52</v>
      </c>
      <c r="D1298" s="4" t="s">
        <v>15</v>
      </c>
      <c r="E1298" s="4" t="s">
        <v>29</v>
      </c>
      <c r="F1298" s="4" t="s">
        <v>140</v>
      </c>
      <c r="H1298" s="4" t="s">
        <v>185</v>
      </c>
      <c r="I1298" s="4" t="s">
        <v>163</v>
      </c>
      <c r="J1298" s="11">
        <f t="shared" si="60"/>
        <v>1</v>
      </c>
      <c r="K1298" s="11">
        <f t="shared" si="61"/>
        <v>0</v>
      </c>
      <c r="L1298" s="11">
        <f t="shared" si="62"/>
        <v>4</v>
      </c>
      <c r="M1298" s="11" t="str">
        <f ca="1">IF(I1298&lt;&gt;"план","",IF((ABS(SUMIFS($C:$C,$J:$J,J1298,$E:$E,E1298,$I:$I,"факт"))+ABS(C1298))&gt;ABS(SUMIFS(INDIRECT("'Реестр план'!"&amp;'План-факт'!$E$3),'Реестр план'!$F:$F,E1298,'Реестр план'!$I:$I,J1298)),"перерасход","ок"))</f>
        <v/>
      </c>
    </row>
    <row r="1299" spans="1:13" x14ac:dyDescent="0.3">
      <c r="A1299" s="7">
        <v>42026</v>
      </c>
      <c r="C1299" s="9">
        <v>-18504.41</v>
      </c>
      <c r="D1299" s="4" t="s">
        <v>16</v>
      </c>
      <c r="E1299" s="4" t="s">
        <v>29</v>
      </c>
      <c r="F1299" s="4" t="s">
        <v>126</v>
      </c>
      <c r="H1299" s="4" t="s">
        <v>185</v>
      </c>
      <c r="I1299" s="4" t="s">
        <v>163</v>
      </c>
      <c r="J1299" s="11">
        <f t="shared" si="60"/>
        <v>1</v>
      </c>
      <c r="K1299" s="11">
        <f t="shared" si="61"/>
        <v>0</v>
      </c>
      <c r="L1299" s="11">
        <f t="shared" si="62"/>
        <v>4</v>
      </c>
      <c r="M1299" s="11" t="str">
        <f ca="1">IF(I1299&lt;&gt;"план","",IF((ABS(SUMIFS($C:$C,$J:$J,J1299,$E:$E,E1299,$I:$I,"факт"))+ABS(C1299))&gt;ABS(SUMIFS(INDIRECT("'Реестр план'!"&amp;'План-факт'!$E$3),'Реестр план'!$F:$F,E1299,'Реестр план'!$I:$I,J1299)),"перерасход","ок"))</f>
        <v/>
      </c>
    </row>
    <row r="1300" spans="1:13" x14ac:dyDescent="0.3">
      <c r="A1300" s="7">
        <v>42026</v>
      </c>
      <c r="C1300" s="9">
        <v>-9546.8799999999992</v>
      </c>
      <c r="D1300" s="4" t="s">
        <v>15</v>
      </c>
      <c r="E1300" s="4" t="s">
        <v>29</v>
      </c>
      <c r="F1300" s="4" t="s">
        <v>126</v>
      </c>
      <c r="H1300" s="4" t="s">
        <v>185</v>
      </c>
      <c r="I1300" s="4" t="s">
        <v>163</v>
      </c>
      <c r="J1300" s="11">
        <f t="shared" si="60"/>
        <v>1</v>
      </c>
      <c r="K1300" s="11">
        <f t="shared" si="61"/>
        <v>0</v>
      </c>
      <c r="L1300" s="11">
        <f t="shared" si="62"/>
        <v>4</v>
      </c>
      <c r="M1300" s="11" t="str">
        <f ca="1">IF(I1300&lt;&gt;"план","",IF((ABS(SUMIFS($C:$C,$J:$J,J1300,$E:$E,E1300,$I:$I,"факт"))+ABS(C1300))&gt;ABS(SUMIFS(INDIRECT("'Реестр план'!"&amp;'План-факт'!$E$3),'Реестр план'!$F:$F,E1300,'Реестр план'!$I:$I,J1300)),"перерасход","ок"))</f>
        <v/>
      </c>
    </row>
    <row r="1301" spans="1:13" x14ac:dyDescent="0.3">
      <c r="A1301" s="7">
        <v>42026</v>
      </c>
      <c r="C1301" s="9">
        <v>-5061.3500000000004</v>
      </c>
      <c r="D1301" s="4" t="s">
        <v>15</v>
      </c>
      <c r="E1301" s="4" t="s">
        <v>29</v>
      </c>
      <c r="F1301" s="4" t="s">
        <v>135</v>
      </c>
      <c r="H1301" s="4" t="s">
        <v>185</v>
      </c>
      <c r="I1301" s="4" t="s">
        <v>163</v>
      </c>
      <c r="J1301" s="11">
        <f t="shared" si="60"/>
        <v>1</v>
      </c>
      <c r="K1301" s="11">
        <f t="shared" si="61"/>
        <v>0</v>
      </c>
      <c r="L1301" s="11">
        <f t="shared" si="62"/>
        <v>4</v>
      </c>
      <c r="M1301" s="11" t="str">
        <f ca="1">IF(I1301&lt;&gt;"план","",IF((ABS(SUMIFS($C:$C,$J:$J,J1301,$E:$E,E1301,$I:$I,"факт"))+ABS(C1301))&gt;ABS(SUMIFS(INDIRECT("'Реестр план'!"&amp;'План-факт'!$E$3),'Реестр план'!$F:$F,E1301,'Реестр план'!$I:$I,J1301)),"перерасход","ок"))</f>
        <v/>
      </c>
    </row>
    <row r="1302" spans="1:13" x14ac:dyDescent="0.3">
      <c r="A1302" s="7">
        <v>42026</v>
      </c>
      <c r="C1302" s="9">
        <v>-4622.3999999999996</v>
      </c>
      <c r="D1302" s="4" t="s">
        <v>15</v>
      </c>
      <c r="E1302" s="4" t="s">
        <v>29</v>
      </c>
      <c r="F1302" s="4" t="s">
        <v>137</v>
      </c>
      <c r="H1302" s="4" t="s">
        <v>185</v>
      </c>
      <c r="I1302" s="4" t="s">
        <v>163</v>
      </c>
      <c r="J1302" s="11">
        <f t="shared" si="60"/>
        <v>1</v>
      </c>
      <c r="K1302" s="11">
        <f t="shared" si="61"/>
        <v>0</v>
      </c>
      <c r="L1302" s="11">
        <f t="shared" si="62"/>
        <v>4</v>
      </c>
      <c r="M1302" s="11" t="str">
        <f ca="1">IF(I1302&lt;&gt;"план","",IF((ABS(SUMIFS($C:$C,$J:$J,J1302,$E:$E,E1302,$I:$I,"факт"))+ABS(C1302))&gt;ABS(SUMIFS(INDIRECT("'Реестр план'!"&amp;'План-факт'!$E$3),'Реестр план'!$F:$F,E1302,'Реестр план'!$I:$I,J1302)),"перерасход","ок"))</f>
        <v/>
      </c>
    </row>
    <row r="1303" spans="1:13" x14ac:dyDescent="0.3">
      <c r="A1303" s="7">
        <v>42026</v>
      </c>
      <c r="C1303" s="9">
        <v>-4418.72</v>
      </c>
      <c r="D1303" s="4" t="s">
        <v>9</v>
      </c>
      <c r="E1303" s="4" t="s">
        <v>29</v>
      </c>
      <c r="F1303" s="4" t="s">
        <v>136</v>
      </c>
      <c r="H1303" s="4" t="s">
        <v>185</v>
      </c>
      <c r="I1303" s="4" t="s">
        <v>163</v>
      </c>
      <c r="J1303" s="11">
        <f t="shared" si="60"/>
        <v>1</v>
      </c>
      <c r="K1303" s="11">
        <f t="shared" si="61"/>
        <v>0</v>
      </c>
      <c r="L1303" s="11">
        <f t="shared" si="62"/>
        <v>4</v>
      </c>
      <c r="M1303" s="11" t="str">
        <f ca="1">IF(I1303&lt;&gt;"план","",IF((ABS(SUMIFS($C:$C,$J:$J,J1303,$E:$E,E1303,$I:$I,"факт"))+ABS(C1303))&gt;ABS(SUMIFS(INDIRECT("'Реестр план'!"&amp;'План-факт'!$E$3),'Реестр план'!$F:$F,E1303,'Реестр план'!$I:$I,J1303)),"перерасход","ок"))</f>
        <v/>
      </c>
    </row>
    <row r="1304" spans="1:13" x14ac:dyDescent="0.3">
      <c r="A1304" s="7">
        <v>42026</v>
      </c>
      <c r="C1304" s="9">
        <v>-3270.2</v>
      </c>
      <c r="D1304" s="4" t="s">
        <v>15</v>
      </c>
      <c r="E1304" s="4" t="s">
        <v>29</v>
      </c>
      <c r="F1304" s="4" t="s">
        <v>138</v>
      </c>
      <c r="H1304" s="4" t="s">
        <v>185</v>
      </c>
      <c r="I1304" s="4" t="s">
        <v>163</v>
      </c>
      <c r="J1304" s="11">
        <f t="shared" si="60"/>
        <v>1</v>
      </c>
      <c r="K1304" s="11">
        <f t="shared" si="61"/>
        <v>0</v>
      </c>
      <c r="L1304" s="11">
        <f t="shared" si="62"/>
        <v>4</v>
      </c>
      <c r="M1304" s="11" t="str">
        <f ca="1">IF(I1304&lt;&gt;"план","",IF((ABS(SUMIFS($C:$C,$J:$J,J1304,$E:$E,E1304,$I:$I,"факт"))+ABS(C1304))&gt;ABS(SUMIFS(INDIRECT("'Реестр план'!"&amp;'План-факт'!$E$3),'Реестр план'!$F:$F,E1304,'Реестр план'!$I:$I,J1304)),"перерасход","ок"))</f>
        <v/>
      </c>
    </row>
    <row r="1305" spans="1:13" x14ac:dyDescent="0.3">
      <c r="A1305" s="7">
        <v>42026</v>
      </c>
      <c r="C1305" s="9">
        <v>-1530.01</v>
      </c>
      <c r="D1305" s="4" t="s">
        <v>16</v>
      </c>
      <c r="E1305" s="4" t="s">
        <v>29</v>
      </c>
      <c r="F1305" s="4" t="s">
        <v>131</v>
      </c>
      <c r="H1305" s="4" t="s">
        <v>185</v>
      </c>
      <c r="I1305" s="4" t="s">
        <v>163</v>
      </c>
      <c r="J1305" s="11">
        <f t="shared" si="60"/>
        <v>1</v>
      </c>
      <c r="K1305" s="11">
        <f t="shared" si="61"/>
        <v>0</v>
      </c>
      <c r="L1305" s="11">
        <f t="shared" si="62"/>
        <v>4</v>
      </c>
      <c r="M1305" s="11" t="str">
        <f ca="1">IF(I1305&lt;&gt;"план","",IF((ABS(SUMIFS($C:$C,$J:$J,J1305,$E:$E,E1305,$I:$I,"факт"))+ABS(C1305))&gt;ABS(SUMIFS(INDIRECT("'Реестр план'!"&amp;'План-факт'!$E$3),'Реестр план'!$F:$F,E1305,'Реестр план'!$I:$I,J1305)),"перерасход","ок"))</f>
        <v/>
      </c>
    </row>
    <row r="1306" spans="1:13" x14ac:dyDescent="0.3">
      <c r="A1306" s="7">
        <v>42026</v>
      </c>
      <c r="C1306" s="9">
        <v>-1034.1500000000001</v>
      </c>
      <c r="D1306" s="4" t="s">
        <v>15</v>
      </c>
      <c r="E1306" s="4" t="s">
        <v>29</v>
      </c>
      <c r="F1306" s="4" t="s">
        <v>127</v>
      </c>
      <c r="H1306" s="4" t="s">
        <v>185</v>
      </c>
      <c r="I1306" s="4" t="s">
        <v>163</v>
      </c>
      <c r="J1306" s="11">
        <f t="shared" si="60"/>
        <v>1</v>
      </c>
      <c r="K1306" s="11">
        <f t="shared" si="61"/>
        <v>0</v>
      </c>
      <c r="L1306" s="11">
        <f t="shared" si="62"/>
        <v>4</v>
      </c>
      <c r="M1306" s="11" t="str">
        <f ca="1">IF(I1306&lt;&gt;"план","",IF((ABS(SUMIFS($C:$C,$J:$J,J1306,$E:$E,E1306,$I:$I,"факт"))+ABS(C1306))&gt;ABS(SUMIFS(INDIRECT("'Реестр план'!"&amp;'План-факт'!$E$3),'Реестр план'!$F:$F,E1306,'Реестр план'!$I:$I,J1306)),"перерасход","ок"))</f>
        <v/>
      </c>
    </row>
    <row r="1307" spans="1:13" x14ac:dyDescent="0.3">
      <c r="A1307" s="7">
        <v>42026</v>
      </c>
      <c r="C1307" s="9">
        <v>35400</v>
      </c>
      <c r="D1307" s="4" t="s">
        <v>15</v>
      </c>
      <c r="E1307" s="4" t="s">
        <v>24</v>
      </c>
      <c r="F1307" s="4" t="s">
        <v>121</v>
      </c>
      <c r="H1307" s="4" t="s">
        <v>178</v>
      </c>
      <c r="I1307" s="4" t="s">
        <v>163</v>
      </c>
      <c r="J1307" s="11">
        <f t="shared" si="60"/>
        <v>1</v>
      </c>
      <c r="K1307" s="11">
        <f t="shared" si="61"/>
        <v>0</v>
      </c>
      <c r="L1307" s="11">
        <f t="shared" si="62"/>
        <v>4</v>
      </c>
      <c r="M1307" s="11" t="str">
        <f ca="1">IF(I1307&lt;&gt;"план","",IF((ABS(SUMIFS($C:$C,$J:$J,J1307,$E:$E,E1307,$I:$I,"факт"))+ABS(C1307))&gt;ABS(SUMIFS(INDIRECT("'Реестр план'!"&amp;'План-факт'!$E$3),'Реестр план'!$F:$F,E1307,'Реестр план'!$I:$I,J1307)),"перерасход","ок"))</f>
        <v/>
      </c>
    </row>
    <row r="1308" spans="1:13" x14ac:dyDescent="0.3">
      <c r="A1308" s="7">
        <v>42026</v>
      </c>
      <c r="C1308" s="9">
        <v>41283.480000000003</v>
      </c>
      <c r="D1308" s="4" t="s">
        <v>9</v>
      </c>
      <c r="E1308" s="4" t="s">
        <v>24</v>
      </c>
      <c r="F1308" s="4" t="s">
        <v>122</v>
      </c>
      <c r="H1308" s="4" t="s">
        <v>178</v>
      </c>
      <c r="I1308" s="4" t="s">
        <v>163</v>
      </c>
      <c r="J1308" s="11">
        <f t="shared" si="60"/>
        <v>1</v>
      </c>
      <c r="K1308" s="11">
        <f t="shared" si="61"/>
        <v>0</v>
      </c>
      <c r="L1308" s="11">
        <f t="shared" si="62"/>
        <v>4</v>
      </c>
      <c r="M1308" s="11" t="str">
        <f ca="1">IF(I1308&lt;&gt;"план","",IF((ABS(SUMIFS($C:$C,$J:$J,J1308,$E:$E,E1308,$I:$I,"факт"))+ABS(C1308))&gt;ABS(SUMIFS(INDIRECT("'Реестр план'!"&amp;'План-факт'!$E$3),'Реестр план'!$F:$F,E1308,'Реестр план'!$I:$I,J1308)),"перерасход","ок"))</f>
        <v/>
      </c>
    </row>
    <row r="1309" spans="1:13" x14ac:dyDescent="0.3">
      <c r="A1309" s="7">
        <v>42027</v>
      </c>
      <c r="C1309" s="9">
        <v>49701.599999999999</v>
      </c>
      <c r="D1309" s="4" t="s">
        <v>16</v>
      </c>
      <c r="E1309" s="4" t="s">
        <v>24</v>
      </c>
      <c r="F1309" s="4" t="s">
        <v>105</v>
      </c>
      <c r="H1309" s="4" t="s">
        <v>178</v>
      </c>
      <c r="I1309" s="4" t="s">
        <v>163</v>
      </c>
      <c r="J1309" s="11">
        <f t="shared" si="60"/>
        <v>1</v>
      </c>
      <c r="K1309" s="11">
        <f t="shared" si="61"/>
        <v>0</v>
      </c>
      <c r="L1309" s="11">
        <f t="shared" si="62"/>
        <v>4</v>
      </c>
      <c r="M1309" s="11" t="str">
        <f ca="1">IF(I1309&lt;&gt;"план","",IF((ABS(SUMIFS($C:$C,$J:$J,J1309,$E:$E,E1309,$I:$I,"факт"))+ABS(C1309))&gt;ABS(SUMIFS(INDIRECT("'Реестр план'!"&amp;'План-факт'!$E$3),'Реестр план'!$F:$F,E1309,'Реестр план'!$I:$I,J1309)),"перерасход","ок"))</f>
        <v/>
      </c>
    </row>
    <row r="1310" spans="1:13" x14ac:dyDescent="0.3">
      <c r="A1310" s="7">
        <v>42027</v>
      </c>
      <c r="C1310" s="9">
        <v>133812</v>
      </c>
      <c r="D1310" s="4" t="s">
        <v>9</v>
      </c>
      <c r="E1310" s="4" t="s">
        <v>24</v>
      </c>
      <c r="F1310" s="4" t="s">
        <v>113</v>
      </c>
      <c r="H1310" s="4" t="s">
        <v>178</v>
      </c>
      <c r="I1310" s="4" t="s">
        <v>163</v>
      </c>
      <c r="J1310" s="11">
        <f t="shared" si="60"/>
        <v>1</v>
      </c>
      <c r="K1310" s="11">
        <f t="shared" si="61"/>
        <v>0</v>
      </c>
      <c r="L1310" s="11">
        <f t="shared" si="62"/>
        <v>4</v>
      </c>
      <c r="M1310" s="11" t="str">
        <f ca="1">IF(I1310&lt;&gt;"план","",IF((ABS(SUMIFS($C:$C,$J:$J,J1310,$E:$E,E1310,$I:$I,"факт"))+ABS(C1310))&gt;ABS(SUMIFS(INDIRECT("'Реестр план'!"&amp;'План-факт'!$E$3),'Реестр план'!$F:$F,E1310,'Реестр план'!$I:$I,J1310)),"перерасход","ок"))</f>
        <v/>
      </c>
    </row>
    <row r="1311" spans="1:13" x14ac:dyDescent="0.3">
      <c r="A1311" s="7">
        <v>42028</v>
      </c>
      <c r="C1311" s="9">
        <v>-197750.55</v>
      </c>
      <c r="D1311" s="4" t="s">
        <v>15</v>
      </c>
      <c r="E1311" s="4" t="s">
        <v>29</v>
      </c>
      <c r="F1311" s="4" t="s">
        <v>144</v>
      </c>
      <c r="H1311" s="4" t="s">
        <v>185</v>
      </c>
      <c r="I1311" s="4" t="s">
        <v>163</v>
      </c>
      <c r="J1311" s="11">
        <f t="shared" si="60"/>
        <v>1</v>
      </c>
      <c r="K1311" s="11">
        <f t="shared" si="61"/>
        <v>0</v>
      </c>
      <c r="L1311" s="11">
        <f t="shared" si="62"/>
        <v>4</v>
      </c>
      <c r="M1311" s="11" t="str">
        <f ca="1">IF(I1311&lt;&gt;"план","",IF((ABS(SUMIFS($C:$C,$J:$J,J1311,$E:$E,E1311,$I:$I,"факт"))+ABS(C1311))&gt;ABS(SUMIFS(INDIRECT("'Реестр план'!"&amp;'План-факт'!$E$3),'Реестр план'!$F:$F,E1311,'Реестр план'!$I:$I,J1311)),"перерасход","ок"))</f>
        <v/>
      </c>
    </row>
    <row r="1312" spans="1:13" x14ac:dyDescent="0.3">
      <c r="A1312" s="7">
        <v>42028</v>
      </c>
      <c r="C1312" s="9">
        <v>-167308.37</v>
      </c>
      <c r="D1312" s="4" t="s">
        <v>9</v>
      </c>
      <c r="E1312" s="4" t="s">
        <v>29</v>
      </c>
      <c r="F1312" s="4" t="s">
        <v>141</v>
      </c>
      <c r="H1312" s="4" t="s">
        <v>185</v>
      </c>
      <c r="I1312" s="4" t="s">
        <v>163</v>
      </c>
      <c r="J1312" s="11">
        <f t="shared" si="60"/>
        <v>1</v>
      </c>
      <c r="K1312" s="11">
        <f t="shared" si="61"/>
        <v>0</v>
      </c>
      <c r="L1312" s="11">
        <f t="shared" si="62"/>
        <v>4</v>
      </c>
      <c r="M1312" s="11" t="str">
        <f ca="1">IF(I1312&lt;&gt;"план","",IF((ABS(SUMIFS($C:$C,$J:$J,J1312,$E:$E,E1312,$I:$I,"факт"))+ABS(C1312))&gt;ABS(SUMIFS(INDIRECT("'Реестр план'!"&amp;'План-факт'!$E$3),'Реестр план'!$F:$F,E1312,'Реестр план'!$I:$I,J1312)),"перерасход","ок"))</f>
        <v/>
      </c>
    </row>
    <row r="1313" spans="1:13" x14ac:dyDescent="0.3">
      <c r="A1313" s="7">
        <v>42028</v>
      </c>
      <c r="C1313" s="9">
        <v>-129115.02</v>
      </c>
      <c r="D1313" s="4" t="s">
        <v>9</v>
      </c>
      <c r="E1313" s="4" t="s">
        <v>29</v>
      </c>
      <c r="F1313" s="4" t="s">
        <v>136</v>
      </c>
      <c r="H1313" s="4" t="s">
        <v>185</v>
      </c>
      <c r="I1313" s="4" t="s">
        <v>163</v>
      </c>
      <c r="J1313" s="11">
        <f t="shared" si="60"/>
        <v>1</v>
      </c>
      <c r="K1313" s="11">
        <f t="shared" si="61"/>
        <v>0</v>
      </c>
      <c r="L1313" s="11">
        <f t="shared" si="62"/>
        <v>4</v>
      </c>
      <c r="M1313" s="11" t="str">
        <f ca="1">IF(I1313&lt;&gt;"план","",IF((ABS(SUMIFS($C:$C,$J:$J,J1313,$E:$E,E1313,$I:$I,"факт"))+ABS(C1313))&gt;ABS(SUMIFS(INDIRECT("'Реестр план'!"&amp;'План-факт'!$E$3),'Реестр план'!$F:$F,E1313,'Реестр план'!$I:$I,J1313)),"перерасход","ок"))</f>
        <v/>
      </c>
    </row>
    <row r="1314" spans="1:13" x14ac:dyDescent="0.3">
      <c r="A1314" s="7">
        <v>42028</v>
      </c>
      <c r="C1314" s="9">
        <v>-80000</v>
      </c>
      <c r="D1314" s="4" t="s">
        <v>9</v>
      </c>
      <c r="E1314" s="4" t="s">
        <v>29</v>
      </c>
      <c r="F1314" s="4" t="s">
        <v>127</v>
      </c>
      <c r="H1314" s="4" t="s">
        <v>185</v>
      </c>
      <c r="I1314" s="4" t="s">
        <v>163</v>
      </c>
      <c r="J1314" s="11">
        <f t="shared" si="60"/>
        <v>1</v>
      </c>
      <c r="K1314" s="11">
        <f t="shared" si="61"/>
        <v>0</v>
      </c>
      <c r="L1314" s="11">
        <f t="shared" si="62"/>
        <v>4</v>
      </c>
      <c r="M1314" s="11" t="str">
        <f ca="1">IF(I1314&lt;&gt;"план","",IF((ABS(SUMIFS($C:$C,$J:$J,J1314,$E:$E,E1314,$I:$I,"факт"))+ABS(C1314))&gt;ABS(SUMIFS(INDIRECT("'Реестр план'!"&amp;'План-факт'!$E$3),'Реестр план'!$F:$F,E1314,'Реестр план'!$I:$I,J1314)),"перерасход","ок"))</f>
        <v/>
      </c>
    </row>
    <row r="1315" spans="1:13" x14ac:dyDescent="0.3">
      <c r="A1315" s="7">
        <v>42028</v>
      </c>
      <c r="C1315" s="9">
        <v>-79933.94</v>
      </c>
      <c r="D1315" s="4" t="s">
        <v>15</v>
      </c>
      <c r="E1315" s="4" t="s">
        <v>29</v>
      </c>
      <c r="F1315" s="4" t="s">
        <v>131</v>
      </c>
      <c r="H1315" s="4" t="s">
        <v>185</v>
      </c>
      <c r="I1315" s="4" t="s">
        <v>163</v>
      </c>
      <c r="J1315" s="11">
        <f t="shared" si="60"/>
        <v>1</v>
      </c>
      <c r="K1315" s="11">
        <f t="shared" si="61"/>
        <v>0</v>
      </c>
      <c r="L1315" s="11">
        <f t="shared" si="62"/>
        <v>4</v>
      </c>
      <c r="M1315" s="11" t="str">
        <f ca="1">IF(I1315&lt;&gt;"план","",IF((ABS(SUMIFS($C:$C,$J:$J,J1315,$E:$E,E1315,$I:$I,"факт"))+ABS(C1315))&gt;ABS(SUMIFS(INDIRECT("'Реестр план'!"&amp;'План-факт'!$E$3),'Реестр план'!$F:$F,E1315,'Реестр план'!$I:$I,J1315)),"перерасход","ок"))</f>
        <v/>
      </c>
    </row>
    <row r="1316" spans="1:13" x14ac:dyDescent="0.3">
      <c r="A1316" s="7">
        <v>42028</v>
      </c>
      <c r="C1316" s="9">
        <v>-77648.350000000006</v>
      </c>
      <c r="D1316" s="4" t="s">
        <v>16</v>
      </c>
      <c r="E1316" s="4" t="s">
        <v>29</v>
      </c>
      <c r="F1316" s="4" t="s">
        <v>129</v>
      </c>
      <c r="H1316" s="4" t="s">
        <v>185</v>
      </c>
      <c r="I1316" s="4" t="s">
        <v>163</v>
      </c>
      <c r="J1316" s="11">
        <f t="shared" si="60"/>
        <v>1</v>
      </c>
      <c r="K1316" s="11">
        <f t="shared" si="61"/>
        <v>0</v>
      </c>
      <c r="L1316" s="11">
        <f t="shared" si="62"/>
        <v>4</v>
      </c>
      <c r="M1316" s="11" t="str">
        <f ca="1">IF(I1316&lt;&gt;"план","",IF((ABS(SUMIFS($C:$C,$J:$J,J1316,$E:$E,E1316,$I:$I,"факт"))+ABS(C1316))&gt;ABS(SUMIFS(INDIRECT("'Реестр план'!"&amp;'План-факт'!$E$3),'Реестр план'!$F:$F,E1316,'Реестр план'!$I:$I,J1316)),"перерасход","ок"))</f>
        <v/>
      </c>
    </row>
    <row r="1317" spans="1:13" x14ac:dyDescent="0.3">
      <c r="A1317" s="7">
        <v>42028</v>
      </c>
      <c r="C1317" s="9">
        <v>-68364.479999999996</v>
      </c>
      <c r="D1317" s="4" t="s">
        <v>16</v>
      </c>
      <c r="E1317" s="4" t="s">
        <v>29</v>
      </c>
      <c r="F1317" s="4" t="s">
        <v>129</v>
      </c>
      <c r="H1317" s="4" t="s">
        <v>185</v>
      </c>
      <c r="I1317" s="4" t="s">
        <v>163</v>
      </c>
      <c r="J1317" s="11">
        <f t="shared" si="60"/>
        <v>1</v>
      </c>
      <c r="K1317" s="11">
        <f t="shared" si="61"/>
        <v>0</v>
      </c>
      <c r="L1317" s="11">
        <f t="shared" si="62"/>
        <v>4</v>
      </c>
      <c r="M1317" s="11" t="str">
        <f ca="1">IF(I1317&lt;&gt;"план","",IF((ABS(SUMIFS($C:$C,$J:$J,J1317,$E:$E,E1317,$I:$I,"факт"))+ABS(C1317))&gt;ABS(SUMIFS(INDIRECT("'Реестр план'!"&amp;'План-факт'!$E$3),'Реестр план'!$F:$F,E1317,'Реестр план'!$I:$I,J1317)),"перерасход","ок"))</f>
        <v/>
      </c>
    </row>
    <row r="1318" spans="1:13" x14ac:dyDescent="0.3">
      <c r="A1318" s="7">
        <v>42028</v>
      </c>
      <c r="C1318" s="9">
        <v>-63158.21</v>
      </c>
      <c r="D1318" s="4" t="s">
        <v>16</v>
      </c>
      <c r="E1318" s="4" t="s">
        <v>29</v>
      </c>
      <c r="F1318" s="4" t="s">
        <v>132</v>
      </c>
      <c r="H1318" s="4" t="s">
        <v>185</v>
      </c>
      <c r="I1318" s="4" t="s">
        <v>163</v>
      </c>
      <c r="J1318" s="11">
        <f t="shared" si="60"/>
        <v>1</v>
      </c>
      <c r="K1318" s="11">
        <f t="shared" si="61"/>
        <v>0</v>
      </c>
      <c r="L1318" s="11">
        <f t="shared" si="62"/>
        <v>4</v>
      </c>
      <c r="M1318" s="11" t="str">
        <f ca="1">IF(I1318&lt;&gt;"план","",IF((ABS(SUMIFS($C:$C,$J:$J,J1318,$E:$E,E1318,$I:$I,"факт"))+ABS(C1318))&gt;ABS(SUMIFS(INDIRECT("'Реестр план'!"&amp;'План-факт'!$E$3),'Реестр план'!$F:$F,E1318,'Реестр план'!$I:$I,J1318)),"перерасход","ок"))</f>
        <v/>
      </c>
    </row>
    <row r="1319" spans="1:13" x14ac:dyDescent="0.3">
      <c r="A1319" s="7">
        <v>42028</v>
      </c>
      <c r="C1319" s="9">
        <v>-48745.05</v>
      </c>
      <c r="D1319" s="4" t="s">
        <v>15</v>
      </c>
      <c r="E1319" s="4" t="s">
        <v>29</v>
      </c>
      <c r="F1319" s="4" t="s">
        <v>136</v>
      </c>
      <c r="H1319" s="4" t="s">
        <v>185</v>
      </c>
      <c r="I1319" s="4" t="s">
        <v>163</v>
      </c>
      <c r="J1319" s="11">
        <f t="shared" si="60"/>
        <v>1</v>
      </c>
      <c r="K1319" s="11">
        <f t="shared" si="61"/>
        <v>0</v>
      </c>
      <c r="L1319" s="11">
        <f t="shared" si="62"/>
        <v>4</v>
      </c>
      <c r="M1319" s="11" t="str">
        <f ca="1">IF(I1319&lt;&gt;"план","",IF((ABS(SUMIFS($C:$C,$J:$J,J1319,$E:$E,E1319,$I:$I,"факт"))+ABS(C1319))&gt;ABS(SUMIFS(INDIRECT("'Реестр план'!"&amp;'План-факт'!$E$3),'Реестр план'!$F:$F,E1319,'Реестр план'!$I:$I,J1319)),"перерасход","ок"))</f>
        <v/>
      </c>
    </row>
    <row r="1320" spans="1:13" x14ac:dyDescent="0.3">
      <c r="A1320" s="7">
        <v>42028</v>
      </c>
      <c r="C1320" s="9">
        <v>-35212.94</v>
      </c>
      <c r="D1320" s="4" t="s">
        <v>16</v>
      </c>
      <c r="E1320" s="4" t="s">
        <v>29</v>
      </c>
      <c r="F1320" s="4" t="s">
        <v>130</v>
      </c>
      <c r="H1320" s="4" t="s">
        <v>185</v>
      </c>
      <c r="I1320" s="4" t="s">
        <v>163</v>
      </c>
      <c r="J1320" s="11">
        <f t="shared" si="60"/>
        <v>1</v>
      </c>
      <c r="K1320" s="11">
        <f t="shared" si="61"/>
        <v>0</v>
      </c>
      <c r="L1320" s="11">
        <f t="shared" si="62"/>
        <v>4</v>
      </c>
      <c r="M1320" s="11" t="str">
        <f ca="1">IF(I1320&lt;&gt;"план","",IF((ABS(SUMIFS($C:$C,$J:$J,J1320,$E:$E,E1320,$I:$I,"факт"))+ABS(C1320))&gt;ABS(SUMIFS(INDIRECT("'Реестр план'!"&amp;'План-факт'!$E$3),'Реестр план'!$F:$F,E1320,'Реестр план'!$I:$I,J1320)),"перерасход","ок"))</f>
        <v/>
      </c>
    </row>
    <row r="1321" spans="1:13" x14ac:dyDescent="0.3">
      <c r="A1321" s="7">
        <v>42028</v>
      </c>
      <c r="C1321" s="9">
        <v>-31197.86</v>
      </c>
      <c r="D1321" s="4" t="s">
        <v>16</v>
      </c>
      <c r="E1321" s="4" t="s">
        <v>29</v>
      </c>
      <c r="F1321" s="4" t="s">
        <v>141</v>
      </c>
      <c r="H1321" s="4" t="s">
        <v>185</v>
      </c>
      <c r="I1321" s="4" t="s">
        <v>163</v>
      </c>
      <c r="J1321" s="11">
        <f t="shared" si="60"/>
        <v>1</v>
      </c>
      <c r="K1321" s="11">
        <f t="shared" si="61"/>
        <v>0</v>
      </c>
      <c r="L1321" s="11">
        <f t="shared" si="62"/>
        <v>4</v>
      </c>
      <c r="M1321" s="11" t="str">
        <f ca="1">IF(I1321&lt;&gt;"план","",IF((ABS(SUMIFS($C:$C,$J:$J,J1321,$E:$E,E1321,$I:$I,"факт"))+ABS(C1321))&gt;ABS(SUMIFS(INDIRECT("'Реестр план'!"&amp;'План-факт'!$E$3),'Реестр план'!$F:$F,E1321,'Реестр план'!$I:$I,J1321)),"перерасход","ок"))</f>
        <v/>
      </c>
    </row>
    <row r="1322" spans="1:13" x14ac:dyDescent="0.3">
      <c r="A1322" s="7">
        <v>42028</v>
      </c>
      <c r="C1322" s="9">
        <v>-31014.35</v>
      </c>
      <c r="D1322" s="4" t="s">
        <v>15</v>
      </c>
      <c r="E1322" s="4" t="s">
        <v>29</v>
      </c>
      <c r="F1322" s="4" t="s">
        <v>140</v>
      </c>
      <c r="H1322" s="4" t="s">
        <v>185</v>
      </c>
      <c r="I1322" s="4" t="s">
        <v>163</v>
      </c>
      <c r="J1322" s="11">
        <f t="shared" si="60"/>
        <v>1</v>
      </c>
      <c r="K1322" s="11">
        <f t="shared" si="61"/>
        <v>0</v>
      </c>
      <c r="L1322" s="11">
        <f t="shared" si="62"/>
        <v>4</v>
      </c>
      <c r="M1322" s="11" t="str">
        <f ca="1">IF(I1322&lt;&gt;"план","",IF((ABS(SUMIFS($C:$C,$J:$J,J1322,$E:$E,E1322,$I:$I,"факт"))+ABS(C1322))&gt;ABS(SUMIFS(INDIRECT("'Реестр план'!"&amp;'План-факт'!$E$3),'Реестр план'!$F:$F,E1322,'Реестр план'!$I:$I,J1322)),"перерасход","ок"))</f>
        <v/>
      </c>
    </row>
    <row r="1323" spans="1:13" x14ac:dyDescent="0.3">
      <c r="A1323" s="7">
        <v>42028</v>
      </c>
      <c r="C1323" s="9">
        <v>-30680</v>
      </c>
      <c r="D1323" s="4" t="s">
        <v>15</v>
      </c>
      <c r="E1323" s="4" t="s">
        <v>29</v>
      </c>
      <c r="F1323" s="4" t="s">
        <v>136</v>
      </c>
      <c r="H1323" s="4" t="s">
        <v>185</v>
      </c>
      <c r="I1323" s="4" t="s">
        <v>163</v>
      </c>
      <c r="J1323" s="11">
        <f t="shared" si="60"/>
        <v>1</v>
      </c>
      <c r="K1323" s="11">
        <f t="shared" si="61"/>
        <v>0</v>
      </c>
      <c r="L1323" s="11">
        <f t="shared" si="62"/>
        <v>4</v>
      </c>
      <c r="M1323" s="11" t="str">
        <f ca="1">IF(I1323&lt;&gt;"план","",IF((ABS(SUMIFS($C:$C,$J:$J,J1323,$E:$E,E1323,$I:$I,"факт"))+ABS(C1323))&gt;ABS(SUMIFS(INDIRECT("'Реестр план'!"&amp;'План-факт'!$E$3),'Реестр план'!$F:$F,E1323,'Реестр план'!$I:$I,J1323)),"перерасход","ок"))</f>
        <v/>
      </c>
    </row>
    <row r="1324" spans="1:13" x14ac:dyDescent="0.3">
      <c r="A1324" s="7">
        <v>42028</v>
      </c>
      <c r="C1324" s="9">
        <v>-28742.66</v>
      </c>
      <c r="D1324" s="4" t="s">
        <v>16</v>
      </c>
      <c r="E1324" s="4" t="s">
        <v>29</v>
      </c>
      <c r="F1324" s="4" t="s">
        <v>127</v>
      </c>
      <c r="H1324" s="4" t="s">
        <v>185</v>
      </c>
      <c r="I1324" s="4" t="s">
        <v>163</v>
      </c>
      <c r="J1324" s="11">
        <f t="shared" si="60"/>
        <v>1</v>
      </c>
      <c r="K1324" s="11">
        <f t="shared" si="61"/>
        <v>0</v>
      </c>
      <c r="L1324" s="11">
        <f t="shared" si="62"/>
        <v>4</v>
      </c>
      <c r="M1324" s="11" t="str">
        <f ca="1">IF(I1324&lt;&gt;"план","",IF((ABS(SUMIFS($C:$C,$J:$J,J1324,$E:$E,E1324,$I:$I,"факт"))+ABS(C1324))&gt;ABS(SUMIFS(INDIRECT("'Реестр план'!"&amp;'План-факт'!$E$3),'Реестр план'!$F:$F,E1324,'Реестр план'!$I:$I,J1324)),"перерасход","ок"))</f>
        <v/>
      </c>
    </row>
    <row r="1325" spans="1:13" x14ac:dyDescent="0.3">
      <c r="A1325" s="7">
        <v>42028</v>
      </c>
      <c r="C1325" s="9">
        <v>-22402.43</v>
      </c>
      <c r="D1325" s="4" t="s">
        <v>9</v>
      </c>
      <c r="E1325" s="4" t="s">
        <v>29</v>
      </c>
      <c r="F1325" s="4" t="s">
        <v>127</v>
      </c>
      <c r="H1325" s="4" t="s">
        <v>185</v>
      </c>
      <c r="I1325" s="4" t="s">
        <v>163</v>
      </c>
      <c r="J1325" s="11">
        <f t="shared" si="60"/>
        <v>1</v>
      </c>
      <c r="K1325" s="11">
        <f t="shared" si="61"/>
        <v>0</v>
      </c>
      <c r="L1325" s="11">
        <f t="shared" si="62"/>
        <v>4</v>
      </c>
      <c r="M1325" s="11" t="str">
        <f ca="1">IF(I1325&lt;&gt;"план","",IF((ABS(SUMIFS($C:$C,$J:$J,J1325,$E:$E,E1325,$I:$I,"факт"))+ABS(C1325))&gt;ABS(SUMIFS(INDIRECT("'Реестр план'!"&amp;'План-факт'!$E$3),'Реестр план'!$F:$F,E1325,'Реестр план'!$I:$I,J1325)),"перерасход","ок"))</f>
        <v/>
      </c>
    </row>
    <row r="1326" spans="1:13" x14ac:dyDescent="0.3">
      <c r="A1326" s="7">
        <v>42028</v>
      </c>
      <c r="C1326" s="9">
        <v>-21527.38</v>
      </c>
      <c r="D1326" s="4" t="s">
        <v>15</v>
      </c>
      <c r="E1326" s="4" t="s">
        <v>29</v>
      </c>
      <c r="F1326" s="4" t="s">
        <v>137</v>
      </c>
      <c r="H1326" s="4" t="s">
        <v>185</v>
      </c>
      <c r="I1326" s="4" t="s">
        <v>163</v>
      </c>
      <c r="J1326" s="11">
        <f t="shared" si="60"/>
        <v>1</v>
      </c>
      <c r="K1326" s="11">
        <f t="shared" si="61"/>
        <v>0</v>
      </c>
      <c r="L1326" s="11">
        <f t="shared" si="62"/>
        <v>4</v>
      </c>
      <c r="M1326" s="11" t="str">
        <f ca="1">IF(I1326&lt;&gt;"план","",IF((ABS(SUMIFS($C:$C,$J:$J,J1326,$E:$E,E1326,$I:$I,"факт"))+ABS(C1326))&gt;ABS(SUMIFS(INDIRECT("'Реестр план'!"&amp;'План-факт'!$E$3),'Реестр план'!$F:$F,E1326,'Реестр план'!$I:$I,J1326)),"перерасход","ок"))</f>
        <v/>
      </c>
    </row>
    <row r="1327" spans="1:13" x14ac:dyDescent="0.3">
      <c r="A1327" s="7">
        <v>42028</v>
      </c>
      <c r="C1327" s="9">
        <v>-19714.21</v>
      </c>
      <c r="D1327" s="4" t="s">
        <v>9</v>
      </c>
      <c r="E1327" s="4" t="s">
        <v>29</v>
      </c>
      <c r="F1327" s="4" t="s">
        <v>128</v>
      </c>
      <c r="H1327" s="4" t="s">
        <v>185</v>
      </c>
      <c r="I1327" s="4" t="s">
        <v>163</v>
      </c>
      <c r="J1327" s="11">
        <f t="shared" si="60"/>
        <v>1</v>
      </c>
      <c r="K1327" s="11">
        <f t="shared" si="61"/>
        <v>0</v>
      </c>
      <c r="L1327" s="11">
        <f t="shared" si="62"/>
        <v>4</v>
      </c>
      <c r="M1327" s="11" t="str">
        <f ca="1">IF(I1327&lt;&gt;"план","",IF((ABS(SUMIFS($C:$C,$J:$J,J1327,$E:$E,E1327,$I:$I,"факт"))+ABS(C1327))&gt;ABS(SUMIFS(INDIRECT("'Реестр план'!"&amp;'План-факт'!$E$3),'Реестр план'!$F:$F,E1327,'Реестр план'!$I:$I,J1327)),"перерасход","ок"))</f>
        <v/>
      </c>
    </row>
    <row r="1328" spans="1:13" x14ac:dyDescent="0.3">
      <c r="A1328" s="7">
        <v>42028</v>
      </c>
      <c r="C1328" s="9">
        <v>-19583.84</v>
      </c>
      <c r="D1328" s="4" t="s">
        <v>9</v>
      </c>
      <c r="E1328" s="4" t="s">
        <v>29</v>
      </c>
      <c r="F1328" s="4" t="s">
        <v>133</v>
      </c>
      <c r="H1328" s="4" t="s">
        <v>185</v>
      </c>
      <c r="I1328" s="4" t="s">
        <v>163</v>
      </c>
      <c r="J1328" s="11">
        <f t="shared" si="60"/>
        <v>1</v>
      </c>
      <c r="K1328" s="11">
        <f t="shared" si="61"/>
        <v>0</v>
      </c>
      <c r="L1328" s="11">
        <f t="shared" si="62"/>
        <v>4</v>
      </c>
      <c r="M1328" s="11" t="str">
        <f ca="1">IF(I1328&lt;&gt;"план","",IF((ABS(SUMIFS($C:$C,$J:$J,J1328,$E:$E,E1328,$I:$I,"факт"))+ABS(C1328))&gt;ABS(SUMIFS(INDIRECT("'Реестр план'!"&amp;'План-факт'!$E$3),'Реестр план'!$F:$F,E1328,'Реестр план'!$I:$I,J1328)),"перерасход","ок"))</f>
        <v/>
      </c>
    </row>
    <row r="1329" spans="1:13" x14ac:dyDescent="0.3">
      <c r="A1329" s="7">
        <v>42028</v>
      </c>
      <c r="C1329" s="9">
        <v>-18677.63</v>
      </c>
      <c r="D1329" s="4" t="s">
        <v>9</v>
      </c>
      <c r="E1329" s="4" t="s">
        <v>29</v>
      </c>
      <c r="F1329" s="4" t="s">
        <v>132</v>
      </c>
      <c r="H1329" s="4" t="s">
        <v>185</v>
      </c>
      <c r="I1329" s="4" t="s">
        <v>163</v>
      </c>
      <c r="J1329" s="11">
        <f t="shared" si="60"/>
        <v>1</v>
      </c>
      <c r="K1329" s="11">
        <f t="shared" si="61"/>
        <v>0</v>
      </c>
      <c r="L1329" s="11">
        <f t="shared" si="62"/>
        <v>4</v>
      </c>
      <c r="M1329" s="11" t="str">
        <f ca="1">IF(I1329&lt;&gt;"план","",IF((ABS(SUMIFS($C:$C,$J:$J,J1329,$E:$E,E1329,$I:$I,"факт"))+ABS(C1329))&gt;ABS(SUMIFS(INDIRECT("'Реестр план'!"&amp;'План-факт'!$E$3),'Реестр план'!$F:$F,E1329,'Реестр план'!$I:$I,J1329)),"перерасход","ок"))</f>
        <v/>
      </c>
    </row>
    <row r="1330" spans="1:13" x14ac:dyDescent="0.3">
      <c r="A1330" s="7">
        <v>42028</v>
      </c>
      <c r="C1330" s="9">
        <v>-17340.52</v>
      </c>
      <c r="D1330" s="4" t="s">
        <v>15</v>
      </c>
      <c r="E1330" s="4" t="s">
        <v>29</v>
      </c>
      <c r="F1330" s="4" t="s">
        <v>126</v>
      </c>
      <c r="H1330" s="4" t="s">
        <v>185</v>
      </c>
      <c r="I1330" s="4" t="s">
        <v>163</v>
      </c>
      <c r="J1330" s="11">
        <f t="shared" si="60"/>
        <v>1</v>
      </c>
      <c r="K1330" s="11">
        <f t="shared" si="61"/>
        <v>0</v>
      </c>
      <c r="L1330" s="11">
        <f t="shared" si="62"/>
        <v>4</v>
      </c>
      <c r="M1330" s="11" t="str">
        <f ca="1">IF(I1330&lt;&gt;"план","",IF((ABS(SUMIFS($C:$C,$J:$J,J1330,$E:$E,E1330,$I:$I,"факт"))+ABS(C1330))&gt;ABS(SUMIFS(INDIRECT("'Реестр план'!"&amp;'План-факт'!$E$3),'Реестр план'!$F:$F,E1330,'Реестр план'!$I:$I,J1330)),"перерасход","ок"))</f>
        <v/>
      </c>
    </row>
    <row r="1331" spans="1:13" x14ac:dyDescent="0.3">
      <c r="A1331" s="7">
        <v>42028</v>
      </c>
      <c r="C1331" s="9">
        <v>-16504.400000000001</v>
      </c>
      <c r="D1331" s="4" t="s">
        <v>15</v>
      </c>
      <c r="E1331" s="4" t="s">
        <v>29</v>
      </c>
      <c r="F1331" s="4" t="s">
        <v>133</v>
      </c>
      <c r="H1331" s="4" t="s">
        <v>185</v>
      </c>
      <c r="I1331" s="4" t="s">
        <v>163</v>
      </c>
      <c r="J1331" s="11">
        <f t="shared" si="60"/>
        <v>1</v>
      </c>
      <c r="K1331" s="11">
        <f t="shared" si="61"/>
        <v>0</v>
      </c>
      <c r="L1331" s="11">
        <f t="shared" si="62"/>
        <v>4</v>
      </c>
      <c r="M1331" s="11" t="str">
        <f ca="1">IF(I1331&lt;&gt;"план","",IF((ABS(SUMIFS($C:$C,$J:$J,J1331,$E:$E,E1331,$I:$I,"факт"))+ABS(C1331))&gt;ABS(SUMIFS(INDIRECT("'Реестр план'!"&amp;'План-факт'!$E$3),'Реестр план'!$F:$F,E1331,'Реестр план'!$I:$I,J1331)),"перерасход","ок"))</f>
        <v/>
      </c>
    </row>
    <row r="1332" spans="1:13" x14ac:dyDescent="0.3">
      <c r="A1332" s="7">
        <v>42028</v>
      </c>
      <c r="C1332" s="9">
        <v>-16041.93</v>
      </c>
      <c r="D1332" s="4" t="s">
        <v>9</v>
      </c>
      <c r="E1332" s="4" t="s">
        <v>29</v>
      </c>
      <c r="F1332" s="4" t="s">
        <v>141</v>
      </c>
      <c r="H1332" s="4" t="s">
        <v>185</v>
      </c>
      <c r="I1332" s="4" t="s">
        <v>163</v>
      </c>
      <c r="J1332" s="11">
        <f t="shared" si="60"/>
        <v>1</v>
      </c>
      <c r="K1332" s="11">
        <f t="shared" si="61"/>
        <v>0</v>
      </c>
      <c r="L1332" s="11">
        <f t="shared" si="62"/>
        <v>4</v>
      </c>
      <c r="M1332" s="11" t="str">
        <f ca="1">IF(I1332&lt;&gt;"план","",IF((ABS(SUMIFS($C:$C,$J:$J,J1332,$E:$E,E1332,$I:$I,"факт"))+ABS(C1332))&gt;ABS(SUMIFS(INDIRECT("'Реестр план'!"&amp;'План-факт'!$E$3),'Реестр план'!$F:$F,E1332,'Реестр план'!$I:$I,J1332)),"перерасход","ок"))</f>
        <v/>
      </c>
    </row>
    <row r="1333" spans="1:13" x14ac:dyDescent="0.3">
      <c r="A1333" s="7">
        <v>42028</v>
      </c>
      <c r="C1333" s="9">
        <v>-14565.22</v>
      </c>
      <c r="D1333" s="4" t="s">
        <v>15</v>
      </c>
      <c r="E1333" s="4" t="s">
        <v>29</v>
      </c>
      <c r="F1333" s="4" t="s">
        <v>127</v>
      </c>
      <c r="H1333" s="4" t="s">
        <v>185</v>
      </c>
      <c r="I1333" s="4" t="s">
        <v>163</v>
      </c>
      <c r="J1333" s="11">
        <f t="shared" si="60"/>
        <v>1</v>
      </c>
      <c r="K1333" s="11">
        <f t="shared" si="61"/>
        <v>0</v>
      </c>
      <c r="L1333" s="11">
        <f t="shared" si="62"/>
        <v>4</v>
      </c>
      <c r="M1333" s="11" t="str">
        <f ca="1">IF(I1333&lt;&gt;"план","",IF((ABS(SUMIFS($C:$C,$J:$J,J1333,$E:$E,E1333,$I:$I,"факт"))+ABS(C1333))&gt;ABS(SUMIFS(INDIRECT("'Реестр план'!"&amp;'План-факт'!$E$3),'Реестр план'!$F:$F,E1333,'Реестр план'!$I:$I,J1333)),"перерасход","ок"))</f>
        <v/>
      </c>
    </row>
    <row r="1334" spans="1:13" x14ac:dyDescent="0.3">
      <c r="A1334" s="7">
        <v>42028</v>
      </c>
      <c r="C1334" s="9">
        <v>-13934.05</v>
      </c>
      <c r="D1334" s="4" t="s">
        <v>16</v>
      </c>
      <c r="E1334" s="4" t="s">
        <v>29</v>
      </c>
      <c r="F1334" s="4" t="s">
        <v>135</v>
      </c>
      <c r="H1334" s="4" t="s">
        <v>185</v>
      </c>
      <c r="I1334" s="4" t="s">
        <v>163</v>
      </c>
      <c r="J1334" s="11">
        <f t="shared" si="60"/>
        <v>1</v>
      </c>
      <c r="K1334" s="11">
        <f t="shared" si="61"/>
        <v>0</v>
      </c>
      <c r="L1334" s="11">
        <f t="shared" si="62"/>
        <v>4</v>
      </c>
      <c r="M1334" s="11" t="str">
        <f ca="1">IF(I1334&lt;&gt;"план","",IF((ABS(SUMIFS($C:$C,$J:$J,J1334,$E:$E,E1334,$I:$I,"факт"))+ABS(C1334))&gt;ABS(SUMIFS(INDIRECT("'Реестр план'!"&amp;'План-факт'!$E$3),'Реестр план'!$F:$F,E1334,'Реестр план'!$I:$I,J1334)),"перерасход","ок"))</f>
        <v/>
      </c>
    </row>
    <row r="1335" spans="1:13" x14ac:dyDescent="0.3">
      <c r="A1335" s="7">
        <v>42028</v>
      </c>
      <c r="C1335" s="9">
        <v>-12647.05</v>
      </c>
      <c r="D1335" s="4" t="s">
        <v>15</v>
      </c>
      <c r="E1335" s="4" t="s">
        <v>29</v>
      </c>
      <c r="F1335" s="4" t="s">
        <v>142</v>
      </c>
      <c r="H1335" s="4" t="s">
        <v>185</v>
      </c>
      <c r="I1335" s="4" t="s">
        <v>163</v>
      </c>
      <c r="J1335" s="11">
        <f t="shared" si="60"/>
        <v>1</v>
      </c>
      <c r="K1335" s="11">
        <f t="shared" si="61"/>
        <v>0</v>
      </c>
      <c r="L1335" s="11">
        <f t="shared" si="62"/>
        <v>4</v>
      </c>
      <c r="M1335" s="11" t="str">
        <f ca="1">IF(I1335&lt;&gt;"план","",IF((ABS(SUMIFS($C:$C,$J:$J,J1335,$E:$E,E1335,$I:$I,"факт"))+ABS(C1335))&gt;ABS(SUMIFS(INDIRECT("'Реестр план'!"&amp;'План-факт'!$E$3),'Реестр план'!$F:$F,E1335,'Реестр план'!$I:$I,J1335)),"перерасход","ок"))</f>
        <v/>
      </c>
    </row>
    <row r="1336" spans="1:13" x14ac:dyDescent="0.3">
      <c r="A1336" s="7">
        <v>42028</v>
      </c>
      <c r="C1336" s="9">
        <v>-11879.42</v>
      </c>
      <c r="D1336" s="4" t="s">
        <v>15</v>
      </c>
      <c r="E1336" s="4" t="s">
        <v>29</v>
      </c>
      <c r="F1336" s="4" t="s">
        <v>128</v>
      </c>
      <c r="H1336" s="4" t="s">
        <v>185</v>
      </c>
      <c r="I1336" s="4" t="s">
        <v>163</v>
      </c>
      <c r="J1336" s="11">
        <f t="shared" si="60"/>
        <v>1</v>
      </c>
      <c r="K1336" s="11">
        <f t="shared" si="61"/>
        <v>0</v>
      </c>
      <c r="L1336" s="11">
        <f t="shared" si="62"/>
        <v>4</v>
      </c>
      <c r="M1336" s="11" t="str">
        <f ca="1">IF(I1336&lt;&gt;"план","",IF((ABS(SUMIFS($C:$C,$J:$J,J1336,$E:$E,E1336,$I:$I,"факт"))+ABS(C1336))&gt;ABS(SUMIFS(INDIRECT("'Реестр план'!"&amp;'План-факт'!$E$3),'Реестр план'!$F:$F,E1336,'Реестр план'!$I:$I,J1336)),"перерасход","ок"))</f>
        <v/>
      </c>
    </row>
    <row r="1337" spans="1:13" x14ac:dyDescent="0.3">
      <c r="A1337" s="7">
        <v>42028</v>
      </c>
      <c r="C1337" s="9">
        <v>-11862.02</v>
      </c>
      <c r="D1337" s="4" t="s">
        <v>9</v>
      </c>
      <c r="E1337" s="4" t="s">
        <v>29</v>
      </c>
      <c r="F1337" s="4" t="s">
        <v>135</v>
      </c>
      <c r="H1337" s="4" t="s">
        <v>185</v>
      </c>
      <c r="I1337" s="4" t="s">
        <v>163</v>
      </c>
      <c r="J1337" s="11">
        <f t="shared" si="60"/>
        <v>1</v>
      </c>
      <c r="K1337" s="11">
        <f t="shared" si="61"/>
        <v>0</v>
      </c>
      <c r="L1337" s="11">
        <f t="shared" si="62"/>
        <v>4</v>
      </c>
      <c r="M1337" s="11" t="str">
        <f ca="1">IF(I1337&lt;&gt;"план","",IF((ABS(SUMIFS($C:$C,$J:$J,J1337,$E:$E,E1337,$I:$I,"факт"))+ABS(C1337))&gt;ABS(SUMIFS(INDIRECT("'Реестр план'!"&amp;'План-факт'!$E$3),'Реестр план'!$F:$F,E1337,'Реестр план'!$I:$I,J1337)),"перерасход","ок"))</f>
        <v/>
      </c>
    </row>
    <row r="1338" spans="1:13" x14ac:dyDescent="0.3">
      <c r="A1338" s="7">
        <v>42028</v>
      </c>
      <c r="C1338" s="9">
        <v>-11480.22</v>
      </c>
      <c r="D1338" s="4" t="s">
        <v>16</v>
      </c>
      <c r="E1338" s="4" t="s">
        <v>29</v>
      </c>
      <c r="F1338" s="4" t="s">
        <v>127</v>
      </c>
      <c r="H1338" s="4" t="s">
        <v>185</v>
      </c>
      <c r="I1338" s="4" t="s">
        <v>163</v>
      </c>
      <c r="J1338" s="11">
        <f t="shared" si="60"/>
        <v>1</v>
      </c>
      <c r="K1338" s="11">
        <f t="shared" si="61"/>
        <v>0</v>
      </c>
      <c r="L1338" s="11">
        <f t="shared" si="62"/>
        <v>4</v>
      </c>
      <c r="M1338" s="11" t="str">
        <f ca="1">IF(I1338&lt;&gt;"план","",IF((ABS(SUMIFS($C:$C,$J:$J,J1338,$E:$E,E1338,$I:$I,"факт"))+ABS(C1338))&gt;ABS(SUMIFS(INDIRECT("'Реестр план'!"&amp;'План-факт'!$E$3),'Реестр план'!$F:$F,E1338,'Реестр план'!$I:$I,J1338)),"перерасход","ок"))</f>
        <v/>
      </c>
    </row>
    <row r="1339" spans="1:13" x14ac:dyDescent="0.3">
      <c r="A1339" s="7">
        <v>42028</v>
      </c>
      <c r="C1339" s="9">
        <v>-11126.09</v>
      </c>
      <c r="D1339" s="4" t="s">
        <v>16</v>
      </c>
      <c r="E1339" s="4" t="s">
        <v>29</v>
      </c>
      <c r="F1339" s="4" t="s">
        <v>143</v>
      </c>
      <c r="H1339" s="4" t="s">
        <v>185</v>
      </c>
      <c r="I1339" s="4" t="s">
        <v>163</v>
      </c>
      <c r="J1339" s="11">
        <f t="shared" si="60"/>
        <v>1</v>
      </c>
      <c r="K1339" s="11">
        <f t="shared" si="61"/>
        <v>0</v>
      </c>
      <c r="L1339" s="11">
        <f t="shared" si="62"/>
        <v>4</v>
      </c>
      <c r="M1339" s="11" t="str">
        <f ca="1">IF(I1339&lt;&gt;"план","",IF((ABS(SUMIFS($C:$C,$J:$J,J1339,$E:$E,E1339,$I:$I,"факт"))+ABS(C1339))&gt;ABS(SUMIFS(INDIRECT("'Реестр план'!"&amp;'План-факт'!$E$3),'Реестр план'!$F:$F,E1339,'Реестр план'!$I:$I,J1339)),"перерасход","ок"))</f>
        <v/>
      </c>
    </row>
    <row r="1340" spans="1:13" x14ac:dyDescent="0.3">
      <c r="A1340" s="7">
        <v>42028</v>
      </c>
      <c r="C1340" s="9">
        <v>-11000</v>
      </c>
      <c r="D1340" s="4" t="s">
        <v>16</v>
      </c>
      <c r="E1340" s="4" t="s">
        <v>29</v>
      </c>
      <c r="F1340" s="4" t="s">
        <v>140</v>
      </c>
      <c r="H1340" s="4" t="s">
        <v>185</v>
      </c>
      <c r="I1340" s="4" t="s">
        <v>163</v>
      </c>
      <c r="J1340" s="11">
        <f t="shared" si="60"/>
        <v>1</v>
      </c>
      <c r="K1340" s="11">
        <f t="shared" si="61"/>
        <v>0</v>
      </c>
      <c r="L1340" s="11">
        <f t="shared" si="62"/>
        <v>4</v>
      </c>
      <c r="M1340" s="11" t="str">
        <f ca="1">IF(I1340&lt;&gt;"план","",IF((ABS(SUMIFS($C:$C,$J:$J,J1340,$E:$E,E1340,$I:$I,"факт"))+ABS(C1340))&gt;ABS(SUMIFS(INDIRECT("'Реестр план'!"&amp;'План-факт'!$E$3),'Реестр план'!$F:$F,E1340,'Реестр план'!$I:$I,J1340)),"перерасход","ок"))</f>
        <v/>
      </c>
    </row>
    <row r="1341" spans="1:13" x14ac:dyDescent="0.3">
      <c r="A1341" s="7">
        <v>42028</v>
      </c>
      <c r="C1341" s="9">
        <v>-9064.5300000000007</v>
      </c>
      <c r="D1341" s="4" t="s">
        <v>15</v>
      </c>
      <c r="E1341" s="4" t="s">
        <v>29</v>
      </c>
      <c r="F1341" s="4" t="s">
        <v>134</v>
      </c>
      <c r="H1341" s="4" t="s">
        <v>185</v>
      </c>
      <c r="I1341" s="4" t="s">
        <v>163</v>
      </c>
      <c r="J1341" s="11">
        <f t="shared" si="60"/>
        <v>1</v>
      </c>
      <c r="K1341" s="11">
        <f t="shared" si="61"/>
        <v>0</v>
      </c>
      <c r="L1341" s="11">
        <f t="shared" si="62"/>
        <v>4</v>
      </c>
      <c r="M1341" s="11" t="str">
        <f ca="1">IF(I1341&lt;&gt;"план","",IF((ABS(SUMIFS($C:$C,$J:$J,J1341,$E:$E,E1341,$I:$I,"факт"))+ABS(C1341))&gt;ABS(SUMIFS(INDIRECT("'Реестр план'!"&amp;'План-факт'!$E$3),'Реестр план'!$F:$F,E1341,'Реестр план'!$I:$I,J1341)),"перерасход","ок"))</f>
        <v/>
      </c>
    </row>
    <row r="1342" spans="1:13" x14ac:dyDescent="0.3">
      <c r="A1342" s="7">
        <v>42028</v>
      </c>
      <c r="C1342" s="9">
        <v>-8300.93</v>
      </c>
      <c r="D1342" s="4" t="s">
        <v>16</v>
      </c>
      <c r="E1342" s="4" t="s">
        <v>29</v>
      </c>
      <c r="F1342" s="4" t="s">
        <v>144</v>
      </c>
      <c r="H1342" s="4" t="s">
        <v>185</v>
      </c>
      <c r="I1342" s="4" t="s">
        <v>163</v>
      </c>
      <c r="J1342" s="11">
        <f t="shared" si="60"/>
        <v>1</v>
      </c>
      <c r="K1342" s="11">
        <f t="shared" si="61"/>
        <v>0</v>
      </c>
      <c r="L1342" s="11">
        <f t="shared" si="62"/>
        <v>4</v>
      </c>
      <c r="M1342" s="11" t="str">
        <f ca="1">IF(I1342&lt;&gt;"план","",IF((ABS(SUMIFS($C:$C,$J:$J,J1342,$E:$E,E1342,$I:$I,"факт"))+ABS(C1342))&gt;ABS(SUMIFS(INDIRECT("'Реестр план'!"&amp;'План-факт'!$E$3),'Реестр план'!$F:$F,E1342,'Реестр план'!$I:$I,J1342)),"перерасход","ок"))</f>
        <v/>
      </c>
    </row>
    <row r="1343" spans="1:13" x14ac:dyDescent="0.3">
      <c r="A1343" s="7">
        <v>42028</v>
      </c>
      <c r="C1343" s="9">
        <v>-8177.64</v>
      </c>
      <c r="D1343" s="4" t="s">
        <v>9</v>
      </c>
      <c r="E1343" s="4" t="s">
        <v>29</v>
      </c>
      <c r="F1343" s="4" t="s">
        <v>133</v>
      </c>
      <c r="H1343" s="4" t="s">
        <v>185</v>
      </c>
      <c r="I1343" s="4" t="s">
        <v>163</v>
      </c>
      <c r="J1343" s="11">
        <f t="shared" si="60"/>
        <v>1</v>
      </c>
      <c r="K1343" s="11">
        <f t="shared" si="61"/>
        <v>0</v>
      </c>
      <c r="L1343" s="11">
        <f t="shared" si="62"/>
        <v>4</v>
      </c>
      <c r="M1343" s="11" t="str">
        <f ca="1">IF(I1343&lt;&gt;"план","",IF((ABS(SUMIFS($C:$C,$J:$J,J1343,$E:$E,E1343,$I:$I,"факт"))+ABS(C1343))&gt;ABS(SUMIFS(INDIRECT("'Реестр план'!"&amp;'План-факт'!$E$3),'Реестр план'!$F:$F,E1343,'Реестр план'!$I:$I,J1343)),"перерасход","ок"))</f>
        <v/>
      </c>
    </row>
    <row r="1344" spans="1:13" x14ac:dyDescent="0.3">
      <c r="A1344" s="7">
        <v>42028</v>
      </c>
      <c r="C1344" s="9">
        <v>-8081.85</v>
      </c>
      <c r="D1344" s="4" t="s">
        <v>9</v>
      </c>
      <c r="E1344" s="4" t="s">
        <v>29</v>
      </c>
      <c r="F1344" s="4" t="s">
        <v>128</v>
      </c>
      <c r="H1344" s="4" t="s">
        <v>185</v>
      </c>
      <c r="I1344" s="4" t="s">
        <v>163</v>
      </c>
      <c r="J1344" s="11">
        <f t="shared" si="60"/>
        <v>1</v>
      </c>
      <c r="K1344" s="11">
        <f t="shared" si="61"/>
        <v>0</v>
      </c>
      <c r="L1344" s="11">
        <f t="shared" si="62"/>
        <v>4</v>
      </c>
      <c r="M1344" s="11" t="str">
        <f ca="1">IF(I1344&lt;&gt;"план","",IF((ABS(SUMIFS($C:$C,$J:$J,J1344,$E:$E,E1344,$I:$I,"факт"))+ABS(C1344))&gt;ABS(SUMIFS(INDIRECT("'Реестр план'!"&amp;'План-факт'!$E$3),'Реестр план'!$F:$F,E1344,'Реестр план'!$I:$I,J1344)),"перерасход","ок"))</f>
        <v/>
      </c>
    </row>
    <row r="1345" spans="1:13" x14ac:dyDescent="0.3">
      <c r="A1345" s="7">
        <v>42028</v>
      </c>
      <c r="C1345" s="9">
        <v>-6632.84</v>
      </c>
      <c r="D1345" s="4" t="s">
        <v>16</v>
      </c>
      <c r="E1345" s="4" t="s">
        <v>29</v>
      </c>
      <c r="F1345" s="4" t="s">
        <v>128</v>
      </c>
      <c r="H1345" s="4" t="s">
        <v>185</v>
      </c>
      <c r="I1345" s="4" t="s">
        <v>163</v>
      </c>
      <c r="J1345" s="11">
        <f t="shared" si="60"/>
        <v>1</v>
      </c>
      <c r="K1345" s="11">
        <f t="shared" si="61"/>
        <v>0</v>
      </c>
      <c r="L1345" s="11">
        <f t="shared" si="62"/>
        <v>4</v>
      </c>
      <c r="M1345" s="11" t="str">
        <f ca="1">IF(I1345&lt;&gt;"план","",IF((ABS(SUMIFS($C:$C,$J:$J,J1345,$E:$E,E1345,$I:$I,"факт"))+ABS(C1345))&gt;ABS(SUMIFS(INDIRECT("'Реестр план'!"&amp;'План-факт'!$E$3),'Реестр план'!$F:$F,E1345,'Реестр план'!$I:$I,J1345)),"перерасход","ок"))</f>
        <v/>
      </c>
    </row>
    <row r="1346" spans="1:13" x14ac:dyDescent="0.3">
      <c r="A1346" s="7">
        <v>42028</v>
      </c>
      <c r="C1346" s="9">
        <v>-6024.9</v>
      </c>
      <c r="D1346" s="4" t="s">
        <v>16</v>
      </c>
      <c r="E1346" s="4" t="s">
        <v>29</v>
      </c>
      <c r="F1346" s="4" t="s">
        <v>141</v>
      </c>
      <c r="H1346" s="4" t="s">
        <v>185</v>
      </c>
      <c r="I1346" s="4" t="s">
        <v>163</v>
      </c>
      <c r="J1346" s="11">
        <f t="shared" si="60"/>
        <v>1</v>
      </c>
      <c r="K1346" s="11">
        <f t="shared" si="61"/>
        <v>0</v>
      </c>
      <c r="L1346" s="11">
        <f t="shared" si="62"/>
        <v>4</v>
      </c>
      <c r="M1346" s="11" t="str">
        <f ca="1">IF(I1346&lt;&gt;"план","",IF((ABS(SUMIFS($C:$C,$J:$J,J1346,$E:$E,E1346,$I:$I,"факт"))+ABS(C1346))&gt;ABS(SUMIFS(INDIRECT("'Реестр план'!"&amp;'План-факт'!$E$3),'Реестр план'!$F:$F,E1346,'Реестр план'!$I:$I,J1346)),"перерасход","ок"))</f>
        <v/>
      </c>
    </row>
    <row r="1347" spans="1:13" x14ac:dyDescent="0.3">
      <c r="A1347" s="7">
        <v>42028</v>
      </c>
      <c r="C1347" s="9">
        <v>-5951.8</v>
      </c>
      <c r="D1347" s="4" t="s">
        <v>16</v>
      </c>
      <c r="E1347" s="4" t="s">
        <v>29</v>
      </c>
      <c r="F1347" s="4" t="s">
        <v>132</v>
      </c>
      <c r="H1347" s="4" t="s">
        <v>185</v>
      </c>
      <c r="I1347" s="4" t="s">
        <v>163</v>
      </c>
      <c r="J1347" s="11">
        <f t="shared" si="60"/>
        <v>1</v>
      </c>
      <c r="K1347" s="11">
        <f t="shared" si="61"/>
        <v>0</v>
      </c>
      <c r="L1347" s="11">
        <f t="shared" si="62"/>
        <v>4</v>
      </c>
      <c r="M1347" s="11" t="str">
        <f ca="1">IF(I1347&lt;&gt;"план","",IF((ABS(SUMIFS($C:$C,$J:$J,J1347,$E:$E,E1347,$I:$I,"факт"))+ABS(C1347))&gt;ABS(SUMIFS(INDIRECT("'Реестр план'!"&amp;'План-факт'!$E$3),'Реестр план'!$F:$F,E1347,'Реестр план'!$I:$I,J1347)),"перерасход","ок"))</f>
        <v/>
      </c>
    </row>
    <row r="1348" spans="1:13" x14ac:dyDescent="0.3">
      <c r="A1348" s="7">
        <v>42028</v>
      </c>
      <c r="C1348" s="9">
        <v>-5339.52</v>
      </c>
      <c r="D1348" s="4" t="s">
        <v>16</v>
      </c>
      <c r="E1348" s="4" t="s">
        <v>29</v>
      </c>
      <c r="F1348" s="4" t="s">
        <v>133</v>
      </c>
      <c r="H1348" s="4" t="s">
        <v>185</v>
      </c>
      <c r="I1348" s="4" t="s">
        <v>163</v>
      </c>
      <c r="J1348" s="11">
        <f t="shared" ref="J1348:J1411" si="63">IF(ISBLANK(A1348),0,MONTH(A1348))</f>
        <v>1</v>
      </c>
      <c r="K1348" s="11">
        <f t="shared" ref="K1348:K1411" si="64">IF(ISBLANK(B1348),0,MONTH(B1348))</f>
        <v>0</v>
      </c>
      <c r="L1348" s="11">
        <f t="shared" ref="L1348:L1411" si="65">WEEKNUM(A1348)</f>
        <v>4</v>
      </c>
      <c r="M1348" s="11" t="str">
        <f ca="1">IF(I1348&lt;&gt;"план","",IF((ABS(SUMIFS($C:$C,$J:$J,J1348,$E:$E,E1348,$I:$I,"факт"))+ABS(C1348))&gt;ABS(SUMIFS(INDIRECT("'Реестр план'!"&amp;'План-факт'!$E$3),'Реестр план'!$F:$F,E1348,'Реестр план'!$I:$I,J1348)),"перерасход","ок"))</f>
        <v/>
      </c>
    </row>
    <row r="1349" spans="1:13" x14ac:dyDescent="0.3">
      <c r="A1349" s="7">
        <v>42028</v>
      </c>
      <c r="C1349" s="9">
        <v>-4336.8500000000004</v>
      </c>
      <c r="D1349" s="4" t="s">
        <v>16</v>
      </c>
      <c r="E1349" s="4" t="s">
        <v>29</v>
      </c>
      <c r="F1349" s="4" t="s">
        <v>129</v>
      </c>
      <c r="H1349" s="4" t="s">
        <v>185</v>
      </c>
      <c r="I1349" s="4" t="s">
        <v>163</v>
      </c>
      <c r="J1349" s="11">
        <f t="shared" si="63"/>
        <v>1</v>
      </c>
      <c r="K1349" s="11">
        <f t="shared" si="64"/>
        <v>0</v>
      </c>
      <c r="L1349" s="11">
        <f t="shared" si="65"/>
        <v>4</v>
      </c>
      <c r="M1349" s="11" t="str">
        <f ca="1">IF(I1349&lt;&gt;"план","",IF((ABS(SUMIFS($C:$C,$J:$J,J1349,$E:$E,E1349,$I:$I,"факт"))+ABS(C1349))&gt;ABS(SUMIFS(INDIRECT("'Реестр план'!"&amp;'План-факт'!$E$3),'Реестр план'!$F:$F,E1349,'Реестр план'!$I:$I,J1349)),"перерасход","ок"))</f>
        <v/>
      </c>
    </row>
    <row r="1350" spans="1:13" x14ac:dyDescent="0.3">
      <c r="A1350" s="7">
        <v>42028</v>
      </c>
      <c r="C1350" s="9">
        <v>-4112.92</v>
      </c>
      <c r="D1350" s="4" t="s">
        <v>9</v>
      </c>
      <c r="E1350" s="4" t="s">
        <v>29</v>
      </c>
      <c r="F1350" s="4" t="s">
        <v>139</v>
      </c>
      <c r="H1350" s="4" t="s">
        <v>185</v>
      </c>
      <c r="I1350" s="4" t="s">
        <v>163</v>
      </c>
      <c r="J1350" s="11">
        <f t="shared" si="63"/>
        <v>1</v>
      </c>
      <c r="K1350" s="11">
        <f t="shared" si="64"/>
        <v>0</v>
      </c>
      <c r="L1350" s="11">
        <f t="shared" si="65"/>
        <v>4</v>
      </c>
      <c r="M1350" s="11" t="str">
        <f ca="1">IF(I1350&lt;&gt;"план","",IF((ABS(SUMIFS($C:$C,$J:$J,J1350,$E:$E,E1350,$I:$I,"факт"))+ABS(C1350))&gt;ABS(SUMIFS(INDIRECT("'Реестр план'!"&amp;'План-факт'!$E$3),'Реестр план'!$F:$F,E1350,'Реестр план'!$I:$I,J1350)),"перерасход","ок"))</f>
        <v/>
      </c>
    </row>
    <row r="1351" spans="1:13" x14ac:dyDescent="0.3">
      <c r="A1351" s="7">
        <v>42028</v>
      </c>
      <c r="C1351" s="9">
        <v>-3147.58</v>
      </c>
      <c r="D1351" s="4" t="s">
        <v>15</v>
      </c>
      <c r="E1351" s="4" t="s">
        <v>29</v>
      </c>
      <c r="F1351" s="4" t="s">
        <v>135</v>
      </c>
      <c r="H1351" s="4" t="s">
        <v>185</v>
      </c>
      <c r="I1351" s="4" t="s">
        <v>163</v>
      </c>
      <c r="J1351" s="11">
        <f t="shared" si="63"/>
        <v>1</v>
      </c>
      <c r="K1351" s="11">
        <f t="shared" si="64"/>
        <v>0</v>
      </c>
      <c r="L1351" s="11">
        <f t="shared" si="65"/>
        <v>4</v>
      </c>
      <c r="M1351" s="11" t="str">
        <f ca="1">IF(I1351&lt;&gt;"план","",IF((ABS(SUMIFS($C:$C,$J:$J,J1351,$E:$E,E1351,$I:$I,"факт"))+ABS(C1351))&gt;ABS(SUMIFS(INDIRECT("'Реестр план'!"&amp;'План-факт'!$E$3),'Реестр план'!$F:$F,E1351,'Реестр план'!$I:$I,J1351)),"перерасход","ок"))</f>
        <v/>
      </c>
    </row>
    <row r="1352" spans="1:13" x14ac:dyDescent="0.3">
      <c r="A1352" s="7">
        <v>42028</v>
      </c>
      <c r="C1352" s="9">
        <v>-2595.6999999999998</v>
      </c>
      <c r="D1352" s="4" t="s">
        <v>16</v>
      </c>
      <c r="E1352" s="4" t="s">
        <v>29</v>
      </c>
      <c r="F1352" s="4" t="s">
        <v>127</v>
      </c>
      <c r="H1352" s="4" t="s">
        <v>185</v>
      </c>
      <c r="I1352" s="4" t="s">
        <v>163</v>
      </c>
      <c r="J1352" s="11">
        <f t="shared" si="63"/>
        <v>1</v>
      </c>
      <c r="K1352" s="11">
        <f t="shared" si="64"/>
        <v>0</v>
      </c>
      <c r="L1352" s="11">
        <f t="shared" si="65"/>
        <v>4</v>
      </c>
      <c r="M1352" s="11" t="str">
        <f ca="1">IF(I1352&lt;&gt;"план","",IF((ABS(SUMIFS($C:$C,$J:$J,J1352,$E:$E,E1352,$I:$I,"факт"))+ABS(C1352))&gt;ABS(SUMIFS(INDIRECT("'Реестр план'!"&amp;'План-факт'!$E$3),'Реестр план'!$F:$F,E1352,'Реестр план'!$I:$I,J1352)),"перерасход","ок"))</f>
        <v/>
      </c>
    </row>
    <row r="1353" spans="1:13" x14ac:dyDescent="0.3">
      <c r="A1353" s="7">
        <v>42028</v>
      </c>
      <c r="C1353" s="9">
        <v>-1225.32</v>
      </c>
      <c r="D1353" s="4" t="s">
        <v>16</v>
      </c>
      <c r="E1353" s="4" t="s">
        <v>29</v>
      </c>
      <c r="F1353" s="4" t="s">
        <v>137</v>
      </c>
      <c r="H1353" s="4" t="s">
        <v>185</v>
      </c>
      <c r="I1353" s="4" t="s">
        <v>163</v>
      </c>
      <c r="J1353" s="11">
        <f t="shared" si="63"/>
        <v>1</v>
      </c>
      <c r="K1353" s="11">
        <f t="shared" si="64"/>
        <v>0</v>
      </c>
      <c r="L1353" s="11">
        <f t="shared" si="65"/>
        <v>4</v>
      </c>
      <c r="M1353" s="11" t="str">
        <f ca="1">IF(I1353&lt;&gt;"план","",IF((ABS(SUMIFS($C:$C,$J:$J,J1353,$E:$E,E1353,$I:$I,"факт"))+ABS(C1353))&gt;ABS(SUMIFS(INDIRECT("'Реестр план'!"&amp;'План-факт'!$E$3),'Реестр план'!$F:$F,E1353,'Реестр план'!$I:$I,J1353)),"перерасход","ок"))</f>
        <v/>
      </c>
    </row>
    <row r="1354" spans="1:13" x14ac:dyDescent="0.3">
      <c r="A1354" s="7">
        <v>42028</v>
      </c>
      <c r="C1354" s="9">
        <v>-1042.23</v>
      </c>
      <c r="D1354" s="4" t="s">
        <v>9</v>
      </c>
      <c r="E1354" s="4" t="s">
        <v>29</v>
      </c>
      <c r="F1354" s="4" t="s">
        <v>131</v>
      </c>
      <c r="H1354" s="4" t="s">
        <v>185</v>
      </c>
      <c r="I1354" s="4" t="s">
        <v>163</v>
      </c>
      <c r="J1354" s="11">
        <f t="shared" si="63"/>
        <v>1</v>
      </c>
      <c r="K1354" s="11">
        <f t="shared" si="64"/>
        <v>0</v>
      </c>
      <c r="L1354" s="11">
        <f t="shared" si="65"/>
        <v>4</v>
      </c>
      <c r="M1354" s="11" t="str">
        <f ca="1">IF(I1354&lt;&gt;"план","",IF((ABS(SUMIFS($C:$C,$J:$J,J1354,$E:$E,E1354,$I:$I,"факт"))+ABS(C1354))&gt;ABS(SUMIFS(INDIRECT("'Реестр план'!"&amp;'План-факт'!$E$3),'Реестр план'!$F:$F,E1354,'Реестр план'!$I:$I,J1354)),"перерасход","ок"))</f>
        <v/>
      </c>
    </row>
    <row r="1355" spans="1:13" x14ac:dyDescent="0.3">
      <c r="A1355" s="7">
        <v>42028</v>
      </c>
      <c r="C1355" s="9">
        <v>-993.3</v>
      </c>
      <c r="D1355" s="4" t="s">
        <v>16</v>
      </c>
      <c r="E1355" s="4" t="s">
        <v>29</v>
      </c>
      <c r="F1355" s="4" t="s">
        <v>142</v>
      </c>
      <c r="H1355" s="4" t="s">
        <v>185</v>
      </c>
      <c r="I1355" s="4" t="s">
        <v>163</v>
      </c>
      <c r="J1355" s="11">
        <f t="shared" si="63"/>
        <v>1</v>
      </c>
      <c r="K1355" s="11">
        <f t="shared" si="64"/>
        <v>0</v>
      </c>
      <c r="L1355" s="11">
        <f t="shared" si="65"/>
        <v>4</v>
      </c>
      <c r="M1355" s="11" t="str">
        <f ca="1">IF(I1355&lt;&gt;"план","",IF((ABS(SUMIFS($C:$C,$J:$J,J1355,$E:$E,E1355,$I:$I,"факт"))+ABS(C1355))&gt;ABS(SUMIFS(INDIRECT("'Реестр план'!"&amp;'План-факт'!$E$3),'Реестр план'!$F:$F,E1355,'Реестр план'!$I:$I,J1355)),"перерасход","ок"))</f>
        <v/>
      </c>
    </row>
    <row r="1356" spans="1:13" x14ac:dyDescent="0.3">
      <c r="A1356" s="7">
        <v>42028</v>
      </c>
      <c r="C1356" s="9">
        <v>17301.75</v>
      </c>
      <c r="D1356" s="4" t="s">
        <v>15</v>
      </c>
      <c r="E1356" s="4" t="s">
        <v>24</v>
      </c>
      <c r="F1356" s="4" t="s">
        <v>109</v>
      </c>
      <c r="H1356" s="4" t="s">
        <v>178</v>
      </c>
      <c r="I1356" s="4" t="s">
        <v>163</v>
      </c>
      <c r="J1356" s="11">
        <f t="shared" si="63"/>
        <v>1</v>
      </c>
      <c r="K1356" s="11">
        <f t="shared" si="64"/>
        <v>0</v>
      </c>
      <c r="L1356" s="11">
        <f t="shared" si="65"/>
        <v>4</v>
      </c>
      <c r="M1356" s="11" t="str">
        <f ca="1">IF(I1356&lt;&gt;"план","",IF((ABS(SUMIFS($C:$C,$J:$J,J1356,$E:$E,E1356,$I:$I,"факт"))+ABS(C1356))&gt;ABS(SUMIFS(INDIRECT("'Реестр план'!"&amp;'План-факт'!$E$3),'Реестр план'!$F:$F,E1356,'Реестр план'!$I:$I,J1356)),"перерасход","ок"))</f>
        <v/>
      </c>
    </row>
    <row r="1357" spans="1:13" x14ac:dyDescent="0.3">
      <c r="A1357" s="7">
        <v>42028</v>
      </c>
      <c r="C1357" s="9">
        <v>65711.25</v>
      </c>
      <c r="D1357" s="4" t="s">
        <v>15</v>
      </c>
      <c r="E1357" s="4" t="s">
        <v>24</v>
      </c>
      <c r="F1357" s="4" t="s">
        <v>115</v>
      </c>
      <c r="H1357" s="4" t="s">
        <v>178</v>
      </c>
      <c r="I1357" s="4" t="s">
        <v>163</v>
      </c>
      <c r="J1357" s="11">
        <f t="shared" si="63"/>
        <v>1</v>
      </c>
      <c r="K1357" s="11">
        <f t="shared" si="64"/>
        <v>0</v>
      </c>
      <c r="L1357" s="11">
        <f t="shared" si="65"/>
        <v>4</v>
      </c>
      <c r="M1357" s="11" t="str">
        <f ca="1">IF(I1357&lt;&gt;"план","",IF((ABS(SUMIFS($C:$C,$J:$J,J1357,$E:$E,E1357,$I:$I,"факт"))+ABS(C1357))&gt;ABS(SUMIFS(INDIRECT("'Реестр план'!"&amp;'План-факт'!$E$3),'Реестр план'!$F:$F,E1357,'Реестр план'!$I:$I,J1357)),"перерасход","ок"))</f>
        <v/>
      </c>
    </row>
    <row r="1358" spans="1:13" x14ac:dyDescent="0.3">
      <c r="A1358" s="7">
        <v>42028</v>
      </c>
      <c r="C1358" s="9">
        <v>101107.71</v>
      </c>
      <c r="D1358" s="4" t="s">
        <v>16</v>
      </c>
      <c r="E1358" s="4" t="s">
        <v>24</v>
      </c>
      <c r="F1358" s="4" t="s">
        <v>119</v>
      </c>
      <c r="H1358" s="4" t="s">
        <v>178</v>
      </c>
      <c r="I1358" s="4" t="s">
        <v>163</v>
      </c>
      <c r="J1358" s="11">
        <f t="shared" si="63"/>
        <v>1</v>
      </c>
      <c r="K1358" s="11">
        <f t="shared" si="64"/>
        <v>0</v>
      </c>
      <c r="L1358" s="11">
        <f t="shared" si="65"/>
        <v>4</v>
      </c>
      <c r="M1358" s="11" t="str">
        <f ca="1">IF(I1358&lt;&gt;"план","",IF((ABS(SUMIFS($C:$C,$J:$J,J1358,$E:$E,E1358,$I:$I,"факт"))+ABS(C1358))&gt;ABS(SUMIFS(INDIRECT("'Реестр план'!"&amp;'План-факт'!$E$3),'Реестр план'!$F:$F,E1358,'Реестр план'!$I:$I,J1358)),"перерасход","ок"))</f>
        <v/>
      </c>
    </row>
    <row r="1359" spans="1:13" x14ac:dyDescent="0.3">
      <c r="A1359" s="7">
        <v>42028</v>
      </c>
      <c r="C1359" s="9">
        <v>105000</v>
      </c>
      <c r="D1359" s="4" t="s">
        <v>15</v>
      </c>
      <c r="E1359" s="4" t="s">
        <v>24</v>
      </c>
      <c r="F1359" s="4" t="s">
        <v>113</v>
      </c>
      <c r="H1359" s="4" t="s">
        <v>178</v>
      </c>
      <c r="I1359" s="4" t="s">
        <v>163</v>
      </c>
      <c r="J1359" s="11">
        <f t="shared" si="63"/>
        <v>1</v>
      </c>
      <c r="K1359" s="11">
        <f t="shared" si="64"/>
        <v>0</v>
      </c>
      <c r="L1359" s="11">
        <f t="shared" si="65"/>
        <v>4</v>
      </c>
      <c r="M1359" s="11" t="str">
        <f ca="1">IF(I1359&lt;&gt;"план","",IF((ABS(SUMIFS($C:$C,$J:$J,J1359,$E:$E,E1359,$I:$I,"факт"))+ABS(C1359))&gt;ABS(SUMIFS(INDIRECT("'Реестр план'!"&amp;'План-факт'!$E$3),'Реестр план'!$F:$F,E1359,'Реестр план'!$I:$I,J1359)),"перерасход","ок"))</f>
        <v/>
      </c>
    </row>
    <row r="1360" spans="1:13" x14ac:dyDescent="0.3">
      <c r="A1360" s="7">
        <v>42029</v>
      </c>
      <c r="C1360" s="9">
        <v>-125000</v>
      </c>
      <c r="D1360" s="4" t="s">
        <v>15</v>
      </c>
      <c r="E1360" s="4" t="s">
        <v>32</v>
      </c>
      <c r="F1360" s="4" t="s">
        <v>152</v>
      </c>
      <c r="H1360" s="4" t="s">
        <v>179</v>
      </c>
      <c r="I1360" s="4" t="s">
        <v>163</v>
      </c>
      <c r="J1360" s="11">
        <f t="shared" si="63"/>
        <v>1</v>
      </c>
      <c r="K1360" s="11">
        <f t="shared" si="64"/>
        <v>0</v>
      </c>
      <c r="L1360" s="11">
        <f t="shared" si="65"/>
        <v>5</v>
      </c>
      <c r="M1360" s="11" t="str">
        <f ca="1">IF(I1360&lt;&gt;"план","",IF((ABS(SUMIFS($C:$C,$J:$J,J1360,$E:$E,E1360,$I:$I,"факт"))+ABS(C1360))&gt;ABS(SUMIFS(INDIRECT("'Реестр план'!"&amp;'План-факт'!$E$3),'Реестр план'!$F:$F,E1360,'Реестр план'!$I:$I,J1360)),"перерасход","ок"))</f>
        <v/>
      </c>
    </row>
    <row r="1361" spans="1:13" x14ac:dyDescent="0.3">
      <c r="A1361" s="7">
        <v>42029</v>
      </c>
      <c r="C1361" s="9">
        <v>-75000</v>
      </c>
      <c r="D1361" s="4" t="s">
        <v>15</v>
      </c>
      <c r="E1361" s="4" t="s">
        <v>32</v>
      </c>
      <c r="F1361" s="4" t="s">
        <v>147</v>
      </c>
      <c r="H1361" s="4" t="s">
        <v>179</v>
      </c>
      <c r="I1361" s="4" t="s">
        <v>163</v>
      </c>
      <c r="J1361" s="11">
        <f t="shared" si="63"/>
        <v>1</v>
      </c>
      <c r="K1361" s="11">
        <f t="shared" si="64"/>
        <v>0</v>
      </c>
      <c r="L1361" s="11">
        <f t="shared" si="65"/>
        <v>5</v>
      </c>
      <c r="M1361" s="11" t="str">
        <f ca="1">IF(I1361&lt;&gt;"план","",IF((ABS(SUMIFS($C:$C,$J:$J,J1361,$E:$E,E1361,$I:$I,"факт"))+ABS(C1361))&gt;ABS(SUMIFS(INDIRECT("'Реестр план'!"&amp;'План-факт'!$E$3),'Реестр план'!$F:$F,E1361,'Реестр план'!$I:$I,J1361)),"перерасход","ок"))</f>
        <v/>
      </c>
    </row>
    <row r="1362" spans="1:13" x14ac:dyDescent="0.3">
      <c r="A1362" s="7">
        <v>42029</v>
      </c>
      <c r="C1362" s="9">
        <v>-60000</v>
      </c>
      <c r="D1362" s="4" t="s">
        <v>15</v>
      </c>
      <c r="E1362" s="4" t="s">
        <v>32</v>
      </c>
      <c r="F1362" s="4" t="s">
        <v>148</v>
      </c>
      <c r="H1362" s="4" t="s">
        <v>179</v>
      </c>
      <c r="I1362" s="4" t="s">
        <v>163</v>
      </c>
      <c r="J1362" s="11">
        <f t="shared" si="63"/>
        <v>1</v>
      </c>
      <c r="K1362" s="11">
        <f t="shared" si="64"/>
        <v>0</v>
      </c>
      <c r="L1362" s="11">
        <f t="shared" si="65"/>
        <v>5</v>
      </c>
      <c r="M1362" s="11" t="str">
        <f ca="1">IF(I1362&lt;&gt;"план","",IF((ABS(SUMIFS($C:$C,$J:$J,J1362,$E:$E,E1362,$I:$I,"факт"))+ABS(C1362))&gt;ABS(SUMIFS(INDIRECT("'Реестр план'!"&amp;'План-факт'!$E$3),'Реестр план'!$F:$F,E1362,'Реестр план'!$I:$I,J1362)),"перерасход","ок"))</f>
        <v/>
      </c>
    </row>
    <row r="1363" spans="1:13" x14ac:dyDescent="0.3">
      <c r="A1363" s="7">
        <v>42029</v>
      </c>
      <c r="B1363" s="7">
        <v>41299</v>
      </c>
      <c r="C1363" s="9">
        <v>-57331</v>
      </c>
      <c r="D1363" s="4" t="s">
        <v>9</v>
      </c>
      <c r="E1363" s="4" t="s">
        <v>55</v>
      </c>
      <c r="H1363" s="4" t="s">
        <v>184</v>
      </c>
      <c r="I1363" s="4" t="s">
        <v>163</v>
      </c>
      <c r="J1363" s="11">
        <f t="shared" si="63"/>
        <v>1</v>
      </c>
      <c r="K1363" s="11">
        <f t="shared" si="64"/>
        <v>1</v>
      </c>
      <c r="L1363" s="11">
        <f t="shared" si="65"/>
        <v>5</v>
      </c>
      <c r="M1363" s="11" t="str">
        <f ca="1">IF(I1363&lt;&gt;"план","",IF((ABS(SUMIFS($C:$C,$J:$J,J1363,$E:$E,E1363,$I:$I,"факт"))+ABS(C1363))&gt;ABS(SUMIFS(INDIRECT("'Реестр план'!"&amp;'План-факт'!$E$3),'Реестр план'!$F:$F,E1363,'Реестр план'!$I:$I,J1363)),"перерасход","ок"))</f>
        <v/>
      </c>
    </row>
    <row r="1364" spans="1:13" x14ac:dyDescent="0.3">
      <c r="A1364" s="7">
        <v>42029</v>
      </c>
      <c r="B1364" s="7">
        <v>41299</v>
      </c>
      <c r="C1364" s="9">
        <v>-52482</v>
      </c>
      <c r="D1364" s="4" t="s">
        <v>9</v>
      </c>
      <c r="E1364" s="4" t="s">
        <v>45</v>
      </c>
      <c r="H1364" s="4" t="s">
        <v>172</v>
      </c>
      <c r="I1364" s="4" t="s">
        <v>163</v>
      </c>
      <c r="J1364" s="11">
        <f t="shared" si="63"/>
        <v>1</v>
      </c>
      <c r="K1364" s="11">
        <f t="shared" si="64"/>
        <v>1</v>
      </c>
      <c r="L1364" s="11">
        <f t="shared" si="65"/>
        <v>5</v>
      </c>
      <c r="M1364" s="11" t="str">
        <f ca="1">IF(I1364&lt;&gt;"план","",IF((ABS(SUMIFS($C:$C,$J:$J,J1364,$E:$E,E1364,$I:$I,"факт"))+ABS(C1364))&gt;ABS(SUMIFS(INDIRECT("'Реестр план'!"&amp;'План-факт'!$E$3),'Реестр план'!$F:$F,E1364,'Реестр план'!$I:$I,J1364)),"перерасход","ок"))</f>
        <v/>
      </c>
    </row>
    <row r="1365" spans="1:13" x14ac:dyDescent="0.3">
      <c r="A1365" s="7">
        <v>42029</v>
      </c>
      <c r="C1365" s="9">
        <v>-47500</v>
      </c>
      <c r="D1365" s="4" t="s">
        <v>16</v>
      </c>
      <c r="E1365" s="4" t="s">
        <v>32</v>
      </c>
      <c r="F1365" s="4" t="s">
        <v>149</v>
      </c>
      <c r="H1365" s="4" t="s">
        <v>179</v>
      </c>
      <c r="I1365" s="4" t="s">
        <v>163</v>
      </c>
      <c r="J1365" s="11">
        <f t="shared" si="63"/>
        <v>1</v>
      </c>
      <c r="K1365" s="11">
        <f t="shared" si="64"/>
        <v>0</v>
      </c>
      <c r="L1365" s="11">
        <f t="shared" si="65"/>
        <v>5</v>
      </c>
      <c r="M1365" s="11" t="str">
        <f ca="1">IF(I1365&lt;&gt;"план","",IF((ABS(SUMIFS($C:$C,$J:$J,J1365,$E:$E,E1365,$I:$I,"факт"))+ABS(C1365))&gt;ABS(SUMIFS(INDIRECT("'Реестр план'!"&amp;'План-факт'!$E$3),'Реестр план'!$F:$F,E1365,'Реестр план'!$I:$I,J1365)),"перерасход","ок"))</f>
        <v/>
      </c>
    </row>
    <row r="1366" spans="1:13" x14ac:dyDescent="0.3">
      <c r="A1366" s="7">
        <v>42029</v>
      </c>
      <c r="B1366" s="7">
        <v>41299</v>
      </c>
      <c r="C1366" s="9">
        <v>-44618</v>
      </c>
      <c r="D1366" s="4" t="s">
        <v>15</v>
      </c>
      <c r="E1366" s="4" t="s">
        <v>41</v>
      </c>
      <c r="H1366" s="4" t="s">
        <v>172</v>
      </c>
      <c r="I1366" s="4" t="s">
        <v>163</v>
      </c>
      <c r="J1366" s="11">
        <f t="shared" si="63"/>
        <v>1</v>
      </c>
      <c r="K1366" s="11">
        <f t="shared" si="64"/>
        <v>1</v>
      </c>
      <c r="L1366" s="11">
        <f t="shared" si="65"/>
        <v>5</v>
      </c>
      <c r="M1366" s="11" t="str">
        <f ca="1">IF(I1366&lt;&gt;"план","",IF((ABS(SUMIFS($C:$C,$J:$J,J1366,$E:$E,E1366,$I:$I,"факт"))+ABS(C1366))&gt;ABS(SUMIFS(INDIRECT("'Реестр план'!"&amp;'План-факт'!$E$3),'Реестр план'!$F:$F,E1366,'Реестр план'!$I:$I,J1366)),"перерасход","ок"))</f>
        <v/>
      </c>
    </row>
    <row r="1367" spans="1:13" x14ac:dyDescent="0.3">
      <c r="A1367" s="7">
        <v>42029</v>
      </c>
      <c r="B1367" s="7">
        <v>41299</v>
      </c>
      <c r="C1367" s="9">
        <v>-41516</v>
      </c>
      <c r="D1367" s="4" t="s">
        <v>15</v>
      </c>
      <c r="E1367" s="4" t="s">
        <v>49</v>
      </c>
      <c r="H1367" s="4" t="s">
        <v>177</v>
      </c>
      <c r="I1367" s="4" t="s">
        <v>163</v>
      </c>
      <c r="J1367" s="11">
        <f t="shared" si="63"/>
        <v>1</v>
      </c>
      <c r="K1367" s="11">
        <f t="shared" si="64"/>
        <v>1</v>
      </c>
      <c r="L1367" s="11">
        <f t="shared" si="65"/>
        <v>5</v>
      </c>
      <c r="M1367" s="11" t="str">
        <f ca="1">IF(I1367&lt;&gt;"план","",IF((ABS(SUMIFS($C:$C,$J:$J,J1367,$E:$E,E1367,$I:$I,"факт"))+ABS(C1367))&gt;ABS(SUMIFS(INDIRECT("'Реестр план'!"&amp;'План-факт'!$E$3),'Реестр план'!$F:$F,E1367,'Реестр план'!$I:$I,J1367)),"перерасход","ок"))</f>
        <v/>
      </c>
    </row>
    <row r="1368" spans="1:13" x14ac:dyDescent="0.3">
      <c r="A1368" s="7">
        <v>42029</v>
      </c>
      <c r="B1368" s="7">
        <v>41299</v>
      </c>
      <c r="C1368" s="9">
        <v>-41222</v>
      </c>
      <c r="D1368" s="4" t="s">
        <v>16</v>
      </c>
      <c r="E1368" s="4" t="s">
        <v>10</v>
      </c>
      <c r="H1368" s="4" t="s">
        <v>184</v>
      </c>
      <c r="I1368" s="4" t="s">
        <v>163</v>
      </c>
      <c r="J1368" s="11">
        <f t="shared" si="63"/>
        <v>1</v>
      </c>
      <c r="K1368" s="11">
        <f t="shared" si="64"/>
        <v>1</v>
      </c>
      <c r="L1368" s="11">
        <f t="shared" si="65"/>
        <v>5</v>
      </c>
      <c r="M1368" s="11" t="str">
        <f ca="1">IF(I1368&lt;&gt;"план","",IF((ABS(SUMIFS($C:$C,$J:$J,J1368,$E:$E,E1368,$I:$I,"факт"))+ABS(C1368))&gt;ABS(SUMIFS(INDIRECT("'Реестр план'!"&amp;'План-факт'!$E$3),'Реестр план'!$F:$F,E1368,'Реестр план'!$I:$I,J1368)),"перерасход","ок"))</f>
        <v/>
      </c>
    </row>
    <row r="1369" spans="1:13" x14ac:dyDescent="0.3">
      <c r="A1369" s="7">
        <v>42029</v>
      </c>
      <c r="B1369" s="7">
        <v>41299</v>
      </c>
      <c r="C1369" s="9">
        <v>-40009</v>
      </c>
      <c r="D1369" s="4" t="s">
        <v>9</v>
      </c>
      <c r="E1369" s="4" t="s">
        <v>59</v>
      </c>
      <c r="H1369" s="4" t="s">
        <v>184</v>
      </c>
      <c r="I1369" s="4" t="s">
        <v>163</v>
      </c>
      <c r="J1369" s="11">
        <f t="shared" si="63"/>
        <v>1</v>
      </c>
      <c r="K1369" s="11">
        <f t="shared" si="64"/>
        <v>1</v>
      </c>
      <c r="L1369" s="11">
        <f t="shared" si="65"/>
        <v>5</v>
      </c>
      <c r="M1369" s="11" t="str">
        <f ca="1">IF(I1369&lt;&gt;"план","",IF((ABS(SUMIFS($C:$C,$J:$J,J1369,$E:$E,E1369,$I:$I,"факт"))+ABS(C1369))&gt;ABS(SUMIFS(INDIRECT("'Реестр план'!"&amp;'План-факт'!$E$3),'Реестр план'!$F:$F,E1369,'Реестр план'!$I:$I,J1369)),"перерасход","ок"))</f>
        <v/>
      </c>
    </row>
    <row r="1370" spans="1:13" x14ac:dyDescent="0.3">
      <c r="A1370" s="7">
        <v>42029</v>
      </c>
      <c r="C1370" s="9">
        <v>-40000</v>
      </c>
      <c r="D1370" s="4" t="s">
        <v>15</v>
      </c>
      <c r="E1370" s="4" t="s">
        <v>32</v>
      </c>
      <c r="F1370" s="4" t="s">
        <v>151</v>
      </c>
      <c r="H1370" s="4" t="s">
        <v>179</v>
      </c>
      <c r="I1370" s="4" t="s">
        <v>163</v>
      </c>
      <c r="J1370" s="11">
        <f t="shared" si="63"/>
        <v>1</v>
      </c>
      <c r="K1370" s="11">
        <f t="shared" si="64"/>
        <v>0</v>
      </c>
      <c r="L1370" s="11">
        <f t="shared" si="65"/>
        <v>5</v>
      </c>
      <c r="M1370" s="11" t="str">
        <f ca="1">IF(I1370&lt;&gt;"план","",IF((ABS(SUMIFS($C:$C,$J:$J,J1370,$E:$E,E1370,$I:$I,"факт"))+ABS(C1370))&gt;ABS(SUMIFS(INDIRECT("'Реестр план'!"&amp;'План-факт'!$E$3),'Реестр план'!$F:$F,E1370,'Реестр план'!$I:$I,J1370)),"перерасход","ок"))</f>
        <v/>
      </c>
    </row>
    <row r="1371" spans="1:13" x14ac:dyDescent="0.3">
      <c r="A1371" s="7">
        <v>42029</v>
      </c>
      <c r="B1371" s="7">
        <v>41299</v>
      </c>
      <c r="C1371" s="9">
        <v>-37668</v>
      </c>
      <c r="D1371" s="4" t="s">
        <v>16</v>
      </c>
      <c r="E1371" s="4" t="s">
        <v>42</v>
      </c>
      <c r="H1371" s="4" t="s">
        <v>172</v>
      </c>
      <c r="I1371" s="4" t="s">
        <v>163</v>
      </c>
      <c r="J1371" s="11">
        <f t="shared" si="63"/>
        <v>1</v>
      </c>
      <c r="K1371" s="11">
        <f t="shared" si="64"/>
        <v>1</v>
      </c>
      <c r="L1371" s="11">
        <f t="shared" si="65"/>
        <v>5</v>
      </c>
      <c r="M1371" s="11" t="str">
        <f ca="1">IF(I1371&lt;&gt;"план","",IF((ABS(SUMIFS($C:$C,$J:$J,J1371,$E:$E,E1371,$I:$I,"факт"))+ABS(C1371))&gt;ABS(SUMIFS(INDIRECT("'Реестр план'!"&amp;'План-факт'!$E$3),'Реестр план'!$F:$F,E1371,'Реестр план'!$I:$I,J1371)),"перерасход","ок"))</f>
        <v/>
      </c>
    </row>
    <row r="1372" spans="1:13" x14ac:dyDescent="0.3">
      <c r="A1372" s="7">
        <v>42029</v>
      </c>
      <c r="B1372" s="7">
        <v>41299</v>
      </c>
      <c r="C1372" s="9">
        <v>-35452</v>
      </c>
      <c r="D1372" s="4" t="s">
        <v>9</v>
      </c>
      <c r="E1372" s="4" t="s">
        <v>58</v>
      </c>
      <c r="H1372" s="4" t="s">
        <v>184</v>
      </c>
      <c r="I1372" s="4" t="s">
        <v>163</v>
      </c>
      <c r="J1372" s="11">
        <f t="shared" si="63"/>
        <v>1</v>
      </c>
      <c r="K1372" s="11">
        <f t="shared" si="64"/>
        <v>1</v>
      </c>
      <c r="L1372" s="11">
        <f t="shared" si="65"/>
        <v>5</v>
      </c>
      <c r="M1372" s="11" t="str">
        <f ca="1">IF(I1372&lt;&gt;"план","",IF((ABS(SUMIFS($C:$C,$J:$J,J1372,$E:$E,E1372,$I:$I,"факт"))+ABS(C1372))&gt;ABS(SUMIFS(INDIRECT("'Реестр план'!"&amp;'План-факт'!$E$3),'Реестр план'!$F:$F,E1372,'Реестр план'!$I:$I,J1372)),"перерасход","ок"))</f>
        <v/>
      </c>
    </row>
    <row r="1373" spans="1:13" x14ac:dyDescent="0.3">
      <c r="A1373" s="7">
        <v>42029</v>
      </c>
      <c r="B1373" s="7">
        <v>41299</v>
      </c>
      <c r="C1373" s="9">
        <v>-32777</v>
      </c>
      <c r="D1373" s="4" t="s">
        <v>9</v>
      </c>
      <c r="E1373" s="4" t="s">
        <v>56</v>
      </c>
      <c r="H1373" s="4" t="s">
        <v>184</v>
      </c>
      <c r="I1373" s="4" t="s">
        <v>163</v>
      </c>
      <c r="J1373" s="11">
        <f t="shared" si="63"/>
        <v>1</v>
      </c>
      <c r="K1373" s="11">
        <f t="shared" si="64"/>
        <v>1</v>
      </c>
      <c r="L1373" s="11">
        <f t="shared" si="65"/>
        <v>5</v>
      </c>
      <c r="M1373" s="11" t="str">
        <f ca="1">IF(I1373&lt;&gt;"план","",IF((ABS(SUMIFS($C:$C,$J:$J,J1373,$E:$E,E1373,$I:$I,"факт"))+ABS(C1373))&gt;ABS(SUMIFS(INDIRECT("'Реестр план'!"&amp;'План-факт'!$E$3),'Реестр план'!$F:$F,E1373,'Реестр план'!$I:$I,J1373)),"перерасход","ок"))</f>
        <v/>
      </c>
    </row>
    <row r="1374" spans="1:13" x14ac:dyDescent="0.3">
      <c r="A1374" s="7">
        <v>42029</v>
      </c>
      <c r="C1374" s="9">
        <v>-32625</v>
      </c>
      <c r="D1374" s="4" t="s">
        <v>15</v>
      </c>
      <c r="E1374" s="4" t="s">
        <v>32</v>
      </c>
      <c r="F1374" s="4" t="s">
        <v>150</v>
      </c>
      <c r="H1374" s="4" t="s">
        <v>179</v>
      </c>
      <c r="I1374" s="4" t="s">
        <v>163</v>
      </c>
      <c r="J1374" s="11">
        <f t="shared" si="63"/>
        <v>1</v>
      </c>
      <c r="K1374" s="11">
        <f t="shared" si="64"/>
        <v>0</v>
      </c>
      <c r="L1374" s="11">
        <f t="shared" si="65"/>
        <v>5</v>
      </c>
      <c r="M1374" s="11" t="str">
        <f ca="1">IF(I1374&lt;&gt;"план","",IF((ABS(SUMIFS($C:$C,$J:$J,J1374,$E:$E,E1374,$I:$I,"факт"))+ABS(C1374))&gt;ABS(SUMIFS(INDIRECT("'Реестр план'!"&amp;'План-факт'!$E$3),'Реестр план'!$F:$F,E1374,'Реестр план'!$I:$I,J1374)),"перерасход","ок"))</f>
        <v/>
      </c>
    </row>
    <row r="1375" spans="1:13" x14ac:dyDescent="0.3">
      <c r="A1375" s="7">
        <v>42029</v>
      </c>
      <c r="B1375" s="7">
        <v>41299</v>
      </c>
      <c r="C1375" s="9">
        <v>-32619</v>
      </c>
      <c r="D1375" s="4" t="s">
        <v>15</v>
      </c>
      <c r="E1375" s="4" t="s">
        <v>43</v>
      </c>
      <c r="H1375" s="4" t="s">
        <v>172</v>
      </c>
      <c r="I1375" s="4" t="s">
        <v>163</v>
      </c>
      <c r="J1375" s="11">
        <f t="shared" si="63"/>
        <v>1</v>
      </c>
      <c r="K1375" s="11">
        <f t="shared" si="64"/>
        <v>1</v>
      </c>
      <c r="L1375" s="11">
        <f t="shared" si="65"/>
        <v>5</v>
      </c>
      <c r="M1375" s="11" t="str">
        <f ca="1">IF(I1375&lt;&gt;"план","",IF((ABS(SUMIFS($C:$C,$J:$J,J1375,$E:$E,E1375,$I:$I,"факт"))+ABS(C1375))&gt;ABS(SUMIFS(INDIRECT("'Реестр план'!"&amp;'План-факт'!$E$3),'Реестр план'!$F:$F,E1375,'Реестр план'!$I:$I,J1375)),"перерасход","ок"))</f>
        <v/>
      </c>
    </row>
    <row r="1376" spans="1:13" x14ac:dyDescent="0.3">
      <c r="A1376" s="7">
        <v>42029</v>
      </c>
      <c r="B1376" s="7">
        <v>41299</v>
      </c>
      <c r="C1376" s="9">
        <v>-31429</v>
      </c>
      <c r="D1376" s="4" t="s">
        <v>15</v>
      </c>
      <c r="E1376" s="4" t="s">
        <v>54</v>
      </c>
      <c r="H1376" s="4" t="s">
        <v>184</v>
      </c>
      <c r="I1376" s="4" t="s">
        <v>163</v>
      </c>
      <c r="J1376" s="11">
        <f t="shared" si="63"/>
        <v>1</v>
      </c>
      <c r="K1376" s="11">
        <f t="shared" si="64"/>
        <v>1</v>
      </c>
      <c r="L1376" s="11">
        <f t="shared" si="65"/>
        <v>5</v>
      </c>
      <c r="M1376" s="11" t="str">
        <f ca="1">IF(I1376&lt;&gt;"план","",IF((ABS(SUMIFS($C:$C,$J:$J,J1376,$E:$E,E1376,$I:$I,"факт"))+ABS(C1376))&gt;ABS(SUMIFS(INDIRECT("'Реестр план'!"&amp;'План-факт'!$E$3),'Реестр план'!$F:$F,E1376,'Реестр план'!$I:$I,J1376)),"перерасход","ок"))</f>
        <v/>
      </c>
    </row>
    <row r="1377" spans="1:13" x14ac:dyDescent="0.3">
      <c r="A1377" s="7">
        <v>42029</v>
      </c>
      <c r="C1377" s="9">
        <v>-31250</v>
      </c>
      <c r="D1377" s="4" t="s">
        <v>15</v>
      </c>
      <c r="E1377" s="4" t="s">
        <v>33</v>
      </c>
      <c r="F1377" s="4" t="s">
        <v>152</v>
      </c>
      <c r="H1377" s="4" t="s">
        <v>179</v>
      </c>
      <c r="I1377" s="4" t="s">
        <v>163</v>
      </c>
      <c r="J1377" s="11">
        <f t="shared" si="63"/>
        <v>1</v>
      </c>
      <c r="K1377" s="11">
        <f t="shared" si="64"/>
        <v>0</v>
      </c>
      <c r="L1377" s="11">
        <f t="shared" si="65"/>
        <v>5</v>
      </c>
      <c r="M1377" s="11" t="str">
        <f ca="1">IF(I1377&lt;&gt;"план","",IF((ABS(SUMIFS($C:$C,$J:$J,J1377,$E:$E,E1377,$I:$I,"факт"))+ABS(C1377))&gt;ABS(SUMIFS(INDIRECT("'Реестр план'!"&amp;'План-факт'!$E$3),'Реестр план'!$F:$F,E1377,'Реестр план'!$I:$I,J1377)),"перерасход","ок"))</f>
        <v/>
      </c>
    </row>
    <row r="1378" spans="1:13" x14ac:dyDescent="0.3">
      <c r="A1378" s="7">
        <v>42029</v>
      </c>
      <c r="B1378" s="7">
        <v>41299</v>
      </c>
      <c r="C1378" s="9">
        <v>-31154</v>
      </c>
      <c r="D1378" s="4" t="s">
        <v>16</v>
      </c>
      <c r="E1378" s="4" t="s">
        <v>47</v>
      </c>
      <c r="H1378" s="4" t="s">
        <v>177</v>
      </c>
      <c r="I1378" s="4" t="s">
        <v>163</v>
      </c>
      <c r="J1378" s="11">
        <f t="shared" si="63"/>
        <v>1</v>
      </c>
      <c r="K1378" s="11">
        <f t="shared" si="64"/>
        <v>1</v>
      </c>
      <c r="L1378" s="11">
        <f t="shared" si="65"/>
        <v>5</v>
      </c>
      <c r="M1378" s="11" t="str">
        <f ca="1">IF(I1378&lt;&gt;"план","",IF((ABS(SUMIFS($C:$C,$J:$J,J1378,$E:$E,E1378,$I:$I,"факт"))+ABS(C1378))&gt;ABS(SUMIFS(INDIRECT("'Реестр план'!"&amp;'План-факт'!$E$3),'Реестр план'!$F:$F,E1378,'Реестр план'!$I:$I,J1378)),"перерасход","ок"))</f>
        <v/>
      </c>
    </row>
    <row r="1379" spans="1:13" x14ac:dyDescent="0.3">
      <c r="A1379" s="7">
        <v>42029</v>
      </c>
      <c r="B1379" s="7">
        <v>41299</v>
      </c>
      <c r="C1379" s="9">
        <v>-26167</v>
      </c>
      <c r="D1379" s="4" t="s">
        <v>9</v>
      </c>
      <c r="E1379" s="4" t="s">
        <v>57</v>
      </c>
      <c r="H1379" s="4" t="s">
        <v>184</v>
      </c>
      <c r="I1379" s="4" t="s">
        <v>163</v>
      </c>
      <c r="J1379" s="11">
        <f t="shared" si="63"/>
        <v>1</v>
      </c>
      <c r="K1379" s="11">
        <f t="shared" si="64"/>
        <v>1</v>
      </c>
      <c r="L1379" s="11">
        <f t="shared" si="65"/>
        <v>5</v>
      </c>
      <c r="M1379" s="11" t="str">
        <f ca="1">IF(I1379&lt;&gt;"план","",IF((ABS(SUMIFS($C:$C,$J:$J,J1379,$E:$E,E1379,$I:$I,"факт"))+ABS(C1379))&gt;ABS(SUMIFS(INDIRECT("'Реестр план'!"&amp;'План-факт'!$E$3),'Реестр план'!$F:$F,E1379,'Реестр план'!$I:$I,J1379)),"перерасход","ок"))</f>
        <v/>
      </c>
    </row>
    <row r="1380" spans="1:13" x14ac:dyDescent="0.3">
      <c r="A1380" s="7">
        <v>42029</v>
      </c>
      <c r="B1380" s="7">
        <v>41299</v>
      </c>
      <c r="C1380" s="9">
        <v>-24537</v>
      </c>
      <c r="D1380" s="4" t="s">
        <v>15</v>
      </c>
      <c r="E1380" s="4" t="s">
        <v>44</v>
      </c>
      <c r="H1380" s="4" t="s">
        <v>172</v>
      </c>
      <c r="I1380" s="4" t="s">
        <v>163</v>
      </c>
      <c r="J1380" s="11">
        <f t="shared" si="63"/>
        <v>1</v>
      </c>
      <c r="K1380" s="11">
        <f t="shared" si="64"/>
        <v>1</v>
      </c>
      <c r="L1380" s="11">
        <f t="shared" si="65"/>
        <v>5</v>
      </c>
      <c r="M1380" s="11" t="str">
        <f ca="1">IF(I1380&lt;&gt;"план","",IF((ABS(SUMIFS($C:$C,$J:$J,J1380,$E:$E,E1380,$I:$I,"факт"))+ABS(C1380))&gt;ABS(SUMIFS(INDIRECT("'Реестр план'!"&amp;'План-факт'!$E$3),'Реестр план'!$F:$F,E1380,'Реестр план'!$I:$I,J1380)),"перерасход","ок"))</f>
        <v/>
      </c>
    </row>
    <row r="1381" spans="1:13" x14ac:dyDescent="0.3">
      <c r="A1381" s="7">
        <v>42029</v>
      </c>
      <c r="C1381" s="9">
        <v>-20273</v>
      </c>
      <c r="D1381" s="4" t="s">
        <v>16</v>
      </c>
      <c r="E1381" s="4" t="s">
        <v>51</v>
      </c>
      <c r="H1381" s="4" t="s">
        <v>177</v>
      </c>
      <c r="I1381" s="4" t="s">
        <v>163</v>
      </c>
      <c r="J1381" s="11">
        <f t="shared" si="63"/>
        <v>1</v>
      </c>
      <c r="K1381" s="11">
        <f t="shared" si="64"/>
        <v>0</v>
      </c>
      <c r="L1381" s="11">
        <f t="shared" si="65"/>
        <v>5</v>
      </c>
      <c r="M1381" s="11" t="str">
        <f ca="1">IF(I1381&lt;&gt;"план","",IF((ABS(SUMIFS($C:$C,$J:$J,J1381,$E:$E,E1381,$I:$I,"факт"))+ABS(C1381))&gt;ABS(SUMIFS(INDIRECT("'Реестр план'!"&amp;'План-факт'!$E$3),'Реестр план'!$F:$F,E1381,'Реестр план'!$I:$I,J1381)),"перерасход","ок"))</f>
        <v/>
      </c>
    </row>
    <row r="1382" spans="1:13" x14ac:dyDescent="0.3">
      <c r="A1382" s="7">
        <v>42029</v>
      </c>
      <c r="B1382" s="7">
        <v>41299</v>
      </c>
      <c r="C1382" s="9">
        <v>-19932</v>
      </c>
      <c r="D1382" s="4" t="s">
        <v>9</v>
      </c>
      <c r="E1382" s="4" t="s">
        <v>53</v>
      </c>
      <c r="H1382" s="4" t="s">
        <v>184</v>
      </c>
      <c r="I1382" s="4" t="s">
        <v>163</v>
      </c>
      <c r="J1382" s="11">
        <f t="shared" si="63"/>
        <v>1</v>
      </c>
      <c r="K1382" s="11">
        <f t="shared" si="64"/>
        <v>1</v>
      </c>
      <c r="L1382" s="11">
        <f t="shared" si="65"/>
        <v>5</v>
      </c>
      <c r="M1382" s="11" t="str">
        <f ca="1">IF(I1382&lt;&gt;"план","",IF((ABS(SUMIFS($C:$C,$J:$J,J1382,$E:$E,E1382,$I:$I,"факт"))+ABS(C1382))&gt;ABS(SUMIFS(INDIRECT("'Реестр план'!"&amp;'План-факт'!$E$3),'Реестр план'!$F:$F,E1382,'Реестр план'!$I:$I,J1382)),"перерасход","ок"))</f>
        <v/>
      </c>
    </row>
    <row r="1383" spans="1:13" x14ac:dyDescent="0.3">
      <c r="A1383" s="7">
        <v>42029</v>
      </c>
      <c r="C1383" s="9">
        <v>-18750</v>
      </c>
      <c r="D1383" s="4" t="s">
        <v>15</v>
      </c>
      <c r="E1383" s="4" t="s">
        <v>33</v>
      </c>
      <c r="F1383" s="4" t="s">
        <v>147</v>
      </c>
      <c r="H1383" s="4" t="s">
        <v>179</v>
      </c>
      <c r="I1383" s="4" t="s">
        <v>163</v>
      </c>
      <c r="J1383" s="11">
        <f t="shared" si="63"/>
        <v>1</v>
      </c>
      <c r="K1383" s="11">
        <f t="shared" si="64"/>
        <v>0</v>
      </c>
      <c r="L1383" s="11">
        <f t="shared" si="65"/>
        <v>5</v>
      </c>
      <c r="M1383" s="11" t="str">
        <f ca="1">IF(I1383&lt;&gt;"план","",IF((ABS(SUMIFS($C:$C,$J:$J,J1383,$E:$E,E1383,$I:$I,"факт"))+ABS(C1383))&gt;ABS(SUMIFS(INDIRECT("'Реестр план'!"&amp;'План-факт'!$E$3),'Реестр план'!$F:$F,E1383,'Реестр план'!$I:$I,J1383)),"перерасход","ок"))</f>
        <v/>
      </c>
    </row>
    <row r="1384" spans="1:13" x14ac:dyDescent="0.3">
      <c r="A1384" s="7">
        <v>42029</v>
      </c>
      <c r="B1384" s="7">
        <v>41299</v>
      </c>
      <c r="C1384" s="9">
        <v>-17296</v>
      </c>
      <c r="D1384" s="4" t="s">
        <v>15</v>
      </c>
      <c r="E1384" s="4" t="s">
        <v>50</v>
      </c>
      <c r="H1384" s="4" t="s">
        <v>177</v>
      </c>
      <c r="I1384" s="4" t="s">
        <v>163</v>
      </c>
      <c r="J1384" s="11">
        <f t="shared" si="63"/>
        <v>1</v>
      </c>
      <c r="K1384" s="11">
        <f t="shared" si="64"/>
        <v>1</v>
      </c>
      <c r="L1384" s="11">
        <f t="shared" si="65"/>
        <v>5</v>
      </c>
      <c r="M1384" s="11" t="str">
        <f ca="1">IF(I1384&lt;&gt;"план","",IF((ABS(SUMIFS($C:$C,$J:$J,J1384,$E:$E,E1384,$I:$I,"факт"))+ABS(C1384))&gt;ABS(SUMIFS(INDIRECT("'Реестр план'!"&amp;'План-факт'!$E$3),'Реестр план'!$F:$F,E1384,'Реестр план'!$I:$I,J1384)),"перерасход","ок"))</f>
        <v/>
      </c>
    </row>
    <row r="1385" spans="1:13" x14ac:dyDescent="0.3">
      <c r="A1385" s="7">
        <v>42029</v>
      </c>
      <c r="B1385" s="7">
        <v>41299</v>
      </c>
      <c r="C1385" s="9">
        <v>-16162</v>
      </c>
      <c r="D1385" s="4" t="s">
        <v>15</v>
      </c>
      <c r="E1385" s="4" t="s">
        <v>48</v>
      </c>
      <c r="H1385" s="4" t="s">
        <v>177</v>
      </c>
      <c r="I1385" s="4" t="s">
        <v>163</v>
      </c>
      <c r="J1385" s="11">
        <f t="shared" si="63"/>
        <v>1</v>
      </c>
      <c r="K1385" s="11">
        <f t="shared" si="64"/>
        <v>1</v>
      </c>
      <c r="L1385" s="11">
        <f t="shared" si="65"/>
        <v>5</v>
      </c>
      <c r="M1385" s="11" t="str">
        <f ca="1">IF(I1385&lt;&gt;"план","",IF((ABS(SUMIFS($C:$C,$J:$J,J1385,$E:$E,E1385,$I:$I,"факт"))+ABS(C1385))&gt;ABS(SUMIFS(INDIRECT("'Реестр план'!"&amp;'План-факт'!$E$3),'Реестр план'!$F:$F,E1385,'Реестр план'!$I:$I,J1385)),"перерасход","ок"))</f>
        <v/>
      </c>
    </row>
    <row r="1386" spans="1:13" x14ac:dyDescent="0.3">
      <c r="A1386" s="7">
        <v>42029</v>
      </c>
      <c r="C1386" s="9">
        <v>-15000</v>
      </c>
      <c r="D1386" s="4" t="s">
        <v>9</v>
      </c>
      <c r="E1386" s="4" t="s">
        <v>33</v>
      </c>
      <c r="F1386" s="4" t="s">
        <v>148</v>
      </c>
      <c r="H1386" s="4" t="s">
        <v>179</v>
      </c>
      <c r="I1386" s="4" t="s">
        <v>163</v>
      </c>
      <c r="J1386" s="11">
        <f t="shared" si="63"/>
        <v>1</v>
      </c>
      <c r="K1386" s="11">
        <f t="shared" si="64"/>
        <v>0</v>
      </c>
      <c r="L1386" s="11">
        <f t="shared" si="65"/>
        <v>5</v>
      </c>
      <c r="M1386" s="11" t="str">
        <f ca="1">IF(I1386&lt;&gt;"план","",IF((ABS(SUMIFS($C:$C,$J:$J,J1386,$E:$E,E1386,$I:$I,"факт"))+ABS(C1386))&gt;ABS(SUMIFS(INDIRECT("'Реестр план'!"&amp;'План-факт'!$E$3),'Реестр план'!$F:$F,E1386,'Реестр план'!$I:$I,J1386)),"перерасход","ок"))</f>
        <v/>
      </c>
    </row>
    <row r="1387" spans="1:13" x14ac:dyDescent="0.3">
      <c r="A1387" s="7">
        <v>42029</v>
      </c>
      <c r="C1387" s="9">
        <v>-11875</v>
      </c>
      <c r="D1387" s="4" t="s">
        <v>16</v>
      </c>
      <c r="E1387" s="4" t="s">
        <v>33</v>
      </c>
      <c r="F1387" s="4" t="s">
        <v>149</v>
      </c>
      <c r="H1387" s="4" t="s">
        <v>179</v>
      </c>
      <c r="I1387" s="4" t="s">
        <v>163</v>
      </c>
      <c r="J1387" s="11">
        <f t="shared" si="63"/>
        <v>1</v>
      </c>
      <c r="K1387" s="11">
        <f t="shared" si="64"/>
        <v>0</v>
      </c>
      <c r="L1387" s="11">
        <f t="shared" si="65"/>
        <v>5</v>
      </c>
      <c r="M1387" s="11" t="str">
        <f ca="1">IF(I1387&lt;&gt;"план","",IF((ABS(SUMIFS($C:$C,$J:$J,J1387,$E:$E,E1387,$I:$I,"факт"))+ABS(C1387))&gt;ABS(SUMIFS(INDIRECT("'Реестр план'!"&amp;'План-факт'!$E$3),'Реестр план'!$F:$F,E1387,'Реестр план'!$I:$I,J1387)),"перерасход","ок"))</f>
        <v/>
      </c>
    </row>
    <row r="1388" spans="1:13" x14ac:dyDescent="0.3">
      <c r="A1388" s="7">
        <v>42029</v>
      </c>
      <c r="C1388" s="9">
        <v>-10000</v>
      </c>
      <c r="D1388" s="4" t="s">
        <v>9</v>
      </c>
      <c r="E1388" s="4" t="s">
        <v>33</v>
      </c>
      <c r="F1388" s="4" t="s">
        <v>151</v>
      </c>
      <c r="H1388" s="4" t="s">
        <v>179</v>
      </c>
      <c r="I1388" s="4" t="s">
        <v>163</v>
      </c>
      <c r="J1388" s="11">
        <f t="shared" si="63"/>
        <v>1</v>
      </c>
      <c r="K1388" s="11">
        <f t="shared" si="64"/>
        <v>0</v>
      </c>
      <c r="L1388" s="11">
        <f t="shared" si="65"/>
        <v>5</v>
      </c>
      <c r="M1388" s="11" t="str">
        <f ca="1">IF(I1388&lt;&gt;"план","",IF((ABS(SUMIFS($C:$C,$J:$J,J1388,$E:$E,E1388,$I:$I,"факт"))+ABS(C1388))&gt;ABS(SUMIFS(INDIRECT("'Реестр план'!"&amp;'План-факт'!$E$3),'Реестр план'!$F:$F,E1388,'Реестр план'!$I:$I,J1388)),"перерасход","ок"))</f>
        <v/>
      </c>
    </row>
    <row r="1389" spans="1:13" x14ac:dyDescent="0.3">
      <c r="A1389" s="7">
        <v>42029</v>
      </c>
      <c r="C1389" s="9">
        <v>-8156.25</v>
      </c>
      <c r="D1389" s="4" t="s">
        <v>16</v>
      </c>
      <c r="E1389" s="4" t="s">
        <v>33</v>
      </c>
      <c r="F1389" s="4" t="s">
        <v>150</v>
      </c>
      <c r="H1389" s="4" t="s">
        <v>179</v>
      </c>
      <c r="I1389" s="4" t="s">
        <v>163</v>
      </c>
      <c r="J1389" s="11">
        <f t="shared" si="63"/>
        <v>1</v>
      </c>
      <c r="K1389" s="11">
        <f t="shared" si="64"/>
        <v>0</v>
      </c>
      <c r="L1389" s="11">
        <f t="shared" si="65"/>
        <v>5</v>
      </c>
      <c r="M1389" s="11" t="str">
        <f ca="1">IF(I1389&lt;&gt;"план","",IF((ABS(SUMIFS($C:$C,$J:$J,J1389,$E:$E,E1389,$I:$I,"факт"))+ABS(C1389))&gt;ABS(SUMIFS(INDIRECT("'Реестр план'!"&amp;'План-факт'!$E$3),'Реестр план'!$F:$F,E1389,'Реестр план'!$I:$I,J1389)),"перерасход","ок"))</f>
        <v/>
      </c>
    </row>
    <row r="1390" spans="1:13" x14ac:dyDescent="0.3">
      <c r="A1390" s="7">
        <v>42029</v>
      </c>
      <c r="C1390" s="9">
        <v>-3135.33</v>
      </c>
      <c r="D1390" s="4" t="s">
        <v>9</v>
      </c>
      <c r="E1390" s="4" t="s">
        <v>29</v>
      </c>
      <c r="F1390" s="4" t="s">
        <v>128</v>
      </c>
      <c r="H1390" s="4" t="s">
        <v>185</v>
      </c>
      <c r="I1390" s="4" t="s">
        <v>163</v>
      </c>
      <c r="J1390" s="11">
        <f t="shared" si="63"/>
        <v>1</v>
      </c>
      <c r="K1390" s="11">
        <f t="shared" si="64"/>
        <v>0</v>
      </c>
      <c r="L1390" s="11">
        <f t="shared" si="65"/>
        <v>5</v>
      </c>
      <c r="M1390" s="11" t="str">
        <f ca="1">IF(I1390&lt;&gt;"план","",IF((ABS(SUMIFS($C:$C,$J:$J,J1390,$E:$E,E1390,$I:$I,"факт"))+ABS(C1390))&gt;ABS(SUMIFS(INDIRECT("'Реестр план'!"&amp;'План-факт'!$E$3),'Реестр план'!$F:$F,E1390,'Реестр план'!$I:$I,J1390)),"перерасход","ок"))</f>
        <v/>
      </c>
    </row>
    <row r="1391" spans="1:13" x14ac:dyDescent="0.3">
      <c r="A1391" s="7">
        <v>42029</v>
      </c>
      <c r="C1391" s="9">
        <v>5010</v>
      </c>
      <c r="D1391" s="4" t="s">
        <v>16</v>
      </c>
      <c r="E1391" s="4" t="s">
        <v>24</v>
      </c>
      <c r="F1391" s="4" t="s">
        <v>106</v>
      </c>
      <c r="H1391" s="4" t="s">
        <v>178</v>
      </c>
      <c r="I1391" s="4" t="s">
        <v>163</v>
      </c>
      <c r="J1391" s="11">
        <f t="shared" si="63"/>
        <v>1</v>
      </c>
      <c r="K1391" s="11">
        <f t="shared" si="64"/>
        <v>0</v>
      </c>
      <c r="L1391" s="11">
        <f t="shared" si="65"/>
        <v>5</v>
      </c>
      <c r="M1391" s="11" t="str">
        <f ca="1">IF(I1391&lt;&gt;"план","",IF((ABS(SUMIFS($C:$C,$J:$J,J1391,$E:$E,E1391,$I:$I,"факт"))+ABS(C1391))&gt;ABS(SUMIFS(INDIRECT("'Реестр план'!"&amp;'План-факт'!$E$3),'Реестр план'!$F:$F,E1391,'Реестр план'!$I:$I,J1391)),"перерасход","ок"))</f>
        <v/>
      </c>
    </row>
    <row r="1392" spans="1:13" x14ac:dyDescent="0.3">
      <c r="A1392" s="7">
        <v>42029</v>
      </c>
      <c r="C1392" s="9">
        <v>21240</v>
      </c>
      <c r="D1392" s="4" t="s">
        <v>15</v>
      </c>
      <c r="E1392" s="4" t="s">
        <v>24</v>
      </c>
      <c r="F1392" s="4" t="s">
        <v>114</v>
      </c>
      <c r="H1392" s="4" t="s">
        <v>178</v>
      </c>
      <c r="I1392" s="4" t="s">
        <v>163</v>
      </c>
      <c r="J1392" s="11">
        <f t="shared" si="63"/>
        <v>1</v>
      </c>
      <c r="K1392" s="11">
        <f t="shared" si="64"/>
        <v>0</v>
      </c>
      <c r="L1392" s="11">
        <f t="shared" si="65"/>
        <v>5</v>
      </c>
      <c r="M1392" s="11" t="str">
        <f ca="1">IF(I1392&lt;&gt;"план","",IF((ABS(SUMIFS($C:$C,$J:$J,J1392,$E:$E,E1392,$I:$I,"факт"))+ABS(C1392))&gt;ABS(SUMIFS(INDIRECT("'Реестр план'!"&amp;'План-факт'!$E$3),'Реестр план'!$F:$F,E1392,'Реестр план'!$I:$I,J1392)),"перерасход","ок"))</f>
        <v/>
      </c>
    </row>
    <row r="1393" spans="1:13" x14ac:dyDescent="0.3">
      <c r="A1393" s="7">
        <v>42029</v>
      </c>
      <c r="C1393" s="9">
        <v>34512.519999999997</v>
      </c>
      <c r="D1393" s="4" t="s">
        <v>16</v>
      </c>
      <c r="E1393" s="4" t="s">
        <v>24</v>
      </c>
      <c r="F1393" s="4" t="s">
        <v>107</v>
      </c>
      <c r="H1393" s="4" t="s">
        <v>178</v>
      </c>
      <c r="I1393" s="4" t="s">
        <v>163</v>
      </c>
      <c r="J1393" s="11">
        <f t="shared" si="63"/>
        <v>1</v>
      </c>
      <c r="K1393" s="11">
        <f t="shared" si="64"/>
        <v>0</v>
      </c>
      <c r="L1393" s="11">
        <f t="shared" si="65"/>
        <v>5</v>
      </c>
      <c r="M1393" s="11" t="str">
        <f ca="1">IF(I1393&lt;&gt;"план","",IF((ABS(SUMIFS($C:$C,$J:$J,J1393,$E:$E,E1393,$I:$I,"факт"))+ABS(C1393))&gt;ABS(SUMIFS(INDIRECT("'Реестр план'!"&amp;'План-факт'!$E$3),'Реестр план'!$F:$F,E1393,'Реестр план'!$I:$I,J1393)),"перерасход","ок"))</f>
        <v/>
      </c>
    </row>
    <row r="1394" spans="1:13" x14ac:dyDescent="0.3">
      <c r="A1394" s="7">
        <v>42029</v>
      </c>
      <c r="C1394" s="9">
        <v>35193.82</v>
      </c>
      <c r="D1394" s="4" t="s">
        <v>16</v>
      </c>
      <c r="E1394" s="4" t="s">
        <v>24</v>
      </c>
      <c r="F1394" s="4" t="s">
        <v>108</v>
      </c>
      <c r="H1394" s="4" t="s">
        <v>178</v>
      </c>
      <c r="I1394" s="4" t="s">
        <v>163</v>
      </c>
      <c r="J1394" s="11">
        <f t="shared" si="63"/>
        <v>1</v>
      </c>
      <c r="K1394" s="11">
        <f t="shared" si="64"/>
        <v>0</v>
      </c>
      <c r="L1394" s="11">
        <f t="shared" si="65"/>
        <v>5</v>
      </c>
      <c r="M1394" s="11" t="str">
        <f ca="1">IF(I1394&lt;&gt;"план","",IF((ABS(SUMIFS($C:$C,$J:$J,J1394,$E:$E,E1394,$I:$I,"факт"))+ABS(C1394))&gt;ABS(SUMIFS(INDIRECT("'Реестр план'!"&amp;'План-факт'!$E$3),'Реестр план'!$F:$F,E1394,'Реестр план'!$I:$I,J1394)),"перерасход","ок"))</f>
        <v/>
      </c>
    </row>
    <row r="1395" spans="1:13" x14ac:dyDescent="0.3">
      <c r="A1395" s="7">
        <v>42029</v>
      </c>
      <c r="C1395" s="9">
        <v>191178.93</v>
      </c>
      <c r="D1395" s="4" t="s">
        <v>16</v>
      </c>
      <c r="E1395" s="4" t="s">
        <v>24</v>
      </c>
      <c r="F1395" s="4" t="s">
        <v>123</v>
      </c>
      <c r="H1395" s="4" t="s">
        <v>178</v>
      </c>
      <c r="I1395" s="4" t="s">
        <v>163</v>
      </c>
      <c r="J1395" s="11">
        <f t="shared" si="63"/>
        <v>1</v>
      </c>
      <c r="K1395" s="11">
        <f t="shared" si="64"/>
        <v>0</v>
      </c>
      <c r="L1395" s="11">
        <f t="shared" si="65"/>
        <v>5</v>
      </c>
      <c r="M1395" s="11" t="str">
        <f ca="1">IF(I1395&lt;&gt;"план","",IF((ABS(SUMIFS($C:$C,$J:$J,J1395,$E:$E,E1395,$I:$I,"факт"))+ABS(C1395))&gt;ABS(SUMIFS(INDIRECT("'Реестр план'!"&amp;'План-факт'!$E$3),'Реестр план'!$F:$F,E1395,'Реестр план'!$I:$I,J1395)),"перерасход","ок"))</f>
        <v/>
      </c>
    </row>
    <row r="1396" spans="1:13" x14ac:dyDescent="0.3">
      <c r="A1396" s="7">
        <v>42029</v>
      </c>
      <c r="C1396" s="9">
        <v>193703.14</v>
      </c>
      <c r="D1396" s="4" t="s">
        <v>9</v>
      </c>
      <c r="E1396" s="4" t="s">
        <v>24</v>
      </c>
      <c r="F1396" s="4" t="s">
        <v>112</v>
      </c>
      <c r="H1396" s="4" t="s">
        <v>178</v>
      </c>
      <c r="I1396" s="4" t="s">
        <v>163</v>
      </c>
      <c r="J1396" s="11">
        <f t="shared" si="63"/>
        <v>1</v>
      </c>
      <c r="K1396" s="11">
        <f t="shared" si="64"/>
        <v>0</v>
      </c>
      <c r="L1396" s="11">
        <f t="shared" si="65"/>
        <v>5</v>
      </c>
      <c r="M1396" s="11" t="str">
        <f ca="1">IF(I1396&lt;&gt;"план","",IF((ABS(SUMIFS($C:$C,$J:$J,J1396,$E:$E,E1396,$I:$I,"факт"))+ABS(C1396))&gt;ABS(SUMIFS(INDIRECT("'Реестр план'!"&amp;'План-факт'!$E$3),'Реестр план'!$F:$F,E1396,'Реестр план'!$I:$I,J1396)),"перерасход","ок"))</f>
        <v/>
      </c>
    </row>
    <row r="1397" spans="1:13" x14ac:dyDescent="0.3">
      <c r="A1397" s="7">
        <v>42032</v>
      </c>
      <c r="B1397" s="7">
        <v>41302</v>
      </c>
      <c r="C1397" s="9">
        <v>-620000</v>
      </c>
      <c r="D1397" s="4" t="s">
        <v>16</v>
      </c>
      <c r="E1397" s="4" t="s">
        <v>38</v>
      </c>
      <c r="H1397" s="4" t="s">
        <v>186</v>
      </c>
      <c r="I1397" s="4" t="s">
        <v>163</v>
      </c>
      <c r="J1397" s="11">
        <f t="shared" si="63"/>
        <v>1</v>
      </c>
      <c r="K1397" s="11">
        <f t="shared" si="64"/>
        <v>1</v>
      </c>
      <c r="L1397" s="11">
        <f t="shared" si="65"/>
        <v>5</v>
      </c>
      <c r="M1397" s="11" t="str">
        <f ca="1">IF(I1397&lt;&gt;"план","",IF((ABS(SUMIFS($C:$C,$J:$J,J1397,$E:$E,E1397,$I:$I,"факт"))+ABS(C1397))&gt;ABS(SUMIFS(INDIRECT("'Реестр план'!"&amp;'План-факт'!$E$3),'Реестр план'!$F:$F,E1397,'Реестр план'!$I:$I,J1397)),"перерасход","ок"))</f>
        <v/>
      </c>
    </row>
    <row r="1398" spans="1:13" x14ac:dyDescent="0.3">
      <c r="A1398" s="7">
        <v>42032</v>
      </c>
      <c r="C1398" s="9">
        <v>-8068.17</v>
      </c>
      <c r="D1398" s="4" t="s">
        <v>16</v>
      </c>
      <c r="E1398" s="4" t="s">
        <v>29</v>
      </c>
      <c r="F1398" s="4" t="s">
        <v>127</v>
      </c>
      <c r="H1398" s="4" t="s">
        <v>185</v>
      </c>
      <c r="I1398" s="4" t="s">
        <v>163</v>
      </c>
      <c r="J1398" s="11">
        <f t="shared" si="63"/>
        <v>1</v>
      </c>
      <c r="K1398" s="11">
        <f t="shared" si="64"/>
        <v>0</v>
      </c>
      <c r="L1398" s="11">
        <f t="shared" si="65"/>
        <v>5</v>
      </c>
      <c r="M1398" s="11" t="str">
        <f ca="1">IF(I1398&lt;&gt;"план","",IF((ABS(SUMIFS($C:$C,$J:$J,J1398,$E:$E,E1398,$I:$I,"факт"))+ABS(C1398))&gt;ABS(SUMIFS(INDIRECT("'Реестр план'!"&amp;'План-факт'!$E$3),'Реестр план'!$F:$F,E1398,'Реестр план'!$I:$I,J1398)),"перерасход","ок"))</f>
        <v/>
      </c>
    </row>
    <row r="1399" spans="1:13" x14ac:dyDescent="0.3">
      <c r="A1399" s="7">
        <v>42032</v>
      </c>
      <c r="C1399" s="9">
        <v>6195</v>
      </c>
      <c r="D1399" s="4" t="s">
        <v>16</v>
      </c>
      <c r="E1399" s="4" t="s">
        <v>24</v>
      </c>
      <c r="F1399" s="4" t="s">
        <v>110</v>
      </c>
      <c r="H1399" s="4" t="s">
        <v>178</v>
      </c>
      <c r="I1399" s="4" t="s">
        <v>163</v>
      </c>
      <c r="J1399" s="11">
        <f t="shared" si="63"/>
        <v>1</v>
      </c>
      <c r="K1399" s="11">
        <f t="shared" si="64"/>
        <v>0</v>
      </c>
      <c r="L1399" s="11">
        <f t="shared" si="65"/>
        <v>5</v>
      </c>
      <c r="M1399" s="11" t="str">
        <f ca="1">IF(I1399&lt;&gt;"план","",IF((ABS(SUMIFS($C:$C,$J:$J,J1399,$E:$E,E1399,$I:$I,"факт"))+ABS(C1399))&gt;ABS(SUMIFS(INDIRECT("'Реестр план'!"&amp;'План-факт'!$E$3),'Реестр план'!$F:$F,E1399,'Реестр план'!$I:$I,J1399)),"перерасход","ок"))</f>
        <v/>
      </c>
    </row>
    <row r="1400" spans="1:13" x14ac:dyDescent="0.3">
      <c r="A1400" s="7">
        <v>42032</v>
      </c>
      <c r="C1400" s="9">
        <v>11800</v>
      </c>
      <c r="D1400" s="4" t="s">
        <v>9</v>
      </c>
      <c r="E1400" s="4" t="s">
        <v>24</v>
      </c>
      <c r="F1400" s="4" t="s">
        <v>112</v>
      </c>
      <c r="H1400" s="4" t="s">
        <v>178</v>
      </c>
      <c r="I1400" s="4" t="s">
        <v>163</v>
      </c>
      <c r="J1400" s="11">
        <f t="shared" si="63"/>
        <v>1</v>
      </c>
      <c r="K1400" s="11">
        <f t="shared" si="64"/>
        <v>0</v>
      </c>
      <c r="L1400" s="11">
        <f t="shared" si="65"/>
        <v>5</v>
      </c>
      <c r="M1400" s="11" t="str">
        <f ca="1">IF(I1400&lt;&gt;"план","",IF((ABS(SUMIFS($C:$C,$J:$J,J1400,$E:$E,E1400,$I:$I,"факт"))+ABS(C1400))&gt;ABS(SUMIFS(INDIRECT("'Реестр план'!"&amp;'План-факт'!$E$3),'Реестр план'!$F:$F,E1400,'Реестр план'!$I:$I,J1400)),"перерасход","ок"))</f>
        <v/>
      </c>
    </row>
    <row r="1401" spans="1:13" x14ac:dyDescent="0.3">
      <c r="A1401" s="7">
        <v>42032</v>
      </c>
      <c r="C1401" s="9">
        <v>23516.22</v>
      </c>
      <c r="D1401" s="4" t="s">
        <v>9</v>
      </c>
      <c r="E1401" s="4" t="s">
        <v>24</v>
      </c>
      <c r="F1401" s="4" t="s">
        <v>124</v>
      </c>
      <c r="H1401" s="4" t="s">
        <v>178</v>
      </c>
      <c r="I1401" s="4" t="s">
        <v>163</v>
      </c>
      <c r="J1401" s="11">
        <f t="shared" si="63"/>
        <v>1</v>
      </c>
      <c r="K1401" s="11">
        <f t="shared" si="64"/>
        <v>0</v>
      </c>
      <c r="L1401" s="11">
        <f t="shared" si="65"/>
        <v>5</v>
      </c>
      <c r="M1401" s="11" t="str">
        <f ca="1">IF(I1401&lt;&gt;"план","",IF((ABS(SUMIFS($C:$C,$J:$J,J1401,$E:$E,E1401,$I:$I,"факт"))+ABS(C1401))&gt;ABS(SUMIFS(INDIRECT("'Реестр план'!"&amp;'План-факт'!$E$3),'Реестр план'!$F:$F,E1401,'Реестр план'!$I:$I,J1401)),"перерасход","ок"))</f>
        <v/>
      </c>
    </row>
    <row r="1402" spans="1:13" x14ac:dyDescent="0.3">
      <c r="A1402" s="7">
        <v>42032</v>
      </c>
      <c r="C1402" s="9">
        <v>29913</v>
      </c>
      <c r="D1402" s="4" t="s">
        <v>16</v>
      </c>
      <c r="E1402" s="4" t="s">
        <v>24</v>
      </c>
      <c r="F1402" s="4" t="s">
        <v>120</v>
      </c>
      <c r="H1402" s="4" t="s">
        <v>178</v>
      </c>
      <c r="I1402" s="4" t="s">
        <v>163</v>
      </c>
      <c r="J1402" s="11">
        <f t="shared" si="63"/>
        <v>1</v>
      </c>
      <c r="K1402" s="11">
        <f t="shared" si="64"/>
        <v>0</v>
      </c>
      <c r="L1402" s="11">
        <f t="shared" si="65"/>
        <v>5</v>
      </c>
      <c r="M1402" s="11" t="str">
        <f ca="1">IF(I1402&lt;&gt;"план","",IF((ABS(SUMIFS($C:$C,$J:$J,J1402,$E:$E,E1402,$I:$I,"факт"))+ABS(C1402))&gt;ABS(SUMIFS(INDIRECT("'Реестр план'!"&amp;'План-факт'!$E$3),'Реестр план'!$F:$F,E1402,'Реестр план'!$I:$I,J1402)),"перерасход","ок"))</f>
        <v/>
      </c>
    </row>
    <row r="1403" spans="1:13" x14ac:dyDescent="0.3">
      <c r="A1403" s="7">
        <v>42032</v>
      </c>
      <c r="C1403" s="9">
        <v>45206.98</v>
      </c>
      <c r="D1403" s="4" t="s">
        <v>16</v>
      </c>
      <c r="E1403" s="4" t="s">
        <v>24</v>
      </c>
      <c r="F1403" s="4" t="s">
        <v>115</v>
      </c>
      <c r="H1403" s="4" t="s">
        <v>178</v>
      </c>
      <c r="I1403" s="4" t="s">
        <v>163</v>
      </c>
      <c r="J1403" s="11">
        <f t="shared" si="63"/>
        <v>1</v>
      </c>
      <c r="K1403" s="11">
        <f t="shared" si="64"/>
        <v>0</v>
      </c>
      <c r="L1403" s="11">
        <f t="shared" si="65"/>
        <v>5</v>
      </c>
      <c r="M1403" s="11" t="str">
        <f ca="1">IF(I1403&lt;&gt;"план","",IF((ABS(SUMIFS($C:$C,$J:$J,J1403,$E:$E,E1403,$I:$I,"факт"))+ABS(C1403))&gt;ABS(SUMIFS(INDIRECT("'Реестр план'!"&amp;'План-факт'!$E$3),'Реестр план'!$F:$F,E1403,'Реестр план'!$I:$I,J1403)),"перерасход","ок"))</f>
        <v/>
      </c>
    </row>
    <row r="1404" spans="1:13" x14ac:dyDescent="0.3">
      <c r="A1404" s="7">
        <v>42032</v>
      </c>
      <c r="C1404" s="9">
        <v>50976</v>
      </c>
      <c r="D1404" s="4" t="s">
        <v>16</v>
      </c>
      <c r="E1404" s="4" t="s">
        <v>24</v>
      </c>
      <c r="F1404" s="4" t="s">
        <v>121</v>
      </c>
      <c r="H1404" s="4" t="s">
        <v>178</v>
      </c>
      <c r="I1404" s="4" t="s">
        <v>163</v>
      </c>
      <c r="J1404" s="11">
        <f t="shared" si="63"/>
        <v>1</v>
      </c>
      <c r="K1404" s="11">
        <f t="shared" si="64"/>
        <v>0</v>
      </c>
      <c r="L1404" s="11">
        <f t="shared" si="65"/>
        <v>5</v>
      </c>
      <c r="M1404" s="11" t="str">
        <f ca="1">IF(I1404&lt;&gt;"план","",IF((ABS(SUMIFS($C:$C,$J:$J,J1404,$E:$E,E1404,$I:$I,"факт"))+ABS(C1404))&gt;ABS(SUMIFS(INDIRECT("'Реестр план'!"&amp;'План-факт'!$E$3),'Реестр план'!$F:$F,E1404,'Реестр план'!$I:$I,J1404)),"перерасход","ок"))</f>
        <v/>
      </c>
    </row>
    <row r="1405" spans="1:13" x14ac:dyDescent="0.3">
      <c r="A1405" s="7">
        <v>42032</v>
      </c>
      <c r="C1405" s="9">
        <v>65844</v>
      </c>
      <c r="D1405" s="4" t="s">
        <v>9</v>
      </c>
      <c r="E1405" s="4" t="s">
        <v>24</v>
      </c>
      <c r="F1405" s="4" t="s">
        <v>110</v>
      </c>
      <c r="H1405" s="4" t="s">
        <v>178</v>
      </c>
      <c r="I1405" s="4" t="s">
        <v>163</v>
      </c>
      <c r="J1405" s="11">
        <f t="shared" si="63"/>
        <v>1</v>
      </c>
      <c r="K1405" s="11">
        <f t="shared" si="64"/>
        <v>0</v>
      </c>
      <c r="L1405" s="11">
        <f t="shared" si="65"/>
        <v>5</v>
      </c>
      <c r="M1405" s="11" t="str">
        <f ca="1">IF(I1405&lt;&gt;"план","",IF((ABS(SUMIFS($C:$C,$J:$J,J1405,$E:$E,E1405,$I:$I,"факт"))+ABS(C1405))&gt;ABS(SUMIFS(INDIRECT("'Реестр план'!"&amp;'План-факт'!$E$3),'Реестр план'!$F:$F,E1405,'Реестр план'!$I:$I,J1405)),"перерасход","ок"))</f>
        <v/>
      </c>
    </row>
    <row r="1406" spans="1:13" x14ac:dyDescent="0.3">
      <c r="A1406" s="7">
        <v>42032</v>
      </c>
      <c r="C1406" s="9">
        <v>67850</v>
      </c>
      <c r="D1406" s="4" t="s">
        <v>16</v>
      </c>
      <c r="E1406" s="4" t="s">
        <v>24</v>
      </c>
      <c r="F1406" s="4" t="s">
        <v>112</v>
      </c>
      <c r="H1406" s="4" t="s">
        <v>178</v>
      </c>
      <c r="I1406" s="4" t="s">
        <v>163</v>
      </c>
      <c r="J1406" s="11">
        <f t="shared" si="63"/>
        <v>1</v>
      </c>
      <c r="K1406" s="11">
        <f t="shared" si="64"/>
        <v>0</v>
      </c>
      <c r="L1406" s="11">
        <f t="shared" si="65"/>
        <v>5</v>
      </c>
      <c r="M1406" s="11" t="str">
        <f ca="1">IF(I1406&lt;&gt;"план","",IF((ABS(SUMIFS($C:$C,$J:$J,J1406,$E:$E,E1406,$I:$I,"факт"))+ABS(C1406))&gt;ABS(SUMIFS(INDIRECT("'Реестр план'!"&amp;'План-факт'!$E$3),'Реестр план'!$F:$F,E1406,'Реестр план'!$I:$I,J1406)),"перерасход","ок"))</f>
        <v/>
      </c>
    </row>
    <row r="1407" spans="1:13" x14ac:dyDescent="0.3">
      <c r="A1407" s="7">
        <v>42032</v>
      </c>
      <c r="C1407" s="9">
        <v>75225</v>
      </c>
      <c r="D1407" s="4" t="s">
        <v>16</v>
      </c>
      <c r="E1407" s="4" t="s">
        <v>24</v>
      </c>
      <c r="F1407" s="4" t="s">
        <v>109</v>
      </c>
      <c r="H1407" s="4" t="s">
        <v>178</v>
      </c>
      <c r="I1407" s="4" t="s">
        <v>163</v>
      </c>
      <c r="J1407" s="11">
        <f t="shared" si="63"/>
        <v>1</v>
      </c>
      <c r="K1407" s="11">
        <f t="shared" si="64"/>
        <v>0</v>
      </c>
      <c r="L1407" s="11">
        <f t="shared" si="65"/>
        <v>5</v>
      </c>
      <c r="M1407" s="11" t="str">
        <f ca="1">IF(I1407&lt;&gt;"план","",IF((ABS(SUMIFS($C:$C,$J:$J,J1407,$E:$E,E1407,$I:$I,"факт"))+ABS(C1407))&gt;ABS(SUMIFS(INDIRECT("'Реестр план'!"&amp;'План-факт'!$E$3),'Реестр план'!$F:$F,E1407,'Реестр план'!$I:$I,J1407)),"перерасход","ок"))</f>
        <v/>
      </c>
    </row>
    <row r="1408" spans="1:13" x14ac:dyDescent="0.3">
      <c r="A1408" s="7">
        <v>42032</v>
      </c>
      <c r="C1408" s="9">
        <v>126174</v>
      </c>
      <c r="D1408" s="4" t="s">
        <v>15</v>
      </c>
      <c r="E1408" s="4" t="s">
        <v>24</v>
      </c>
      <c r="F1408" s="4" t="s">
        <v>121</v>
      </c>
      <c r="H1408" s="4" t="s">
        <v>178</v>
      </c>
      <c r="I1408" s="4" t="s">
        <v>163</v>
      </c>
      <c r="J1408" s="11">
        <f t="shared" si="63"/>
        <v>1</v>
      </c>
      <c r="K1408" s="11">
        <f t="shared" si="64"/>
        <v>0</v>
      </c>
      <c r="L1408" s="11">
        <f t="shared" si="65"/>
        <v>5</v>
      </c>
      <c r="M1408" s="11" t="str">
        <f ca="1">IF(I1408&lt;&gt;"план","",IF((ABS(SUMIFS($C:$C,$J:$J,J1408,$E:$E,E1408,$I:$I,"факт"))+ABS(C1408))&gt;ABS(SUMIFS(INDIRECT("'Реестр план'!"&amp;'План-факт'!$E$3),'Реестр план'!$F:$F,E1408,'Реестр план'!$I:$I,J1408)),"перерасход","ок"))</f>
        <v/>
      </c>
    </row>
    <row r="1409" spans="1:13" x14ac:dyDescent="0.3">
      <c r="A1409" s="7">
        <v>42032</v>
      </c>
      <c r="C1409" s="9">
        <v>226039</v>
      </c>
      <c r="D1409" s="4" t="s">
        <v>16</v>
      </c>
      <c r="E1409" s="4" t="s">
        <v>24</v>
      </c>
      <c r="F1409" s="4" t="s">
        <v>123</v>
      </c>
      <c r="H1409" s="4" t="s">
        <v>178</v>
      </c>
      <c r="I1409" s="4" t="s">
        <v>163</v>
      </c>
      <c r="J1409" s="11">
        <f t="shared" si="63"/>
        <v>1</v>
      </c>
      <c r="K1409" s="11">
        <f t="shared" si="64"/>
        <v>0</v>
      </c>
      <c r="L1409" s="11">
        <f t="shared" si="65"/>
        <v>5</v>
      </c>
      <c r="M1409" s="11" t="str">
        <f ca="1">IF(I1409&lt;&gt;"план","",IF((ABS(SUMIFS($C:$C,$J:$J,J1409,$E:$E,E1409,$I:$I,"факт"))+ABS(C1409))&gt;ABS(SUMIFS(INDIRECT("'Реестр план'!"&amp;'План-факт'!$E$3),'Реестр план'!$F:$F,E1409,'Реестр план'!$I:$I,J1409)),"перерасход","ок"))</f>
        <v/>
      </c>
    </row>
    <row r="1410" spans="1:13" x14ac:dyDescent="0.3">
      <c r="A1410" s="7">
        <v>42032</v>
      </c>
      <c r="C1410" s="9">
        <v>346664</v>
      </c>
      <c r="D1410" s="4" t="s">
        <v>15</v>
      </c>
      <c r="E1410" s="4" t="s">
        <v>24</v>
      </c>
      <c r="F1410" s="4" t="s">
        <v>106</v>
      </c>
      <c r="H1410" s="4" t="s">
        <v>178</v>
      </c>
      <c r="I1410" s="4" t="s">
        <v>163</v>
      </c>
      <c r="J1410" s="11">
        <f t="shared" si="63"/>
        <v>1</v>
      </c>
      <c r="K1410" s="11">
        <f t="shared" si="64"/>
        <v>0</v>
      </c>
      <c r="L1410" s="11">
        <f t="shared" si="65"/>
        <v>5</v>
      </c>
      <c r="M1410" s="11" t="str">
        <f ca="1">IF(I1410&lt;&gt;"план","",IF((ABS(SUMIFS($C:$C,$J:$J,J1410,$E:$E,E1410,$I:$I,"факт"))+ABS(C1410))&gt;ABS(SUMIFS(INDIRECT("'Реестр план'!"&amp;'План-факт'!$E$3),'Реестр план'!$F:$F,E1410,'Реестр план'!$I:$I,J1410)),"перерасход","ок"))</f>
        <v/>
      </c>
    </row>
    <row r="1411" spans="1:13" x14ac:dyDescent="0.3">
      <c r="A1411" s="7">
        <v>42032</v>
      </c>
      <c r="C1411" s="9">
        <v>570825</v>
      </c>
      <c r="D1411" s="4" t="s">
        <v>15</v>
      </c>
      <c r="E1411" s="4" t="s">
        <v>24</v>
      </c>
      <c r="F1411" s="4" t="s">
        <v>115</v>
      </c>
      <c r="H1411" s="4" t="s">
        <v>178</v>
      </c>
      <c r="I1411" s="4" t="s">
        <v>163</v>
      </c>
      <c r="J1411" s="11">
        <f t="shared" si="63"/>
        <v>1</v>
      </c>
      <c r="K1411" s="11">
        <f t="shared" si="64"/>
        <v>0</v>
      </c>
      <c r="L1411" s="11">
        <f t="shared" si="65"/>
        <v>5</v>
      </c>
      <c r="M1411" s="11" t="str">
        <f ca="1">IF(I1411&lt;&gt;"план","",IF((ABS(SUMIFS($C:$C,$J:$J,J1411,$E:$E,E1411,$I:$I,"факт"))+ABS(C1411))&gt;ABS(SUMIFS(INDIRECT("'Реестр план'!"&amp;'План-факт'!$E$3),'Реестр план'!$F:$F,E1411,'Реестр план'!$I:$I,J1411)),"перерасход","ок"))</f>
        <v/>
      </c>
    </row>
    <row r="1412" spans="1:13" x14ac:dyDescent="0.3">
      <c r="A1412" s="7">
        <v>42033</v>
      </c>
      <c r="C1412" s="9">
        <v>-88774.64</v>
      </c>
      <c r="D1412" s="4" t="s">
        <v>9</v>
      </c>
      <c r="E1412" s="4" t="s">
        <v>29</v>
      </c>
      <c r="F1412" s="4" t="s">
        <v>142</v>
      </c>
      <c r="H1412" s="4" t="s">
        <v>185</v>
      </c>
      <c r="I1412" s="4" t="s">
        <v>163</v>
      </c>
      <c r="J1412" s="11">
        <f t="shared" ref="J1412:J1475" si="66">IF(ISBLANK(A1412),0,MONTH(A1412))</f>
        <v>1</v>
      </c>
      <c r="K1412" s="11">
        <f t="shared" ref="K1412:K1475" si="67">IF(ISBLANK(B1412),0,MONTH(B1412))</f>
        <v>0</v>
      </c>
      <c r="L1412" s="11">
        <f t="shared" ref="L1412:L1475" si="68">WEEKNUM(A1412)</f>
        <v>5</v>
      </c>
      <c r="M1412" s="11" t="str">
        <f ca="1">IF(I1412&lt;&gt;"план","",IF((ABS(SUMIFS($C:$C,$J:$J,J1412,$E:$E,E1412,$I:$I,"факт"))+ABS(C1412))&gt;ABS(SUMIFS(INDIRECT("'Реестр план'!"&amp;'План-факт'!$E$3),'Реестр план'!$F:$F,E1412,'Реестр план'!$I:$I,J1412)),"перерасход","ок"))</f>
        <v/>
      </c>
    </row>
    <row r="1413" spans="1:13" x14ac:dyDescent="0.3">
      <c r="A1413" s="7">
        <v>42033</v>
      </c>
      <c r="C1413" s="9">
        <v>-30090</v>
      </c>
      <c r="D1413" s="4" t="s">
        <v>16</v>
      </c>
      <c r="E1413" s="4" t="s">
        <v>24</v>
      </c>
      <c r="F1413" s="4" t="s">
        <v>113</v>
      </c>
      <c r="G1413" t="s">
        <v>153</v>
      </c>
      <c r="H1413" s="4" t="s">
        <v>178</v>
      </c>
      <c r="I1413" s="4" t="s">
        <v>163</v>
      </c>
      <c r="J1413" s="11">
        <f t="shared" si="66"/>
        <v>1</v>
      </c>
      <c r="K1413" s="11">
        <f t="shared" si="67"/>
        <v>0</v>
      </c>
      <c r="L1413" s="11">
        <f t="shared" si="68"/>
        <v>5</v>
      </c>
      <c r="M1413" s="11" t="str">
        <f ca="1">IF(I1413&lt;&gt;"план","",IF((ABS(SUMIFS($C:$C,$J:$J,J1413,$E:$E,E1413,$I:$I,"факт"))+ABS(C1413))&gt;ABS(SUMIFS(INDIRECT("'Реестр план'!"&amp;'План-факт'!$E$3),'Реестр план'!$F:$F,E1413,'Реестр план'!$I:$I,J1413)),"перерасход","ок"))</f>
        <v/>
      </c>
    </row>
    <row r="1414" spans="1:13" x14ac:dyDescent="0.3">
      <c r="A1414" s="7">
        <v>42033</v>
      </c>
      <c r="C1414" s="9">
        <v>-10072.9</v>
      </c>
      <c r="D1414" s="4" t="s">
        <v>15</v>
      </c>
      <c r="E1414" s="4" t="s">
        <v>29</v>
      </c>
      <c r="F1414" s="4" t="s">
        <v>131</v>
      </c>
      <c r="H1414" s="4" t="s">
        <v>185</v>
      </c>
      <c r="I1414" s="4" t="s">
        <v>163</v>
      </c>
      <c r="J1414" s="11">
        <f t="shared" si="66"/>
        <v>1</v>
      </c>
      <c r="K1414" s="11">
        <f t="shared" si="67"/>
        <v>0</v>
      </c>
      <c r="L1414" s="11">
        <f t="shared" si="68"/>
        <v>5</v>
      </c>
      <c r="M1414" s="11" t="str">
        <f ca="1">IF(I1414&lt;&gt;"план","",IF((ABS(SUMIFS($C:$C,$J:$J,J1414,$E:$E,E1414,$I:$I,"факт"))+ABS(C1414))&gt;ABS(SUMIFS(INDIRECT("'Реестр план'!"&amp;'План-факт'!$E$3),'Реестр план'!$F:$F,E1414,'Реестр план'!$I:$I,J1414)),"перерасход","ок"))</f>
        <v/>
      </c>
    </row>
    <row r="1415" spans="1:13" x14ac:dyDescent="0.3">
      <c r="A1415" s="7">
        <v>42033</v>
      </c>
      <c r="C1415" s="9">
        <v>8396.8799999999992</v>
      </c>
      <c r="D1415" s="4" t="s">
        <v>9</v>
      </c>
      <c r="E1415" s="4" t="s">
        <v>24</v>
      </c>
      <c r="F1415" s="4" t="s">
        <v>105</v>
      </c>
      <c r="H1415" s="4" t="s">
        <v>178</v>
      </c>
      <c r="I1415" s="4" t="s">
        <v>163</v>
      </c>
      <c r="J1415" s="11">
        <f t="shared" si="66"/>
        <v>1</v>
      </c>
      <c r="K1415" s="11">
        <f t="shared" si="67"/>
        <v>0</v>
      </c>
      <c r="L1415" s="11">
        <f t="shared" si="68"/>
        <v>5</v>
      </c>
      <c r="M1415" s="11" t="str">
        <f ca="1">IF(I1415&lt;&gt;"план","",IF((ABS(SUMIFS($C:$C,$J:$J,J1415,$E:$E,E1415,$I:$I,"факт"))+ABS(C1415))&gt;ABS(SUMIFS(INDIRECT("'Реестр план'!"&amp;'План-факт'!$E$3),'Реестр план'!$F:$F,E1415,'Реестр план'!$I:$I,J1415)),"перерасход","ок"))</f>
        <v/>
      </c>
    </row>
    <row r="1416" spans="1:13" x14ac:dyDescent="0.3">
      <c r="A1416" s="7">
        <v>42033</v>
      </c>
      <c r="C1416" s="9">
        <v>14514</v>
      </c>
      <c r="D1416" s="4" t="s">
        <v>9</v>
      </c>
      <c r="E1416" s="4" t="s">
        <v>24</v>
      </c>
      <c r="F1416" s="4" t="s">
        <v>123</v>
      </c>
      <c r="H1416" s="4" t="s">
        <v>178</v>
      </c>
      <c r="I1416" s="4" t="s">
        <v>163</v>
      </c>
      <c r="J1416" s="11">
        <f t="shared" si="66"/>
        <v>1</v>
      </c>
      <c r="K1416" s="11">
        <f t="shared" si="67"/>
        <v>0</v>
      </c>
      <c r="L1416" s="11">
        <f t="shared" si="68"/>
        <v>5</v>
      </c>
      <c r="M1416" s="11" t="str">
        <f ca="1">IF(I1416&lt;&gt;"план","",IF((ABS(SUMIFS($C:$C,$J:$J,J1416,$E:$E,E1416,$I:$I,"факт"))+ABS(C1416))&gt;ABS(SUMIFS(INDIRECT("'Реестр план'!"&amp;'План-факт'!$E$3),'Реестр план'!$F:$F,E1416,'Реестр план'!$I:$I,J1416)),"перерасход","ок"))</f>
        <v/>
      </c>
    </row>
    <row r="1417" spans="1:13" x14ac:dyDescent="0.3">
      <c r="A1417" s="7">
        <v>42033</v>
      </c>
      <c r="C1417" s="9">
        <v>20673.599999999999</v>
      </c>
      <c r="D1417" s="4" t="s">
        <v>15</v>
      </c>
      <c r="E1417" s="4" t="s">
        <v>24</v>
      </c>
      <c r="F1417" s="4" t="s">
        <v>114</v>
      </c>
      <c r="H1417" s="4" t="s">
        <v>178</v>
      </c>
      <c r="I1417" s="4" t="s">
        <v>163</v>
      </c>
      <c r="J1417" s="11">
        <f t="shared" si="66"/>
        <v>1</v>
      </c>
      <c r="K1417" s="11">
        <f t="shared" si="67"/>
        <v>0</v>
      </c>
      <c r="L1417" s="11">
        <f t="shared" si="68"/>
        <v>5</v>
      </c>
      <c r="M1417" s="11" t="str">
        <f ca="1">IF(I1417&lt;&gt;"план","",IF((ABS(SUMIFS($C:$C,$J:$J,J1417,$E:$E,E1417,$I:$I,"факт"))+ABS(C1417))&gt;ABS(SUMIFS(INDIRECT("'Реестр план'!"&amp;'План-факт'!$E$3),'Реестр план'!$F:$F,E1417,'Реестр план'!$I:$I,J1417)),"перерасход","ок"))</f>
        <v/>
      </c>
    </row>
    <row r="1418" spans="1:13" x14ac:dyDescent="0.3">
      <c r="A1418" s="7">
        <v>42033</v>
      </c>
      <c r="C1418" s="9">
        <v>61065</v>
      </c>
      <c r="D1418" s="4" t="s">
        <v>16</v>
      </c>
      <c r="E1418" s="4" t="s">
        <v>24</v>
      </c>
      <c r="F1418" s="4" t="s">
        <v>120</v>
      </c>
      <c r="H1418" s="4" t="s">
        <v>178</v>
      </c>
      <c r="I1418" s="4" t="s">
        <v>163</v>
      </c>
      <c r="J1418" s="11">
        <f t="shared" si="66"/>
        <v>1</v>
      </c>
      <c r="K1418" s="11">
        <f t="shared" si="67"/>
        <v>0</v>
      </c>
      <c r="L1418" s="11">
        <f t="shared" si="68"/>
        <v>5</v>
      </c>
      <c r="M1418" s="11" t="str">
        <f ca="1">IF(I1418&lt;&gt;"план","",IF((ABS(SUMIFS($C:$C,$J:$J,J1418,$E:$E,E1418,$I:$I,"факт"))+ABS(C1418))&gt;ABS(SUMIFS(INDIRECT("'Реестр план'!"&amp;'План-факт'!$E$3),'Реестр план'!$F:$F,E1418,'Реестр план'!$I:$I,J1418)),"перерасход","ок"))</f>
        <v/>
      </c>
    </row>
    <row r="1419" spans="1:13" x14ac:dyDescent="0.3">
      <c r="A1419" s="7">
        <v>42033</v>
      </c>
      <c r="C1419" s="9">
        <v>65711.25</v>
      </c>
      <c r="D1419" s="4" t="s">
        <v>16</v>
      </c>
      <c r="E1419" s="4" t="s">
        <v>24</v>
      </c>
      <c r="F1419" s="4" t="s">
        <v>114</v>
      </c>
      <c r="H1419" s="4" t="s">
        <v>178</v>
      </c>
      <c r="I1419" s="4" t="s">
        <v>163</v>
      </c>
      <c r="J1419" s="11">
        <f t="shared" si="66"/>
        <v>1</v>
      </c>
      <c r="K1419" s="11">
        <f t="shared" si="67"/>
        <v>0</v>
      </c>
      <c r="L1419" s="11">
        <f t="shared" si="68"/>
        <v>5</v>
      </c>
      <c r="M1419" s="11" t="str">
        <f ca="1">IF(I1419&lt;&gt;"план","",IF((ABS(SUMIFS($C:$C,$J:$J,J1419,$E:$E,E1419,$I:$I,"факт"))+ABS(C1419))&gt;ABS(SUMIFS(INDIRECT("'Реестр план'!"&amp;'План-факт'!$E$3),'Реестр план'!$F:$F,E1419,'Реестр план'!$I:$I,J1419)),"перерасход","ок"))</f>
        <v/>
      </c>
    </row>
    <row r="1420" spans="1:13" x14ac:dyDescent="0.3">
      <c r="A1420" s="7">
        <v>42033</v>
      </c>
      <c r="C1420" s="9">
        <v>81774</v>
      </c>
      <c r="D1420" s="4" t="s">
        <v>16</v>
      </c>
      <c r="E1420" s="4" t="s">
        <v>24</v>
      </c>
      <c r="F1420" s="4" t="s">
        <v>125</v>
      </c>
      <c r="H1420" s="4" t="s">
        <v>178</v>
      </c>
      <c r="I1420" s="4" t="s">
        <v>163</v>
      </c>
      <c r="J1420" s="11">
        <f t="shared" si="66"/>
        <v>1</v>
      </c>
      <c r="K1420" s="11">
        <f t="shared" si="67"/>
        <v>0</v>
      </c>
      <c r="L1420" s="11">
        <f t="shared" si="68"/>
        <v>5</v>
      </c>
      <c r="M1420" s="11" t="str">
        <f ca="1">IF(I1420&lt;&gt;"план","",IF((ABS(SUMIFS($C:$C,$J:$J,J1420,$E:$E,E1420,$I:$I,"факт"))+ABS(C1420))&gt;ABS(SUMIFS(INDIRECT("'Реестр план'!"&amp;'План-факт'!$E$3),'Реестр план'!$F:$F,E1420,'Реестр план'!$I:$I,J1420)),"перерасход","ок"))</f>
        <v/>
      </c>
    </row>
    <row r="1421" spans="1:13" x14ac:dyDescent="0.3">
      <c r="A1421" s="7">
        <v>42033</v>
      </c>
      <c r="C1421" s="9">
        <v>421850</v>
      </c>
      <c r="D1421" s="4" t="s">
        <v>16</v>
      </c>
      <c r="E1421" s="4" t="s">
        <v>24</v>
      </c>
      <c r="F1421" s="4" t="s">
        <v>114</v>
      </c>
      <c r="H1421" s="4" t="s">
        <v>178</v>
      </c>
      <c r="I1421" s="4" t="s">
        <v>163</v>
      </c>
      <c r="J1421" s="11">
        <f t="shared" si="66"/>
        <v>1</v>
      </c>
      <c r="K1421" s="11">
        <f t="shared" si="67"/>
        <v>0</v>
      </c>
      <c r="L1421" s="11">
        <f t="shared" si="68"/>
        <v>5</v>
      </c>
      <c r="M1421" s="11" t="str">
        <f ca="1">IF(I1421&lt;&gt;"план","",IF((ABS(SUMIFS($C:$C,$J:$J,J1421,$E:$E,E1421,$I:$I,"факт"))+ABS(C1421))&gt;ABS(SUMIFS(INDIRECT("'Реестр план'!"&amp;'План-факт'!$E$3),'Реестр план'!$F:$F,E1421,'Реестр план'!$I:$I,J1421)),"перерасход","ок"))</f>
        <v/>
      </c>
    </row>
    <row r="1422" spans="1:13" x14ac:dyDescent="0.3">
      <c r="A1422" s="7">
        <v>42033</v>
      </c>
      <c r="C1422" s="9">
        <v>570058.71</v>
      </c>
      <c r="D1422" s="4" t="s">
        <v>9</v>
      </c>
      <c r="E1422" s="4" t="s">
        <v>24</v>
      </c>
      <c r="F1422" s="4" t="s">
        <v>112</v>
      </c>
      <c r="H1422" s="4" t="s">
        <v>178</v>
      </c>
      <c r="I1422" s="4" t="s">
        <v>163</v>
      </c>
      <c r="J1422" s="11">
        <f t="shared" si="66"/>
        <v>1</v>
      </c>
      <c r="K1422" s="11">
        <f t="shared" si="67"/>
        <v>0</v>
      </c>
      <c r="L1422" s="11">
        <f t="shared" si="68"/>
        <v>5</v>
      </c>
      <c r="M1422" s="11" t="str">
        <f ca="1">IF(I1422&lt;&gt;"план","",IF((ABS(SUMIFS($C:$C,$J:$J,J1422,$E:$E,E1422,$I:$I,"факт"))+ABS(C1422))&gt;ABS(SUMIFS(INDIRECT("'Реестр план'!"&amp;'План-факт'!$E$3),'Реестр план'!$F:$F,E1422,'Реестр план'!$I:$I,J1422)),"перерасход","ок"))</f>
        <v/>
      </c>
    </row>
    <row r="1423" spans="1:13" x14ac:dyDescent="0.3">
      <c r="A1423" s="7">
        <v>42034</v>
      </c>
      <c r="C1423" s="9">
        <v>-123014.22</v>
      </c>
      <c r="D1423" s="4" t="s">
        <v>9</v>
      </c>
      <c r="E1423" s="4" t="s">
        <v>29</v>
      </c>
      <c r="F1423" s="4" t="s">
        <v>135</v>
      </c>
      <c r="H1423" s="4" t="s">
        <v>185</v>
      </c>
      <c r="I1423" s="4" t="s">
        <v>163</v>
      </c>
      <c r="J1423" s="11">
        <f t="shared" si="66"/>
        <v>1</v>
      </c>
      <c r="K1423" s="11">
        <f t="shared" si="67"/>
        <v>0</v>
      </c>
      <c r="L1423" s="11">
        <f t="shared" si="68"/>
        <v>5</v>
      </c>
      <c r="M1423" s="11" t="str">
        <f ca="1">IF(I1423&lt;&gt;"план","",IF((ABS(SUMIFS($C:$C,$J:$J,J1423,$E:$E,E1423,$I:$I,"факт"))+ABS(C1423))&gt;ABS(SUMIFS(INDIRECT("'Реестр план'!"&amp;'План-факт'!$E$3),'Реестр план'!$F:$F,E1423,'Реестр план'!$I:$I,J1423)),"перерасход","ок"))</f>
        <v/>
      </c>
    </row>
    <row r="1424" spans="1:13" x14ac:dyDescent="0.3">
      <c r="A1424" s="7">
        <v>42034</v>
      </c>
      <c r="C1424" s="9">
        <v>-25361.11</v>
      </c>
      <c r="D1424" s="4" t="s">
        <v>16</v>
      </c>
      <c r="E1424" s="4" t="s">
        <v>29</v>
      </c>
      <c r="F1424" s="4" t="s">
        <v>138</v>
      </c>
      <c r="H1424" s="4" t="s">
        <v>185</v>
      </c>
      <c r="I1424" s="4" t="s">
        <v>163</v>
      </c>
      <c r="J1424" s="11">
        <f t="shared" si="66"/>
        <v>1</v>
      </c>
      <c r="K1424" s="11">
        <f t="shared" si="67"/>
        <v>0</v>
      </c>
      <c r="L1424" s="11">
        <f t="shared" si="68"/>
        <v>5</v>
      </c>
      <c r="M1424" s="11" t="str">
        <f ca="1">IF(I1424&lt;&gt;"план","",IF((ABS(SUMIFS($C:$C,$J:$J,J1424,$E:$E,E1424,$I:$I,"факт"))+ABS(C1424))&gt;ABS(SUMIFS(INDIRECT("'Реестр план'!"&amp;'План-факт'!$E$3),'Реестр план'!$F:$F,E1424,'Реестр план'!$I:$I,J1424)),"перерасход","ок"))</f>
        <v/>
      </c>
    </row>
    <row r="1425" spans="1:13" x14ac:dyDescent="0.3">
      <c r="A1425" s="7">
        <v>42034</v>
      </c>
      <c r="C1425" s="9">
        <v>-23443.279999999999</v>
      </c>
      <c r="D1425" s="4" t="s">
        <v>16</v>
      </c>
      <c r="E1425" s="4" t="s">
        <v>29</v>
      </c>
      <c r="F1425" s="4" t="s">
        <v>137</v>
      </c>
      <c r="H1425" s="4" t="s">
        <v>185</v>
      </c>
      <c r="I1425" s="4" t="s">
        <v>163</v>
      </c>
      <c r="J1425" s="11">
        <f t="shared" si="66"/>
        <v>1</v>
      </c>
      <c r="K1425" s="11">
        <f t="shared" si="67"/>
        <v>0</v>
      </c>
      <c r="L1425" s="11">
        <f t="shared" si="68"/>
        <v>5</v>
      </c>
      <c r="M1425" s="11" t="str">
        <f ca="1">IF(I1425&lt;&gt;"план","",IF((ABS(SUMIFS($C:$C,$J:$J,J1425,$E:$E,E1425,$I:$I,"факт"))+ABS(C1425))&gt;ABS(SUMIFS(INDIRECT("'Реестр план'!"&amp;'План-факт'!$E$3),'Реестр план'!$F:$F,E1425,'Реестр план'!$I:$I,J1425)),"перерасход","ок"))</f>
        <v/>
      </c>
    </row>
    <row r="1426" spans="1:13" x14ac:dyDescent="0.3">
      <c r="A1426" s="7">
        <v>42034</v>
      </c>
      <c r="C1426" s="9">
        <v>-21029.13</v>
      </c>
      <c r="D1426" s="4" t="s">
        <v>9</v>
      </c>
      <c r="E1426" s="4" t="s">
        <v>29</v>
      </c>
      <c r="F1426" s="4" t="s">
        <v>141</v>
      </c>
      <c r="H1426" s="4" t="s">
        <v>185</v>
      </c>
      <c r="I1426" s="4" t="s">
        <v>163</v>
      </c>
      <c r="J1426" s="11">
        <f t="shared" si="66"/>
        <v>1</v>
      </c>
      <c r="K1426" s="11">
        <f t="shared" si="67"/>
        <v>0</v>
      </c>
      <c r="L1426" s="11">
        <f t="shared" si="68"/>
        <v>5</v>
      </c>
      <c r="M1426" s="11" t="str">
        <f ca="1">IF(I1426&lt;&gt;"план","",IF((ABS(SUMIFS($C:$C,$J:$J,J1426,$E:$E,E1426,$I:$I,"факт"))+ABS(C1426))&gt;ABS(SUMIFS(INDIRECT("'Реестр план'!"&amp;'План-факт'!$E$3),'Реестр план'!$F:$F,E1426,'Реестр план'!$I:$I,J1426)),"перерасход","ок"))</f>
        <v/>
      </c>
    </row>
    <row r="1427" spans="1:13" x14ac:dyDescent="0.3">
      <c r="A1427" s="7">
        <v>42034</v>
      </c>
      <c r="B1427" s="7">
        <v>41304</v>
      </c>
      <c r="C1427" s="9">
        <v>5200</v>
      </c>
      <c r="D1427" s="4" t="s">
        <v>9</v>
      </c>
      <c r="E1427" s="4" t="s">
        <v>25</v>
      </c>
      <c r="H1427" s="4" t="s">
        <v>178</v>
      </c>
      <c r="I1427" s="4" t="s">
        <v>163</v>
      </c>
      <c r="J1427" s="11">
        <f t="shared" si="66"/>
        <v>1</v>
      </c>
      <c r="K1427" s="11">
        <f t="shared" si="67"/>
        <v>1</v>
      </c>
      <c r="L1427" s="11">
        <f t="shared" si="68"/>
        <v>5</v>
      </c>
      <c r="M1427" s="11" t="str">
        <f ca="1">IF(I1427&lt;&gt;"план","",IF((ABS(SUMIFS($C:$C,$J:$J,J1427,$E:$E,E1427,$I:$I,"факт"))+ABS(C1427))&gt;ABS(SUMIFS(INDIRECT("'Реестр план'!"&amp;'План-факт'!$E$3),'Реестр план'!$F:$F,E1427,'Реестр план'!$I:$I,J1427)),"перерасход","ок"))</f>
        <v/>
      </c>
    </row>
    <row r="1428" spans="1:13" x14ac:dyDescent="0.3">
      <c r="A1428" s="7">
        <v>42034</v>
      </c>
      <c r="C1428" s="9">
        <v>7979.05</v>
      </c>
      <c r="D1428" s="4" t="s">
        <v>16</v>
      </c>
      <c r="E1428" s="4" t="s">
        <v>24</v>
      </c>
      <c r="F1428" s="4" t="s">
        <v>109</v>
      </c>
      <c r="H1428" s="4" t="s">
        <v>178</v>
      </c>
      <c r="I1428" s="4" t="s">
        <v>163</v>
      </c>
      <c r="J1428" s="11">
        <f t="shared" si="66"/>
        <v>1</v>
      </c>
      <c r="K1428" s="11">
        <f t="shared" si="67"/>
        <v>0</v>
      </c>
      <c r="L1428" s="11">
        <f t="shared" si="68"/>
        <v>5</v>
      </c>
      <c r="M1428" s="11" t="str">
        <f ca="1">IF(I1428&lt;&gt;"план","",IF((ABS(SUMIFS($C:$C,$J:$J,J1428,$E:$E,E1428,$I:$I,"факт"))+ABS(C1428))&gt;ABS(SUMIFS(INDIRECT("'Реестр план'!"&amp;'План-факт'!$E$3),'Реестр план'!$F:$F,E1428,'Реестр план'!$I:$I,J1428)),"перерасход","ок"))</f>
        <v/>
      </c>
    </row>
    <row r="1429" spans="1:13" x14ac:dyDescent="0.3">
      <c r="A1429" s="7">
        <v>42034</v>
      </c>
      <c r="C1429" s="9">
        <v>198859.5</v>
      </c>
      <c r="D1429" s="4" t="s">
        <v>9</v>
      </c>
      <c r="E1429" s="4" t="s">
        <v>24</v>
      </c>
      <c r="F1429" s="4" t="s">
        <v>106</v>
      </c>
      <c r="H1429" s="4" t="s">
        <v>178</v>
      </c>
      <c r="I1429" s="4" t="s">
        <v>163</v>
      </c>
      <c r="J1429" s="11">
        <f t="shared" si="66"/>
        <v>1</v>
      </c>
      <c r="K1429" s="11">
        <f t="shared" si="67"/>
        <v>0</v>
      </c>
      <c r="L1429" s="11">
        <f t="shared" si="68"/>
        <v>5</v>
      </c>
      <c r="M1429" s="11" t="str">
        <f ca="1">IF(I1429&lt;&gt;"план","",IF((ABS(SUMIFS($C:$C,$J:$J,J1429,$E:$E,E1429,$I:$I,"факт"))+ABS(C1429))&gt;ABS(SUMIFS(INDIRECT("'Реестр план'!"&amp;'План-факт'!$E$3),'Реестр план'!$F:$F,E1429,'Реестр план'!$I:$I,J1429)),"перерасход","ок"))</f>
        <v/>
      </c>
    </row>
    <row r="1430" spans="1:13" x14ac:dyDescent="0.3">
      <c r="A1430" s="7">
        <v>42035</v>
      </c>
      <c r="C1430" s="9">
        <v>-500000</v>
      </c>
      <c r="D1430" s="4" t="s">
        <v>15</v>
      </c>
      <c r="E1430" s="4" t="s">
        <v>68</v>
      </c>
      <c r="H1430" s="4" t="s">
        <v>186</v>
      </c>
      <c r="I1430" s="4" t="s">
        <v>163</v>
      </c>
      <c r="J1430" s="11">
        <f t="shared" si="66"/>
        <v>1</v>
      </c>
      <c r="K1430" s="11">
        <f t="shared" si="67"/>
        <v>0</v>
      </c>
      <c r="L1430" s="11">
        <f t="shared" si="68"/>
        <v>5</v>
      </c>
      <c r="M1430" s="11" t="str">
        <f ca="1">IF(I1430&lt;&gt;"план","",IF((ABS(SUMIFS($C:$C,$J:$J,J1430,$E:$E,E1430,$I:$I,"факт"))+ABS(C1430))&gt;ABS(SUMIFS(INDIRECT("'Реестр план'!"&amp;'План-факт'!$E$3),'Реестр план'!$F:$F,E1430,'Реестр план'!$I:$I,J1430)),"перерасход","ок"))</f>
        <v/>
      </c>
    </row>
    <row r="1431" spans="1:13" x14ac:dyDescent="0.3">
      <c r="A1431" s="7">
        <v>42035</v>
      </c>
      <c r="C1431" s="9">
        <v>-47902.1</v>
      </c>
      <c r="D1431" s="4" t="s">
        <v>16</v>
      </c>
      <c r="E1431" s="4" t="s">
        <v>29</v>
      </c>
      <c r="F1431" s="4" t="s">
        <v>128</v>
      </c>
      <c r="H1431" s="4" t="s">
        <v>185</v>
      </c>
      <c r="I1431" s="4" t="s">
        <v>163</v>
      </c>
      <c r="J1431" s="11">
        <f t="shared" si="66"/>
        <v>1</v>
      </c>
      <c r="K1431" s="11">
        <f t="shared" si="67"/>
        <v>0</v>
      </c>
      <c r="L1431" s="11">
        <f t="shared" si="68"/>
        <v>5</v>
      </c>
      <c r="M1431" s="11" t="str">
        <f ca="1">IF(I1431&lt;&gt;"план","",IF((ABS(SUMIFS($C:$C,$J:$J,J1431,$E:$E,E1431,$I:$I,"факт"))+ABS(C1431))&gt;ABS(SUMIFS(INDIRECT("'Реестр план'!"&amp;'План-факт'!$E$3),'Реестр план'!$F:$F,E1431,'Реестр план'!$I:$I,J1431)),"перерасход","ок"))</f>
        <v/>
      </c>
    </row>
    <row r="1432" spans="1:13" x14ac:dyDescent="0.3">
      <c r="A1432" s="7">
        <v>42035</v>
      </c>
      <c r="C1432" s="9">
        <v>-5379.39</v>
      </c>
      <c r="D1432" s="4" t="s">
        <v>15</v>
      </c>
      <c r="E1432" s="4" t="s">
        <v>29</v>
      </c>
      <c r="F1432" s="4" t="s">
        <v>126</v>
      </c>
      <c r="H1432" s="4" t="s">
        <v>185</v>
      </c>
      <c r="I1432" s="4" t="s">
        <v>163</v>
      </c>
      <c r="J1432" s="11">
        <f t="shared" si="66"/>
        <v>1</v>
      </c>
      <c r="K1432" s="11">
        <f t="shared" si="67"/>
        <v>0</v>
      </c>
      <c r="L1432" s="11">
        <f t="shared" si="68"/>
        <v>5</v>
      </c>
      <c r="M1432" s="11" t="str">
        <f ca="1">IF(I1432&lt;&gt;"план","",IF((ABS(SUMIFS($C:$C,$J:$J,J1432,$E:$E,E1432,$I:$I,"факт"))+ABS(C1432))&gt;ABS(SUMIFS(INDIRECT("'Реестр план'!"&amp;'План-факт'!$E$3),'Реестр план'!$F:$F,E1432,'Реестр план'!$I:$I,J1432)),"перерасход","ок"))</f>
        <v/>
      </c>
    </row>
    <row r="1433" spans="1:13" x14ac:dyDescent="0.3">
      <c r="A1433" s="7">
        <v>42035</v>
      </c>
      <c r="C1433" s="9">
        <v>85491</v>
      </c>
      <c r="D1433" s="4" t="s">
        <v>15</v>
      </c>
      <c r="E1433" s="4" t="s">
        <v>24</v>
      </c>
      <c r="F1433" s="4" t="s">
        <v>110</v>
      </c>
      <c r="H1433" s="4" t="s">
        <v>178</v>
      </c>
      <c r="I1433" s="4" t="s">
        <v>163</v>
      </c>
      <c r="J1433" s="11">
        <f t="shared" si="66"/>
        <v>1</v>
      </c>
      <c r="K1433" s="11">
        <f t="shared" si="67"/>
        <v>0</v>
      </c>
      <c r="L1433" s="11">
        <f t="shared" si="68"/>
        <v>5</v>
      </c>
      <c r="M1433" s="11" t="str">
        <f ca="1">IF(I1433&lt;&gt;"план","",IF((ABS(SUMIFS($C:$C,$J:$J,J1433,$E:$E,E1433,$I:$I,"факт"))+ABS(C1433))&gt;ABS(SUMIFS(INDIRECT("'Реестр план'!"&amp;'План-факт'!$E$3),'Реестр план'!$F:$F,E1433,'Реестр план'!$I:$I,J1433)),"перерасход","ок"))</f>
        <v/>
      </c>
    </row>
    <row r="1434" spans="1:13" x14ac:dyDescent="0.3">
      <c r="A1434" s="7">
        <v>42036</v>
      </c>
      <c r="C1434" s="9">
        <v>-39860.519999999997</v>
      </c>
      <c r="D1434" s="4" t="s">
        <v>9</v>
      </c>
      <c r="E1434" s="4" t="s">
        <v>29</v>
      </c>
      <c r="F1434" s="4" t="s">
        <v>143</v>
      </c>
      <c r="H1434" s="4" t="s">
        <v>185</v>
      </c>
      <c r="I1434" s="4" t="s">
        <v>163</v>
      </c>
      <c r="J1434" s="11">
        <f t="shared" si="66"/>
        <v>2</v>
      </c>
      <c r="K1434" s="11">
        <f t="shared" si="67"/>
        <v>0</v>
      </c>
      <c r="L1434" s="11">
        <f t="shared" si="68"/>
        <v>6</v>
      </c>
      <c r="M1434" s="11" t="str">
        <f ca="1">IF(I1434&lt;&gt;"план","",IF((ABS(SUMIFS($C:$C,$J:$J,J1434,$E:$E,E1434,$I:$I,"факт"))+ABS(C1434))&gt;ABS(SUMIFS(INDIRECT("'Реестр план'!"&amp;'План-факт'!$E$3),'Реестр план'!$F:$F,E1434,'Реестр план'!$I:$I,J1434)),"перерасход","ок"))</f>
        <v/>
      </c>
    </row>
    <row r="1435" spans="1:13" x14ac:dyDescent="0.3">
      <c r="A1435" s="7">
        <v>42036</v>
      </c>
      <c r="C1435" s="9">
        <v>-18000</v>
      </c>
      <c r="D1435" s="4" t="s">
        <v>15</v>
      </c>
      <c r="E1435" s="4" t="s">
        <v>29</v>
      </c>
      <c r="F1435" s="4" t="s">
        <v>134</v>
      </c>
      <c r="H1435" s="4" t="s">
        <v>185</v>
      </c>
      <c r="I1435" s="4" t="s">
        <v>163</v>
      </c>
      <c r="J1435" s="11">
        <f t="shared" si="66"/>
        <v>2</v>
      </c>
      <c r="K1435" s="11">
        <f t="shared" si="67"/>
        <v>0</v>
      </c>
      <c r="L1435" s="11">
        <f t="shared" si="68"/>
        <v>6</v>
      </c>
      <c r="M1435" s="11" t="str">
        <f ca="1">IF(I1435&lt;&gt;"план","",IF((ABS(SUMIFS($C:$C,$J:$J,J1435,$E:$E,E1435,$I:$I,"факт"))+ABS(C1435))&gt;ABS(SUMIFS(INDIRECT("'Реестр план'!"&amp;'План-факт'!$E$3),'Реестр план'!$F:$F,E1435,'Реестр план'!$I:$I,J1435)),"перерасход","ок"))</f>
        <v/>
      </c>
    </row>
    <row r="1436" spans="1:13" x14ac:dyDescent="0.3">
      <c r="A1436" s="7">
        <v>42036</v>
      </c>
      <c r="C1436" s="9">
        <v>-17900</v>
      </c>
      <c r="D1436" s="4" t="s">
        <v>9</v>
      </c>
      <c r="E1436" s="4" t="s">
        <v>29</v>
      </c>
      <c r="F1436" s="4" t="s">
        <v>137</v>
      </c>
      <c r="H1436" s="4" t="s">
        <v>185</v>
      </c>
      <c r="I1436" s="4" t="s">
        <v>163</v>
      </c>
      <c r="J1436" s="11">
        <f t="shared" si="66"/>
        <v>2</v>
      </c>
      <c r="K1436" s="11">
        <f t="shared" si="67"/>
        <v>0</v>
      </c>
      <c r="L1436" s="11">
        <f t="shared" si="68"/>
        <v>6</v>
      </c>
      <c r="M1436" s="11" t="str">
        <f ca="1">IF(I1436&lt;&gt;"план","",IF((ABS(SUMIFS($C:$C,$J:$J,J1436,$E:$E,E1436,$I:$I,"факт"))+ABS(C1436))&gt;ABS(SUMIFS(INDIRECT("'Реестр план'!"&amp;'План-факт'!$E$3),'Реестр план'!$F:$F,E1436,'Реестр план'!$I:$I,J1436)),"перерасход","ок"))</f>
        <v/>
      </c>
    </row>
    <row r="1437" spans="1:13" x14ac:dyDescent="0.3">
      <c r="A1437" s="7">
        <v>42036</v>
      </c>
      <c r="C1437" s="9">
        <v>-14867</v>
      </c>
      <c r="D1437" s="4" t="s">
        <v>9</v>
      </c>
      <c r="E1437" s="4" t="s">
        <v>29</v>
      </c>
      <c r="F1437" s="4" t="s">
        <v>136</v>
      </c>
      <c r="H1437" s="4" t="s">
        <v>185</v>
      </c>
      <c r="I1437" s="4" t="s">
        <v>163</v>
      </c>
      <c r="J1437" s="11">
        <f t="shared" si="66"/>
        <v>2</v>
      </c>
      <c r="K1437" s="11">
        <f t="shared" si="67"/>
        <v>0</v>
      </c>
      <c r="L1437" s="11">
        <f t="shared" si="68"/>
        <v>6</v>
      </c>
      <c r="M1437" s="11" t="str">
        <f ca="1">IF(I1437&lt;&gt;"план","",IF((ABS(SUMIFS($C:$C,$J:$J,J1437,$E:$E,E1437,$I:$I,"факт"))+ABS(C1437))&gt;ABS(SUMIFS(INDIRECT("'Реестр план'!"&amp;'План-факт'!$E$3),'Реестр план'!$F:$F,E1437,'Реестр план'!$I:$I,J1437)),"перерасход","ок"))</f>
        <v/>
      </c>
    </row>
    <row r="1438" spans="1:13" x14ac:dyDescent="0.3">
      <c r="A1438" s="7">
        <v>42036</v>
      </c>
      <c r="C1438" s="9">
        <v>-9932.9</v>
      </c>
      <c r="D1438" s="4" t="s">
        <v>9</v>
      </c>
      <c r="E1438" s="4" t="s">
        <v>29</v>
      </c>
      <c r="F1438" s="4" t="s">
        <v>137</v>
      </c>
      <c r="H1438" s="4" t="s">
        <v>185</v>
      </c>
      <c r="I1438" s="4" t="s">
        <v>163</v>
      </c>
      <c r="J1438" s="11">
        <f t="shared" si="66"/>
        <v>2</v>
      </c>
      <c r="K1438" s="11">
        <f t="shared" si="67"/>
        <v>0</v>
      </c>
      <c r="L1438" s="11">
        <f t="shared" si="68"/>
        <v>6</v>
      </c>
      <c r="M1438" s="11" t="str">
        <f ca="1">IF(I1438&lt;&gt;"план","",IF((ABS(SUMIFS($C:$C,$J:$J,J1438,$E:$E,E1438,$I:$I,"факт"))+ABS(C1438))&gt;ABS(SUMIFS(INDIRECT("'Реестр план'!"&amp;'План-факт'!$E$3),'Реестр план'!$F:$F,E1438,'Реестр план'!$I:$I,J1438)),"перерасход","ок"))</f>
        <v/>
      </c>
    </row>
    <row r="1439" spans="1:13" x14ac:dyDescent="0.3">
      <c r="A1439" s="7">
        <v>42036</v>
      </c>
      <c r="C1439" s="9">
        <v>-8833.69</v>
      </c>
      <c r="D1439" s="4" t="s">
        <v>9</v>
      </c>
      <c r="E1439" s="4" t="s">
        <v>29</v>
      </c>
      <c r="F1439" s="4" t="s">
        <v>138</v>
      </c>
      <c r="H1439" s="4" t="s">
        <v>185</v>
      </c>
      <c r="I1439" s="4" t="s">
        <v>163</v>
      </c>
      <c r="J1439" s="11">
        <f t="shared" si="66"/>
        <v>2</v>
      </c>
      <c r="K1439" s="11">
        <f t="shared" si="67"/>
        <v>0</v>
      </c>
      <c r="L1439" s="11">
        <f t="shared" si="68"/>
        <v>6</v>
      </c>
      <c r="M1439" s="11" t="str">
        <f ca="1">IF(I1439&lt;&gt;"план","",IF((ABS(SUMIFS($C:$C,$J:$J,J1439,$E:$E,E1439,$I:$I,"факт"))+ABS(C1439))&gt;ABS(SUMIFS(INDIRECT("'Реестр план'!"&amp;'План-факт'!$E$3),'Реестр план'!$F:$F,E1439,'Реестр план'!$I:$I,J1439)),"перерасход","ок"))</f>
        <v/>
      </c>
    </row>
    <row r="1440" spans="1:13" x14ac:dyDescent="0.3">
      <c r="A1440" s="7">
        <v>42036</v>
      </c>
      <c r="C1440" s="9">
        <v>-8139.35</v>
      </c>
      <c r="D1440" s="4" t="s">
        <v>9</v>
      </c>
      <c r="E1440" s="4" t="s">
        <v>29</v>
      </c>
      <c r="F1440" s="4" t="s">
        <v>129</v>
      </c>
      <c r="H1440" s="4" t="s">
        <v>185</v>
      </c>
      <c r="I1440" s="4" t="s">
        <v>163</v>
      </c>
      <c r="J1440" s="11">
        <f t="shared" si="66"/>
        <v>2</v>
      </c>
      <c r="K1440" s="11">
        <f t="shared" si="67"/>
        <v>0</v>
      </c>
      <c r="L1440" s="11">
        <f t="shared" si="68"/>
        <v>6</v>
      </c>
      <c r="M1440" s="11" t="str">
        <f ca="1">IF(I1440&lt;&gt;"план","",IF((ABS(SUMIFS($C:$C,$J:$J,J1440,$E:$E,E1440,$I:$I,"факт"))+ABS(C1440))&gt;ABS(SUMIFS(INDIRECT("'Реестр план'!"&amp;'План-факт'!$E$3),'Реестр план'!$F:$F,E1440,'Реестр план'!$I:$I,J1440)),"перерасход","ок"))</f>
        <v/>
      </c>
    </row>
    <row r="1441" spans="1:13" x14ac:dyDescent="0.3">
      <c r="A1441" s="7">
        <v>42036</v>
      </c>
      <c r="C1441" s="9">
        <v>-6076.74</v>
      </c>
      <c r="D1441" s="4" t="s">
        <v>16</v>
      </c>
      <c r="E1441" s="4" t="s">
        <v>29</v>
      </c>
      <c r="F1441" s="4" t="s">
        <v>135</v>
      </c>
      <c r="H1441" s="4" t="s">
        <v>185</v>
      </c>
      <c r="I1441" s="4" t="s">
        <v>163</v>
      </c>
      <c r="J1441" s="11">
        <f t="shared" si="66"/>
        <v>2</v>
      </c>
      <c r="K1441" s="11">
        <f t="shared" si="67"/>
        <v>0</v>
      </c>
      <c r="L1441" s="11">
        <f t="shared" si="68"/>
        <v>6</v>
      </c>
      <c r="M1441" s="11" t="str">
        <f ca="1">IF(I1441&lt;&gt;"план","",IF((ABS(SUMIFS($C:$C,$J:$J,J1441,$E:$E,E1441,$I:$I,"факт"))+ABS(C1441))&gt;ABS(SUMIFS(INDIRECT("'Реестр план'!"&amp;'План-факт'!$E$3),'Реестр план'!$F:$F,E1441,'Реестр план'!$I:$I,J1441)),"перерасход","ок"))</f>
        <v/>
      </c>
    </row>
    <row r="1442" spans="1:13" x14ac:dyDescent="0.3">
      <c r="A1442" s="7">
        <v>42036</v>
      </c>
      <c r="C1442" s="9">
        <v>-5280</v>
      </c>
      <c r="D1442" s="4" t="s">
        <v>16</v>
      </c>
      <c r="E1442" s="4" t="s">
        <v>29</v>
      </c>
      <c r="F1442" s="4" t="s">
        <v>128</v>
      </c>
      <c r="H1442" s="4" t="s">
        <v>185</v>
      </c>
      <c r="I1442" s="4" t="s">
        <v>163</v>
      </c>
      <c r="J1442" s="11">
        <f t="shared" si="66"/>
        <v>2</v>
      </c>
      <c r="K1442" s="11">
        <f t="shared" si="67"/>
        <v>0</v>
      </c>
      <c r="L1442" s="11">
        <f t="shared" si="68"/>
        <v>6</v>
      </c>
      <c r="M1442" s="11" t="str">
        <f ca="1">IF(I1442&lt;&gt;"план","",IF((ABS(SUMIFS($C:$C,$J:$J,J1442,$E:$E,E1442,$I:$I,"факт"))+ABS(C1442))&gt;ABS(SUMIFS(INDIRECT("'Реестр план'!"&amp;'План-факт'!$E$3),'Реестр план'!$F:$F,E1442,'Реестр план'!$I:$I,J1442)),"перерасход","ок"))</f>
        <v/>
      </c>
    </row>
    <row r="1443" spans="1:13" x14ac:dyDescent="0.3">
      <c r="A1443" s="7">
        <v>42036</v>
      </c>
      <c r="C1443" s="9">
        <v>-4989.18</v>
      </c>
      <c r="D1443" s="4" t="s">
        <v>15</v>
      </c>
      <c r="E1443" s="4" t="s">
        <v>29</v>
      </c>
      <c r="F1443" s="4" t="s">
        <v>133</v>
      </c>
      <c r="H1443" s="4" t="s">
        <v>185</v>
      </c>
      <c r="I1443" s="4" t="s">
        <v>163</v>
      </c>
      <c r="J1443" s="11">
        <f t="shared" si="66"/>
        <v>2</v>
      </c>
      <c r="K1443" s="11">
        <f t="shared" si="67"/>
        <v>0</v>
      </c>
      <c r="L1443" s="11">
        <f t="shared" si="68"/>
        <v>6</v>
      </c>
      <c r="M1443" s="11" t="str">
        <f ca="1">IF(I1443&lt;&gt;"план","",IF((ABS(SUMIFS($C:$C,$J:$J,J1443,$E:$E,E1443,$I:$I,"факт"))+ABS(C1443))&gt;ABS(SUMIFS(INDIRECT("'Реестр план'!"&amp;'План-факт'!$E$3),'Реестр план'!$F:$F,E1443,'Реестр план'!$I:$I,J1443)),"перерасход","ок"))</f>
        <v/>
      </c>
    </row>
    <row r="1444" spans="1:13" x14ac:dyDescent="0.3">
      <c r="A1444" s="7">
        <v>42036</v>
      </c>
      <c r="C1444" s="9">
        <v>-2298.29</v>
      </c>
      <c r="D1444" s="4" t="s">
        <v>9</v>
      </c>
      <c r="E1444" s="4" t="s">
        <v>29</v>
      </c>
      <c r="F1444" s="4" t="s">
        <v>136</v>
      </c>
      <c r="H1444" s="4" t="s">
        <v>185</v>
      </c>
      <c r="I1444" s="4" t="s">
        <v>163</v>
      </c>
      <c r="J1444" s="11">
        <f t="shared" si="66"/>
        <v>2</v>
      </c>
      <c r="K1444" s="11">
        <f t="shared" si="67"/>
        <v>0</v>
      </c>
      <c r="L1444" s="11">
        <f t="shared" si="68"/>
        <v>6</v>
      </c>
      <c r="M1444" s="11" t="str">
        <f ca="1">IF(I1444&lt;&gt;"план","",IF((ABS(SUMIFS($C:$C,$J:$J,J1444,$E:$E,E1444,$I:$I,"факт"))+ABS(C1444))&gt;ABS(SUMIFS(INDIRECT("'Реестр план'!"&amp;'План-факт'!$E$3),'Реестр план'!$F:$F,E1444,'Реестр план'!$I:$I,J1444)),"перерасход","ок"))</f>
        <v/>
      </c>
    </row>
    <row r="1445" spans="1:13" x14ac:dyDescent="0.3">
      <c r="A1445" s="7">
        <v>42036</v>
      </c>
      <c r="C1445" s="9">
        <v>-2207.7600000000002</v>
      </c>
      <c r="D1445" s="4" t="s">
        <v>9</v>
      </c>
      <c r="E1445" s="4" t="s">
        <v>29</v>
      </c>
      <c r="F1445" s="4" t="s">
        <v>134</v>
      </c>
      <c r="H1445" s="4" t="s">
        <v>185</v>
      </c>
      <c r="I1445" s="4" t="s">
        <v>163</v>
      </c>
      <c r="J1445" s="11">
        <f t="shared" si="66"/>
        <v>2</v>
      </c>
      <c r="K1445" s="11">
        <f t="shared" si="67"/>
        <v>0</v>
      </c>
      <c r="L1445" s="11">
        <f t="shared" si="68"/>
        <v>6</v>
      </c>
      <c r="M1445" s="11" t="str">
        <f ca="1">IF(I1445&lt;&gt;"план","",IF((ABS(SUMIFS($C:$C,$J:$J,J1445,$E:$E,E1445,$I:$I,"факт"))+ABS(C1445))&gt;ABS(SUMIFS(INDIRECT("'Реестр план'!"&amp;'План-факт'!$E$3),'Реестр план'!$F:$F,E1445,'Реестр план'!$I:$I,J1445)),"перерасход","ок"))</f>
        <v/>
      </c>
    </row>
    <row r="1446" spans="1:13" x14ac:dyDescent="0.3">
      <c r="A1446" s="7">
        <v>42036</v>
      </c>
      <c r="C1446" s="9">
        <v>-2046.84</v>
      </c>
      <c r="D1446" s="4" t="s">
        <v>16</v>
      </c>
      <c r="E1446" s="4" t="s">
        <v>29</v>
      </c>
      <c r="F1446" s="4" t="s">
        <v>139</v>
      </c>
      <c r="H1446" s="4" t="s">
        <v>185</v>
      </c>
      <c r="I1446" s="4" t="s">
        <v>163</v>
      </c>
      <c r="J1446" s="11">
        <f t="shared" si="66"/>
        <v>2</v>
      </c>
      <c r="K1446" s="11">
        <f t="shared" si="67"/>
        <v>0</v>
      </c>
      <c r="L1446" s="11">
        <f t="shared" si="68"/>
        <v>6</v>
      </c>
      <c r="M1446" s="11" t="str">
        <f ca="1">IF(I1446&lt;&gt;"план","",IF((ABS(SUMIFS($C:$C,$J:$J,J1446,$E:$E,E1446,$I:$I,"факт"))+ABS(C1446))&gt;ABS(SUMIFS(INDIRECT("'Реестр план'!"&amp;'План-факт'!$E$3),'Реестр план'!$F:$F,E1446,'Реестр план'!$I:$I,J1446)),"перерасход","ок"))</f>
        <v/>
      </c>
    </row>
    <row r="1447" spans="1:13" x14ac:dyDescent="0.3">
      <c r="A1447" s="7">
        <v>42036</v>
      </c>
      <c r="C1447" s="9">
        <v>-2033</v>
      </c>
      <c r="D1447" s="4" t="s">
        <v>9</v>
      </c>
      <c r="E1447" s="4" t="s">
        <v>29</v>
      </c>
      <c r="F1447" s="4" t="s">
        <v>126</v>
      </c>
      <c r="H1447" s="4" t="s">
        <v>185</v>
      </c>
      <c r="I1447" s="4" t="s">
        <v>163</v>
      </c>
      <c r="J1447" s="11">
        <f t="shared" si="66"/>
        <v>2</v>
      </c>
      <c r="K1447" s="11">
        <f t="shared" si="67"/>
        <v>0</v>
      </c>
      <c r="L1447" s="11">
        <f t="shared" si="68"/>
        <v>6</v>
      </c>
      <c r="M1447" s="11" t="str">
        <f ca="1">IF(I1447&lt;&gt;"план","",IF((ABS(SUMIFS($C:$C,$J:$J,J1447,$E:$E,E1447,$I:$I,"факт"))+ABS(C1447))&gt;ABS(SUMIFS(INDIRECT("'Реестр план'!"&amp;'План-факт'!$E$3),'Реестр план'!$F:$F,E1447,'Реестр план'!$I:$I,J1447)),"перерасход","ок"))</f>
        <v/>
      </c>
    </row>
    <row r="1448" spans="1:13" x14ac:dyDescent="0.3">
      <c r="A1448" s="7">
        <v>42036</v>
      </c>
      <c r="C1448" s="9">
        <v>-1800.9</v>
      </c>
      <c r="D1448" s="4" t="s">
        <v>15</v>
      </c>
      <c r="E1448" s="4" t="s">
        <v>29</v>
      </c>
      <c r="F1448" s="4" t="s">
        <v>135</v>
      </c>
      <c r="H1448" s="4" t="s">
        <v>185</v>
      </c>
      <c r="I1448" s="4" t="s">
        <v>163</v>
      </c>
      <c r="J1448" s="11">
        <f t="shared" si="66"/>
        <v>2</v>
      </c>
      <c r="K1448" s="11">
        <f t="shared" si="67"/>
        <v>0</v>
      </c>
      <c r="L1448" s="11">
        <f t="shared" si="68"/>
        <v>6</v>
      </c>
      <c r="M1448" s="11" t="str">
        <f ca="1">IF(I1448&lt;&gt;"план","",IF((ABS(SUMIFS($C:$C,$J:$J,J1448,$E:$E,E1448,$I:$I,"факт"))+ABS(C1448))&gt;ABS(SUMIFS(INDIRECT("'Реестр план'!"&amp;'План-факт'!$E$3),'Реестр план'!$F:$F,E1448,'Реестр план'!$I:$I,J1448)),"перерасход","ок"))</f>
        <v/>
      </c>
    </row>
    <row r="1449" spans="1:13" x14ac:dyDescent="0.3">
      <c r="A1449" s="7">
        <v>42036</v>
      </c>
      <c r="C1449" s="9">
        <v>-314.16000000000003</v>
      </c>
      <c r="D1449" s="4" t="s">
        <v>16</v>
      </c>
      <c r="E1449" s="4" t="s">
        <v>29</v>
      </c>
      <c r="F1449" s="4" t="s">
        <v>135</v>
      </c>
      <c r="H1449" s="4" t="s">
        <v>185</v>
      </c>
      <c r="I1449" s="4" t="s">
        <v>163</v>
      </c>
      <c r="J1449" s="11">
        <f t="shared" si="66"/>
        <v>2</v>
      </c>
      <c r="K1449" s="11">
        <f t="shared" si="67"/>
        <v>0</v>
      </c>
      <c r="L1449" s="11">
        <f t="shared" si="68"/>
        <v>6</v>
      </c>
      <c r="M1449" s="11" t="str">
        <f ca="1">IF(I1449&lt;&gt;"план","",IF((ABS(SUMIFS($C:$C,$J:$J,J1449,$E:$E,E1449,$I:$I,"факт"))+ABS(C1449))&gt;ABS(SUMIFS(INDIRECT("'Реестр план'!"&amp;'План-факт'!$E$3),'Реестр план'!$F:$F,E1449,'Реестр план'!$I:$I,J1449)),"перерасход","ок"))</f>
        <v/>
      </c>
    </row>
    <row r="1450" spans="1:13" x14ac:dyDescent="0.3">
      <c r="A1450" s="7">
        <v>42036</v>
      </c>
      <c r="C1450" s="9">
        <v>2389.5</v>
      </c>
      <c r="D1450" s="4" t="s">
        <v>15</v>
      </c>
      <c r="E1450" s="4" t="s">
        <v>24</v>
      </c>
      <c r="F1450" s="4" t="s">
        <v>110</v>
      </c>
      <c r="H1450" s="4" t="s">
        <v>178</v>
      </c>
      <c r="I1450" s="4" t="s">
        <v>163</v>
      </c>
      <c r="J1450" s="11">
        <f t="shared" si="66"/>
        <v>2</v>
      </c>
      <c r="K1450" s="11">
        <f t="shared" si="67"/>
        <v>0</v>
      </c>
      <c r="L1450" s="11">
        <f t="shared" si="68"/>
        <v>6</v>
      </c>
      <c r="M1450" s="11" t="str">
        <f ca="1">IF(I1450&lt;&gt;"план","",IF((ABS(SUMIFS($C:$C,$J:$J,J1450,$E:$E,E1450,$I:$I,"факт"))+ABS(C1450))&gt;ABS(SUMIFS(INDIRECT("'Реестр план'!"&amp;'План-факт'!$E$3),'Реестр план'!$F:$F,E1450,'Реестр план'!$I:$I,J1450)),"перерасход","ок"))</f>
        <v/>
      </c>
    </row>
    <row r="1451" spans="1:13" x14ac:dyDescent="0.3">
      <c r="A1451" s="7">
        <v>42036</v>
      </c>
      <c r="C1451" s="9">
        <v>4141.8</v>
      </c>
      <c r="D1451" s="4" t="s">
        <v>15</v>
      </c>
      <c r="E1451" s="4" t="s">
        <v>24</v>
      </c>
      <c r="F1451" s="4" t="s">
        <v>107</v>
      </c>
      <c r="H1451" s="4" t="s">
        <v>178</v>
      </c>
      <c r="I1451" s="4" t="s">
        <v>163</v>
      </c>
      <c r="J1451" s="11">
        <f t="shared" si="66"/>
        <v>2</v>
      </c>
      <c r="K1451" s="11">
        <f t="shared" si="67"/>
        <v>0</v>
      </c>
      <c r="L1451" s="11">
        <f t="shared" si="68"/>
        <v>6</v>
      </c>
      <c r="M1451" s="11" t="str">
        <f ca="1">IF(I1451&lt;&gt;"план","",IF((ABS(SUMIFS($C:$C,$J:$J,J1451,$E:$E,E1451,$I:$I,"факт"))+ABS(C1451))&gt;ABS(SUMIFS(INDIRECT("'Реестр план'!"&amp;'План-факт'!$E$3),'Реестр план'!$F:$F,E1451,'Реестр план'!$I:$I,J1451)),"перерасход","ок"))</f>
        <v/>
      </c>
    </row>
    <row r="1452" spans="1:13" x14ac:dyDescent="0.3">
      <c r="A1452" s="7">
        <v>42036</v>
      </c>
      <c r="C1452" s="9">
        <v>5925.96</v>
      </c>
      <c r="D1452" s="4" t="s">
        <v>9</v>
      </c>
      <c r="E1452" s="4" t="s">
        <v>24</v>
      </c>
      <c r="F1452" s="4" t="s">
        <v>106</v>
      </c>
      <c r="H1452" s="4" t="s">
        <v>178</v>
      </c>
      <c r="I1452" s="4" t="s">
        <v>163</v>
      </c>
      <c r="J1452" s="11">
        <f t="shared" si="66"/>
        <v>2</v>
      </c>
      <c r="K1452" s="11">
        <f t="shared" si="67"/>
        <v>0</v>
      </c>
      <c r="L1452" s="11">
        <f t="shared" si="68"/>
        <v>6</v>
      </c>
      <c r="M1452" s="11" t="str">
        <f ca="1">IF(I1452&lt;&gt;"план","",IF((ABS(SUMIFS($C:$C,$J:$J,J1452,$E:$E,E1452,$I:$I,"факт"))+ABS(C1452))&gt;ABS(SUMIFS(INDIRECT("'Реестр план'!"&amp;'План-факт'!$E$3),'Реестр план'!$F:$F,E1452,'Реестр план'!$I:$I,J1452)),"перерасход","ок"))</f>
        <v/>
      </c>
    </row>
    <row r="1453" spans="1:13" x14ac:dyDescent="0.3">
      <c r="A1453" s="7">
        <v>42036</v>
      </c>
      <c r="C1453" s="9">
        <v>5925.96</v>
      </c>
      <c r="D1453" s="4" t="s">
        <v>16</v>
      </c>
      <c r="E1453" s="4" t="s">
        <v>24</v>
      </c>
      <c r="F1453" s="4" t="s">
        <v>113</v>
      </c>
      <c r="H1453" s="4" t="s">
        <v>178</v>
      </c>
      <c r="I1453" s="4" t="s">
        <v>163</v>
      </c>
      <c r="J1453" s="11">
        <f t="shared" si="66"/>
        <v>2</v>
      </c>
      <c r="K1453" s="11">
        <f t="shared" si="67"/>
        <v>0</v>
      </c>
      <c r="L1453" s="11">
        <f t="shared" si="68"/>
        <v>6</v>
      </c>
      <c r="M1453" s="11" t="str">
        <f ca="1">IF(I1453&lt;&gt;"план","",IF((ABS(SUMIFS($C:$C,$J:$J,J1453,$E:$E,E1453,$I:$I,"факт"))+ABS(C1453))&gt;ABS(SUMIFS(INDIRECT("'Реестр план'!"&amp;'План-факт'!$E$3),'Реестр план'!$F:$F,E1453,'Реестр план'!$I:$I,J1453)),"перерасход","ок"))</f>
        <v/>
      </c>
    </row>
    <row r="1454" spans="1:13" x14ac:dyDescent="0.3">
      <c r="A1454" s="7">
        <v>42036</v>
      </c>
      <c r="C1454" s="9">
        <v>7088.85</v>
      </c>
      <c r="D1454" s="4" t="s">
        <v>9</v>
      </c>
      <c r="E1454" s="4" t="s">
        <v>24</v>
      </c>
      <c r="F1454" s="4" t="s">
        <v>110</v>
      </c>
      <c r="H1454" s="4" t="s">
        <v>178</v>
      </c>
      <c r="I1454" s="4" t="s">
        <v>163</v>
      </c>
      <c r="J1454" s="11">
        <f t="shared" si="66"/>
        <v>2</v>
      </c>
      <c r="K1454" s="11">
        <f t="shared" si="67"/>
        <v>0</v>
      </c>
      <c r="L1454" s="11">
        <f t="shared" si="68"/>
        <v>6</v>
      </c>
      <c r="M1454" s="11" t="str">
        <f ca="1">IF(I1454&lt;&gt;"план","",IF((ABS(SUMIFS($C:$C,$J:$J,J1454,$E:$E,E1454,$I:$I,"факт"))+ABS(C1454))&gt;ABS(SUMIFS(INDIRECT("'Реестр план'!"&amp;'План-факт'!$E$3),'Реестр план'!$F:$F,E1454,'Реестр план'!$I:$I,J1454)),"перерасход","ок"))</f>
        <v/>
      </c>
    </row>
    <row r="1455" spans="1:13" x14ac:dyDescent="0.3">
      <c r="A1455" s="7">
        <v>42036</v>
      </c>
      <c r="C1455" s="9">
        <v>7678.26</v>
      </c>
      <c r="D1455" s="4" t="s">
        <v>15</v>
      </c>
      <c r="E1455" s="4" t="s">
        <v>24</v>
      </c>
      <c r="F1455" s="4" t="s">
        <v>125</v>
      </c>
      <c r="H1455" s="4" t="s">
        <v>178</v>
      </c>
      <c r="I1455" s="4" t="s">
        <v>163</v>
      </c>
      <c r="J1455" s="11">
        <f t="shared" si="66"/>
        <v>2</v>
      </c>
      <c r="K1455" s="11">
        <f t="shared" si="67"/>
        <v>0</v>
      </c>
      <c r="L1455" s="11">
        <f t="shared" si="68"/>
        <v>6</v>
      </c>
      <c r="M1455" s="11" t="str">
        <f ca="1">IF(I1455&lt;&gt;"план","",IF((ABS(SUMIFS($C:$C,$J:$J,J1455,$E:$E,E1455,$I:$I,"факт"))+ABS(C1455))&gt;ABS(SUMIFS(INDIRECT("'Реестр план'!"&amp;'План-факт'!$E$3),'Реестр план'!$F:$F,E1455,'Реестр план'!$I:$I,J1455)),"перерасход","ок"))</f>
        <v/>
      </c>
    </row>
    <row r="1456" spans="1:13" x14ac:dyDescent="0.3">
      <c r="A1456" s="7">
        <v>42036</v>
      </c>
      <c r="C1456" s="9">
        <v>8267.67</v>
      </c>
      <c r="D1456" s="4" t="s">
        <v>15</v>
      </c>
      <c r="E1456" s="4" t="s">
        <v>24</v>
      </c>
      <c r="F1456" s="4" t="s">
        <v>119</v>
      </c>
      <c r="H1456" s="4" t="s">
        <v>178</v>
      </c>
      <c r="I1456" s="4" t="s">
        <v>163</v>
      </c>
      <c r="J1456" s="11">
        <f t="shared" si="66"/>
        <v>2</v>
      </c>
      <c r="K1456" s="11">
        <f t="shared" si="67"/>
        <v>0</v>
      </c>
      <c r="L1456" s="11">
        <f t="shared" si="68"/>
        <v>6</v>
      </c>
      <c r="M1456" s="11" t="str">
        <f ca="1">IF(I1456&lt;&gt;"план","",IF((ABS(SUMIFS($C:$C,$J:$J,J1456,$E:$E,E1456,$I:$I,"факт"))+ABS(C1456))&gt;ABS(SUMIFS(INDIRECT("'Реестр план'!"&amp;'План-факт'!$E$3),'Реестр план'!$F:$F,E1456,'Реестр план'!$I:$I,J1456)),"перерасход","ок"))</f>
        <v/>
      </c>
    </row>
    <row r="1457" spans="1:13" x14ac:dyDescent="0.3">
      <c r="A1457" s="7">
        <v>42036</v>
      </c>
      <c r="C1457" s="9">
        <v>8267.67</v>
      </c>
      <c r="D1457" s="4" t="s">
        <v>16</v>
      </c>
      <c r="E1457" s="4" t="s">
        <v>24</v>
      </c>
      <c r="F1457" s="4" t="s">
        <v>110</v>
      </c>
      <c r="H1457" s="4" t="s">
        <v>178</v>
      </c>
      <c r="I1457" s="4" t="s">
        <v>163</v>
      </c>
      <c r="J1457" s="11">
        <f t="shared" si="66"/>
        <v>2</v>
      </c>
      <c r="K1457" s="11">
        <f t="shared" si="67"/>
        <v>0</v>
      </c>
      <c r="L1457" s="11">
        <f t="shared" si="68"/>
        <v>6</v>
      </c>
      <c r="M1457" s="11" t="str">
        <f ca="1">IF(I1457&lt;&gt;"план","",IF((ABS(SUMIFS($C:$C,$J:$J,J1457,$E:$E,E1457,$I:$I,"факт"))+ABS(C1457))&gt;ABS(SUMIFS(INDIRECT("'Реестр план'!"&amp;'План-факт'!$E$3),'Реестр план'!$F:$F,E1457,'Реестр план'!$I:$I,J1457)),"перерасход","ок"))</f>
        <v/>
      </c>
    </row>
    <row r="1458" spans="1:13" x14ac:dyDescent="0.3">
      <c r="A1458" s="7">
        <v>42036</v>
      </c>
      <c r="C1458" s="9">
        <v>18408</v>
      </c>
      <c r="D1458" s="4" t="s">
        <v>9</v>
      </c>
      <c r="E1458" s="4" t="s">
        <v>24</v>
      </c>
      <c r="F1458" s="4" t="s">
        <v>111</v>
      </c>
      <c r="H1458" s="4" t="s">
        <v>178</v>
      </c>
      <c r="I1458" s="4" t="s">
        <v>163</v>
      </c>
      <c r="J1458" s="11">
        <f t="shared" si="66"/>
        <v>2</v>
      </c>
      <c r="K1458" s="11">
        <f t="shared" si="67"/>
        <v>0</v>
      </c>
      <c r="L1458" s="11">
        <f t="shared" si="68"/>
        <v>6</v>
      </c>
      <c r="M1458" s="11" t="str">
        <f ca="1">IF(I1458&lt;&gt;"план","",IF((ABS(SUMIFS($C:$C,$J:$J,J1458,$E:$E,E1458,$I:$I,"факт"))+ABS(C1458))&gt;ABS(SUMIFS(INDIRECT("'Реестр план'!"&amp;'План-факт'!$E$3),'Реестр план'!$F:$F,E1458,'Реестр план'!$I:$I,J1458)),"перерасход","ок"))</f>
        <v/>
      </c>
    </row>
    <row r="1459" spans="1:13" x14ac:dyDescent="0.3">
      <c r="A1459" s="7">
        <v>42036</v>
      </c>
      <c r="C1459" s="9">
        <v>39555.08</v>
      </c>
      <c r="D1459" s="4" t="s">
        <v>15</v>
      </c>
      <c r="E1459" s="4" t="s">
        <v>24</v>
      </c>
      <c r="F1459" s="4" t="s">
        <v>108</v>
      </c>
      <c r="H1459" s="4" t="s">
        <v>178</v>
      </c>
      <c r="I1459" s="4" t="s">
        <v>163</v>
      </c>
      <c r="J1459" s="11">
        <f t="shared" si="66"/>
        <v>2</v>
      </c>
      <c r="K1459" s="11">
        <f t="shared" si="67"/>
        <v>0</v>
      </c>
      <c r="L1459" s="11">
        <f t="shared" si="68"/>
        <v>6</v>
      </c>
      <c r="M1459" s="11" t="str">
        <f ca="1">IF(I1459&lt;&gt;"план","",IF((ABS(SUMIFS($C:$C,$J:$J,J1459,$E:$E,E1459,$I:$I,"факт"))+ABS(C1459))&gt;ABS(SUMIFS(INDIRECT("'Реестр план'!"&amp;'План-факт'!$E$3),'Реестр план'!$F:$F,E1459,'Реестр план'!$I:$I,J1459)),"перерасход","ок"))</f>
        <v/>
      </c>
    </row>
    <row r="1460" spans="1:13" x14ac:dyDescent="0.3">
      <c r="A1460" s="7">
        <v>42036</v>
      </c>
      <c r="C1460" s="9">
        <v>39555.08</v>
      </c>
      <c r="D1460" s="4" t="s">
        <v>15</v>
      </c>
      <c r="E1460" s="4" t="s">
        <v>24</v>
      </c>
      <c r="F1460" s="4" t="s">
        <v>116</v>
      </c>
      <c r="H1460" s="4" t="s">
        <v>178</v>
      </c>
      <c r="I1460" s="4" t="s">
        <v>163</v>
      </c>
      <c r="J1460" s="11">
        <f t="shared" si="66"/>
        <v>2</v>
      </c>
      <c r="K1460" s="11">
        <f t="shared" si="67"/>
        <v>0</v>
      </c>
      <c r="L1460" s="11">
        <f t="shared" si="68"/>
        <v>6</v>
      </c>
      <c r="M1460" s="11" t="str">
        <f ca="1">IF(I1460&lt;&gt;"план","",IF((ABS(SUMIFS($C:$C,$J:$J,J1460,$E:$E,E1460,$I:$I,"факт"))+ABS(C1460))&gt;ABS(SUMIFS(INDIRECT("'Реестр план'!"&amp;'План-факт'!$E$3),'Реестр план'!$F:$F,E1460,'Реестр план'!$I:$I,J1460)),"перерасход","ок"))</f>
        <v/>
      </c>
    </row>
    <row r="1461" spans="1:13" x14ac:dyDescent="0.3">
      <c r="A1461" s="7">
        <v>42036</v>
      </c>
      <c r="C1461" s="9">
        <v>99403.199999999997</v>
      </c>
      <c r="D1461" s="4" t="s">
        <v>15</v>
      </c>
      <c r="E1461" s="4" t="s">
        <v>24</v>
      </c>
      <c r="F1461" s="4" t="s">
        <v>116</v>
      </c>
      <c r="H1461" s="4" t="s">
        <v>178</v>
      </c>
      <c r="I1461" s="4" t="s">
        <v>163</v>
      </c>
      <c r="J1461" s="11">
        <f t="shared" si="66"/>
        <v>2</v>
      </c>
      <c r="K1461" s="11">
        <f t="shared" si="67"/>
        <v>0</v>
      </c>
      <c r="L1461" s="11">
        <f t="shared" si="68"/>
        <v>6</v>
      </c>
      <c r="M1461" s="11" t="str">
        <f ca="1">IF(I1461&lt;&gt;"план","",IF((ABS(SUMIFS($C:$C,$J:$J,J1461,$E:$E,E1461,$I:$I,"факт"))+ABS(C1461))&gt;ABS(SUMIFS(INDIRECT("'Реестр план'!"&amp;'План-факт'!$E$3),'Реестр план'!$F:$F,E1461,'Реестр план'!$I:$I,J1461)),"перерасход","ок"))</f>
        <v/>
      </c>
    </row>
    <row r="1462" spans="1:13" x14ac:dyDescent="0.3">
      <c r="A1462" s="7">
        <v>42036</v>
      </c>
      <c r="C1462" s="9">
        <v>185850</v>
      </c>
      <c r="D1462" s="4" t="s">
        <v>16</v>
      </c>
      <c r="E1462" s="4" t="s">
        <v>24</v>
      </c>
      <c r="F1462" s="4" t="s">
        <v>123</v>
      </c>
      <c r="H1462" s="4" t="s">
        <v>178</v>
      </c>
      <c r="I1462" s="4" t="s">
        <v>163</v>
      </c>
      <c r="J1462" s="11">
        <f t="shared" si="66"/>
        <v>2</v>
      </c>
      <c r="K1462" s="11">
        <f t="shared" si="67"/>
        <v>0</v>
      </c>
      <c r="L1462" s="11">
        <f t="shared" si="68"/>
        <v>6</v>
      </c>
      <c r="M1462" s="11" t="str">
        <f ca="1">IF(I1462&lt;&gt;"план","",IF((ABS(SUMIFS($C:$C,$J:$J,J1462,$E:$E,E1462,$I:$I,"факт"))+ABS(C1462))&gt;ABS(SUMIFS(INDIRECT("'Реестр план'!"&amp;'План-факт'!$E$3),'Реестр план'!$F:$F,E1462,'Реестр план'!$I:$I,J1462)),"перерасход","ок"))</f>
        <v/>
      </c>
    </row>
    <row r="1463" spans="1:13" x14ac:dyDescent="0.3">
      <c r="A1463" s="7">
        <v>42037</v>
      </c>
      <c r="C1463" s="9">
        <v>-1100000</v>
      </c>
      <c r="D1463" s="4" t="s">
        <v>16</v>
      </c>
      <c r="E1463" s="4" t="s">
        <v>78</v>
      </c>
      <c r="H1463" s="4" t="s">
        <v>186</v>
      </c>
      <c r="I1463" s="4" t="s">
        <v>163</v>
      </c>
      <c r="J1463" s="11">
        <f t="shared" si="66"/>
        <v>2</v>
      </c>
      <c r="K1463" s="11">
        <f t="shared" si="67"/>
        <v>0</v>
      </c>
      <c r="L1463" s="11">
        <f t="shared" si="68"/>
        <v>6</v>
      </c>
      <c r="M1463" s="11" t="str">
        <f ca="1">IF(I1463&lt;&gt;"план","",IF((ABS(SUMIFS($C:$C,$J:$J,J1463,$E:$E,E1463,$I:$I,"факт"))+ABS(C1463))&gt;ABS(SUMIFS(INDIRECT("'Реестр план'!"&amp;'План-факт'!$E$3),'Реестр план'!$F:$F,E1463,'Реестр план'!$I:$I,J1463)),"перерасход","ок"))</f>
        <v/>
      </c>
    </row>
    <row r="1464" spans="1:13" x14ac:dyDescent="0.3">
      <c r="A1464" s="7">
        <v>42039</v>
      </c>
      <c r="C1464" s="9">
        <v>-6195</v>
      </c>
      <c r="D1464" s="4" t="s">
        <v>9</v>
      </c>
      <c r="E1464" s="4" t="s">
        <v>24</v>
      </c>
      <c r="F1464" s="4" t="s">
        <v>124</v>
      </c>
      <c r="H1464" s="4" t="s">
        <v>178</v>
      </c>
      <c r="I1464" s="4" t="s">
        <v>163</v>
      </c>
      <c r="J1464" s="11">
        <f t="shared" si="66"/>
        <v>2</v>
      </c>
      <c r="K1464" s="11">
        <f t="shared" si="67"/>
        <v>0</v>
      </c>
      <c r="L1464" s="11">
        <f t="shared" si="68"/>
        <v>6</v>
      </c>
      <c r="M1464" s="11" t="str">
        <f ca="1">IF(I1464&lt;&gt;"план","",IF((ABS(SUMIFS($C:$C,$J:$J,J1464,$E:$E,E1464,$I:$I,"факт"))+ABS(C1464))&gt;ABS(SUMIFS(INDIRECT("'Реестр план'!"&amp;'План-факт'!$E$3),'Реестр план'!$F:$F,E1464,'Реестр план'!$I:$I,J1464)),"перерасход","ок"))</f>
        <v/>
      </c>
    </row>
    <row r="1465" spans="1:13" x14ac:dyDescent="0.3">
      <c r="A1465" s="7">
        <v>42039</v>
      </c>
      <c r="C1465" s="9">
        <v>9300</v>
      </c>
      <c r="D1465" s="4" t="s">
        <v>15</v>
      </c>
      <c r="E1465" s="4" t="s">
        <v>24</v>
      </c>
      <c r="F1465" s="4" t="s">
        <v>118</v>
      </c>
      <c r="H1465" s="4" t="s">
        <v>178</v>
      </c>
      <c r="I1465" s="4" t="s">
        <v>163</v>
      </c>
      <c r="J1465" s="11">
        <f t="shared" si="66"/>
        <v>2</v>
      </c>
      <c r="K1465" s="11">
        <f t="shared" si="67"/>
        <v>0</v>
      </c>
      <c r="L1465" s="11">
        <f t="shared" si="68"/>
        <v>6</v>
      </c>
      <c r="M1465" s="11" t="str">
        <f ca="1">IF(I1465&lt;&gt;"план","",IF((ABS(SUMIFS($C:$C,$J:$J,J1465,$E:$E,E1465,$I:$I,"факт"))+ABS(C1465))&gt;ABS(SUMIFS(INDIRECT("'Реестр план'!"&amp;'План-факт'!$E$3),'Реестр план'!$F:$F,E1465,'Реестр план'!$I:$I,J1465)),"перерасход","ок"))</f>
        <v/>
      </c>
    </row>
    <row r="1466" spans="1:13" x14ac:dyDescent="0.3">
      <c r="A1466" s="7">
        <v>42039</v>
      </c>
      <c r="C1466" s="9">
        <v>479012.93</v>
      </c>
      <c r="D1466" s="4" t="s">
        <v>16</v>
      </c>
      <c r="E1466" s="4" t="s">
        <v>24</v>
      </c>
      <c r="F1466" s="4" t="s">
        <v>110</v>
      </c>
      <c r="H1466" s="4" t="s">
        <v>178</v>
      </c>
      <c r="I1466" s="4" t="s">
        <v>163</v>
      </c>
      <c r="J1466" s="11">
        <f t="shared" si="66"/>
        <v>2</v>
      </c>
      <c r="K1466" s="11">
        <f t="shared" si="67"/>
        <v>0</v>
      </c>
      <c r="L1466" s="11">
        <f t="shared" si="68"/>
        <v>6</v>
      </c>
      <c r="M1466" s="11" t="str">
        <f ca="1">IF(I1466&lt;&gt;"план","",IF((ABS(SUMIFS($C:$C,$J:$J,J1466,$E:$E,E1466,$I:$I,"факт"))+ABS(C1466))&gt;ABS(SUMIFS(INDIRECT("'Реестр план'!"&amp;'План-факт'!$E$3),'Реестр план'!$F:$F,E1466,'Реестр план'!$I:$I,J1466)),"перерасход","ок"))</f>
        <v/>
      </c>
    </row>
    <row r="1467" spans="1:13" x14ac:dyDescent="0.3">
      <c r="A1467" s="7">
        <v>42040</v>
      </c>
      <c r="C1467" s="9">
        <v>-71700.81</v>
      </c>
      <c r="D1467" s="4" t="s">
        <v>9</v>
      </c>
      <c r="E1467" s="4" t="s">
        <v>29</v>
      </c>
      <c r="F1467" s="4" t="s">
        <v>127</v>
      </c>
      <c r="H1467" s="4" t="s">
        <v>185</v>
      </c>
      <c r="I1467" s="4" t="s">
        <v>163</v>
      </c>
      <c r="J1467" s="11">
        <f t="shared" si="66"/>
        <v>2</v>
      </c>
      <c r="K1467" s="11">
        <f t="shared" si="67"/>
        <v>0</v>
      </c>
      <c r="L1467" s="11">
        <f t="shared" si="68"/>
        <v>6</v>
      </c>
      <c r="M1467" s="11" t="str">
        <f ca="1">IF(I1467&lt;&gt;"план","",IF((ABS(SUMIFS($C:$C,$J:$J,J1467,$E:$E,E1467,$I:$I,"факт"))+ABS(C1467))&gt;ABS(SUMIFS(INDIRECT("'Реестр план'!"&amp;'План-факт'!$E$3),'Реестр план'!$F:$F,E1467,'Реестр план'!$I:$I,J1467)),"перерасход","ок"))</f>
        <v/>
      </c>
    </row>
    <row r="1468" spans="1:13" x14ac:dyDescent="0.3">
      <c r="A1468" s="7">
        <v>42040</v>
      </c>
      <c r="C1468" s="9">
        <v>-3961.98</v>
      </c>
      <c r="D1468" s="4" t="s">
        <v>15</v>
      </c>
      <c r="E1468" s="4" t="s">
        <v>29</v>
      </c>
      <c r="F1468" s="4" t="s">
        <v>140</v>
      </c>
      <c r="H1468" s="4" t="s">
        <v>185</v>
      </c>
      <c r="I1468" s="4" t="s">
        <v>163</v>
      </c>
      <c r="J1468" s="11">
        <f t="shared" si="66"/>
        <v>2</v>
      </c>
      <c r="K1468" s="11">
        <f t="shared" si="67"/>
        <v>0</v>
      </c>
      <c r="L1468" s="11">
        <f t="shared" si="68"/>
        <v>6</v>
      </c>
      <c r="M1468" s="11" t="str">
        <f ca="1">IF(I1468&lt;&gt;"план","",IF((ABS(SUMIFS($C:$C,$J:$J,J1468,$E:$E,E1468,$I:$I,"факт"))+ABS(C1468))&gt;ABS(SUMIFS(INDIRECT("'Реестр план'!"&amp;'План-факт'!$E$3),'Реестр план'!$F:$F,E1468,'Реестр план'!$I:$I,J1468)),"перерасход","ок"))</f>
        <v/>
      </c>
    </row>
    <row r="1469" spans="1:13" x14ac:dyDescent="0.3">
      <c r="A1469" s="7">
        <v>42040</v>
      </c>
      <c r="C1469" s="9">
        <v>35400</v>
      </c>
      <c r="D1469" s="4" t="s">
        <v>15</v>
      </c>
      <c r="E1469" s="4" t="s">
        <v>24</v>
      </c>
      <c r="F1469" s="4" t="s">
        <v>116</v>
      </c>
      <c r="H1469" s="4" t="s">
        <v>178</v>
      </c>
      <c r="I1469" s="4" t="s">
        <v>163</v>
      </c>
      <c r="J1469" s="11">
        <f t="shared" si="66"/>
        <v>2</v>
      </c>
      <c r="K1469" s="11">
        <f t="shared" si="67"/>
        <v>0</v>
      </c>
      <c r="L1469" s="11">
        <f t="shared" si="68"/>
        <v>6</v>
      </c>
      <c r="M1469" s="11" t="str">
        <f ca="1">IF(I1469&lt;&gt;"план","",IF((ABS(SUMIFS($C:$C,$J:$J,J1469,$E:$E,E1469,$I:$I,"факт"))+ABS(C1469))&gt;ABS(SUMIFS(INDIRECT("'Реестр план'!"&amp;'План-факт'!$E$3),'Реестр план'!$F:$F,E1469,'Реестр план'!$I:$I,J1469)),"перерасход","ок"))</f>
        <v/>
      </c>
    </row>
    <row r="1470" spans="1:13" x14ac:dyDescent="0.3">
      <c r="A1470" s="7">
        <v>42040</v>
      </c>
      <c r="C1470" s="9">
        <v>264969</v>
      </c>
      <c r="D1470" s="4" t="s">
        <v>16</v>
      </c>
      <c r="E1470" s="4" t="s">
        <v>24</v>
      </c>
      <c r="F1470" s="4" t="s">
        <v>112</v>
      </c>
      <c r="H1470" s="4" t="s">
        <v>178</v>
      </c>
      <c r="I1470" s="4" t="s">
        <v>163</v>
      </c>
      <c r="J1470" s="11">
        <f t="shared" si="66"/>
        <v>2</v>
      </c>
      <c r="K1470" s="11">
        <f t="shared" si="67"/>
        <v>0</v>
      </c>
      <c r="L1470" s="11">
        <f t="shared" si="68"/>
        <v>6</v>
      </c>
      <c r="M1470" s="11" t="str">
        <f ca="1">IF(I1470&lt;&gt;"план","",IF((ABS(SUMIFS($C:$C,$J:$J,J1470,$E:$E,E1470,$I:$I,"факт"))+ABS(C1470))&gt;ABS(SUMIFS(INDIRECT("'Реестр план'!"&amp;'План-факт'!$E$3),'Реестр план'!$F:$F,E1470,'Реестр план'!$I:$I,J1470)),"перерасход","ок"))</f>
        <v/>
      </c>
    </row>
    <row r="1471" spans="1:13" x14ac:dyDescent="0.3">
      <c r="A1471" s="7">
        <v>42041</v>
      </c>
      <c r="C1471" s="9">
        <v>-15743.71</v>
      </c>
      <c r="D1471" s="4" t="s">
        <v>15</v>
      </c>
      <c r="E1471" s="4" t="s">
        <v>29</v>
      </c>
      <c r="F1471" s="4" t="s">
        <v>139</v>
      </c>
      <c r="H1471" s="4" t="s">
        <v>185</v>
      </c>
      <c r="I1471" s="4" t="s">
        <v>163</v>
      </c>
      <c r="J1471" s="11">
        <f t="shared" si="66"/>
        <v>2</v>
      </c>
      <c r="K1471" s="11">
        <f t="shared" si="67"/>
        <v>0</v>
      </c>
      <c r="L1471" s="11">
        <f t="shared" si="68"/>
        <v>6</v>
      </c>
      <c r="M1471" s="11" t="str">
        <f ca="1">IF(I1471&lt;&gt;"план","",IF((ABS(SUMIFS($C:$C,$J:$J,J1471,$E:$E,E1471,$I:$I,"факт"))+ABS(C1471))&gt;ABS(SUMIFS(INDIRECT("'Реестр план'!"&amp;'План-факт'!$E$3),'Реестр план'!$F:$F,E1471,'Реестр план'!$I:$I,J1471)),"перерасход","ок"))</f>
        <v/>
      </c>
    </row>
    <row r="1472" spans="1:13" x14ac:dyDescent="0.3">
      <c r="A1472" s="7">
        <v>42041</v>
      </c>
      <c r="C1472" s="9">
        <v>-8345.4</v>
      </c>
      <c r="D1472" s="4" t="s">
        <v>9</v>
      </c>
      <c r="E1472" s="4" t="s">
        <v>29</v>
      </c>
      <c r="F1472" s="4" t="s">
        <v>130</v>
      </c>
      <c r="H1472" s="4" t="s">
        <v>185</v>
      </c>
      <c r="I1472" s="4" t="s">
        <v>163</v>
      </c>
      <c r="J1472" s="11">
        <f t="shared" si="66"/>
        <v>2</v>
      </c>
      <c r="K1472" s="11">
        <f t="shared" si="67"/>
        <v>0</v>
      </c>
      <c r="L1472" s="11">
        <f t="shared" si="68"/>
        <v>6</v>
      </c>
      <c r="M1472" s="11" t="str">
        <f ca="1">IF(I1472&lt;&gt;"план","",IF((ABS(SUMIFS($C:$C,$J:$J,J1472,$E:$E,E1472,$I:$I,"факт"))+ABS(C1472))&gt;ABS(SUMIFS(INDIRECT("'Реестр план'!"&amp;'План-факт'!$E$3),'Реестр план'!$F:$F,E1472,'Реестр план'!$I:$I,J1472)),"перерасход","ок"))</f>
        <v/>
      </c>
    </row>
    <row r="1473" spans="1:13" x14ac:dyDescent="0.3">
      <c r="A1473" s="7">
        <v>42041</v>
      </c>
      <c r="C1473" s="9">
        <v>-6304.86</v>
      </c>
      <c r="D1473" s="4" t="s">
        <v>9</v>
      </c>
      <c r="E1473" s="4" t="s">
        <v>29</v>
      </c>
      <c r="F1473" s="4" t="s">
        <v>128</v>
      </c>
      <c r="H1473" s="4" t="s">
        <v>185</v>
      </c>
      <c r="I1473" s="4" t="s">
        <v>163</v>
      </c>
      <c r="J1473" s="11">
        <f t="shared" si="66"/>
        <v>2</v>
      </c>
      <c r="K1473" s="11">
        <f t="shared" si="67"/>
        <v>0</v>
      </c>
      <c r="L1473" s="11">
        <f t="shared" si="68"/>
        <v>6</v>
      </c>
      <c r="M1473" s="11" t="str">
        <f ca="1">IF(I1473&lt;&gt;"план","",IF((ABS(SUMIFS($C:$C,$J:$J,J1473,$E:$E,E1473,$I:$I,"факт"))+ABS(C1473))&gt;ABS(SUMIFS(INDIRECT("'Реестр план'!"&amp;'План-факт'!$E$3),'Реестр план'!$F:$F,E1473,'Реестр план'!$I:$I,J1473)),"перерасход","ок"))</f>
        <v/>
      </c>
    </row>
    <row r="1474" spans="1:13" x14ac:dyDescent="0.3">
      <c r="A1474" s="7">
        <v>42041</v>
      </c>
      <c r="C1474" s="9">
        <v>-5225.74</v>
      </c>
      <c r="D1474" s="4" t="s">
        <v>15</v>
      </c>
      <c r="E1474" s="4" t="s">
        <v>29</v>
      </c>
      <c r="F1474" s="4" t="s">
        <v>130</v>
      </c>
      <c r="H1474" s="4" t="s">
        <v>185</v>
      </c>
      <c r="I1474" s="4" t="s">
        <v>163</v>
      </c>
      <c r="J1474" s="11">
        <f t="shared" si="66"/>
        <v>2</v>
      </c>
      <c r="K1474" s="11">
        <f t="shared" si="67"/>
        <v>0</v>
      </c>
      <c r="L1474" s="11">
        <f t="shared" si="68"/>
        <v>6</v>
      </c>
      <c r="M1474" s="11" t="str">
        <f ca="1">IF(I1474&lt;&gt;"план","",IF((ABS(SUMIFS($C:$C,$J:$J,J1474,$E:$E,E1474,$I:$I,"факт"))+ABS(C1474))&gt;ABS(SUMIFS(INDIRECT("'Реестр план'!"&amp;'План-факт'!$E$3),'Реестр план'!$F:$F,E1474,'Реестр план'!$I:$I,J1474)),"перерасход","ок"))</f>
        <v/>
      </c>
    </row>
    <row r="1475" spans="1:13" x14ac:dyDescent="0.3">
      <c r="A1475" s="7">
        <v>42041</v>
      </c>
      <c r="C1475" s="9">
        <v>-4576.53</v>
      </c>
      <c r="D1475" s="4" t="s">
        <v>9</v>
      </c>
      <c r="E1475" s="4" t="s">
        <v>29</v>
      </c>
      <c r="F1475" s="4" t="s">
        <v>133</v>
      </c>
      <c r="H1475" s="4" t="s">
        <v>185</v>
      </c>
      <c r="I1475" s="4" t="s">
        <v>163</v>
      </c>
      <c r="J1475" s="11">
        <f t="shared" si="66"/>
        <v>2</v>
      </c>
      <c r="K1475" s="11">
        <f t="shared" si="67"/>
        <v>0</v>
      </c>
      <c r="L1475" s="11">
        <f t="shared" si="68"/>
        <v>6</v>
      </c>
      <c r="M1475" s="11" t="str">
        <f ca="1">IF(I1475&lt;&gt;"план","",IF((ABS(SUMIFS($C:$C,$J:$J,J1475,$E:$E,E1475,$I:$I,"факт"))+ABS(C1475))&gt;ABS(SUMIFS(INDIRECT("'Реестр план'!"&amp;'План-факт'!$E$3),'Реестр план'!$F:$F,E1475,'Реестр план'!$I:$I,J1475)),"перерасход","ок"))</f>
        <v/>
      </c>
    </row>
    <row r="1476" spans="1:13" x14ac:dyDescent="0.3">
      <c r="A1476" s="7">
        <v>42041</v>
      </c>
      <c r="C1476" s="9">
        <v>-3319</v>
      </c>
      <c r="D1476" s="4" t="s">
        <v>15</v>
      </c>
      <c r="E1476" s="4" t="s">
        <v>29</v>
      </c>
      <c r="F1476" s="4" t="s">
        <v>135</v>
      </c>
      <c r="H1476" s="4" t="s">
        <v>185</v>
      </c>
      <c r="I1476" s="4" t="s">
        <v>163</v>
      </c>
      <c r="J1476" s="11">
        <f t="shared" ref="J1476:J1539" si="69">IF(ISBLANK(A1476),0,MONTH(A1476))</f>
        <v>2</v>
      </c>
      <c r="K1476" s="11">
        <f t="shared" ref="K1476:K1539" si="70">IF(ISBLANK(B1476),0,MONTH(B1476))</f>
        <v>0</v>
      </c>
      <c r="L1476" s="11">
        <f t="shared" ref="L1476:L1539" si="71">WEEKNUM(A1476)</f>
        <v>6</v>
      </c>
      <c r="M1476" s="11" t="str">
        <f ca="1">IF(I1476&lt;&gt;"план","",IF((ABS(SUMIFS($C:$C,$J:$J,J1476,$E:$E,E1476,$I:$I,"факт"))+ABS(C1476))&gt;ABS(SUMIFS(INDIRECT("'Реестр план'!"&amp;'План-факт'!$E$3),'Реестр план'!$F:$F,E1476,'Реестр план'!$I:$I,J1476)),"перерасход","ок"))</f>
        <v/>
      </c>
    </row>
    <row r="1477" spans="1:13" x14ac:dyDescent="0.3">
      <c r="A1477" s="7">
        <v>42041</v>
      </c>
      <c r="C1477" s="9">
        <v>13027.2</v>
      </c>
      <c r="D1477" s="4" t="s">
        <v>15</v>
      </c>
      <c r="E1477" s="4" t="s">
        <v>24</v>
      </c>
      <c r="F1477" s="4" t="s">
        <v>116</v>
      </c>
      <c r="H1477" s="4" t="s">
        <v>178</v>
      </c>
      <c r="I1477" s="4" t="s">
        <v>163</v>
      </c>
      <c r="J1477" s="11">
        <f t="shared" si="69"/>
        <v>2</v>
      </c>
      <c r="K1477" s="11">
        <f t="shared" si="70"/>
        <v>0</v>
      </c>
      <c r="L1477" s="11">
        <f t="shared" si="71"/>
        <v>6</v>
      </c>
      <c r="M1477" s="11" t="str">
        <f ca="1">IF(I1477&lt;&gt;"план","",IF((ABS(SUMIFS($C:$C,$J:$J,J1477,$E:$E,E1477,$I:$I,"факт"))+ABS(C1477))&gt;ABS(SUMIFS(INDIRECT("'Реестр план'!"&amp;'План-факт'!$E$3),'Реестр план'!$F:$F,E1477,'Реестр план'!$I:$I,J1477)),"перерасход","ок"))</f>
        <v/>
      </c>
    </row>
    <row r="1478" spans="1:13" x14ac:dyDescent="0.3">
      <c r="A1478" s="7">
        <v>42041</v>
      </c>
      <c r="C1478" s="9">
        <v>20673.599999999999</v>
      </c>
      <c r="D1478" s="4" t="s">
        <v>15</v>
      </c>
      <c r="E1478" s="4" t="s">
        <v>24</v>
      </c>
      <c r="F1478" s="4" t="s">
        <v>106</v>
      </c>
      <c r="H1478" s="4" t="s">
        <v>178</v>
      </c>
      <c r="I1478" s="4" t="s">
        <v>163</v>
      </c>
      <c r="J1478" s="11">
        <f t="shared" si="69"/>
        <v>2</v>
      </c>
      <c r="K1478" s="11">
        <f t="shared" si="70"/>
        <v>0</v>
      </c>
      <c r="L1478" s="11">
        <f t="shared" si="71"/>
        <v>6</v>
      </c>
      <c r="M1478" s="11" t="str">
        <f ca="1">IF(I1478&lt;&gt;"план","",IF((ABS(SUMIFS($C:$C,$J:$J,J1478,$E:$E,E1478,$I:$I,"факт"))+ABS(C1478))&gt;ABS(SUMIFS(INDIRECT("'Реестр план'!"&amp;'План-факт'!$E$3),'Реестр план'!$F:$F,E1478,'Реестр план'!$I:$I,J1478)),"перерасход","ок"))</f>
        <v/>
      </c>
    </row>
    <row r="1479" spans="1:13" x14ac:dyDescent="0.3">
      <c r="A1479" s="7">
        <v>42041</v>
      </c>
      <c r="C1479" s="9">
        <v>49714.879999999997</v>
      </c>
      <c r="D1479" s="4" t="s">
        <v>9</v>
      </c>
      <c r="E1479" s="4" t="s">
        <v>24</v>
      </c>
      <c r="F1479" s="4" t="s">
        <v>116</v>
      </c>
      <c r="H1479" s="4" t="s">
        <v>178</v>
      </c>
      <c r="I1479" s="4" t="s">
        <v>163</v>
      </c>
      <c r="J1479" s="11">
        <f t="shared" si="69"/>
        <v>2</v>
      </c>
      <c r="K1479" s="11">
        <f t="shared" si="70"/>
        <v>0</v>
      </c>
      <c r="L1479" s="11">
        <f t="shared" si="71"/>
        <v>6</v>
      </c>
      <c r="M1479" s="11" t="str">
        <f ca="1">IF(I1479&lt;&gt;"план","",IF((ABS(SUMIFS($C:$C,$J:$J,J1479,$E:$E,E1479,$I:$I,"факт"))+ABS(C1479))&gt;ABS(SUMIFS(INDIRECT("'Реестр план'!"&amp;'План-факт'!$E$3),'Реестр план'!$F:$F,E1479,'Реестр план'!$I:$I,J1479)),"перерасход","ок"))</f>
        <v/>
      </c>
    </row>
    <row r="1480" spans="1:13" x14ac:dyDescent="0.3">
      <c r="A1480" s="7">
        <v>42041</v>
      </c>
      <c r="C1480" s="9">
        <v>56994.71</v>
      </c>
      <c r="D1480" s="4" t="s">
        <v>9</v>
      </c>
      <c r="E1480" s="4" t="s">
        <v>24</v>
      </c>
      <c r="F1480" s="4" t="s">
        <v>108</v>
      </c>
      <c r="H1480" s="4" t="s">
        <v>178</v>
      </c>
      <c r="I1480" s="4" t="s">
        <v>163</v>
      </c>
      <c r="J1480" s="11">
        <f t="shared" si="69"/>
        <v>2</v>
      </c>
      <c r="K1480" s="11">
        <f t="shared" si="70"/>
        <v>0</v>
      </c>
      <c r="L1480" s="11">
        <f t="shared" si="71"/>
        <v>6</v>
      </c>
      <c r="M1480" s="11" t="str">
        <f ca="1">IF(I1480&lt;&gt;"план","",IF((ABS(SUMIFS($C:$C,$J:$J,J1480,$E:$E,E1480,$I:$I,"факт"))+ABS(C1480))&gt;ABS(SUMIFS(INDIRECT("'Реестр план'!"&amp;'План-факт'!$E$3),'Реестр план'!$F:$F,E1480,'Реестр план'!$I:$I,J1480)),"перерасход","ок"))</f>
        <v/>
      </c>
    </row>
    <row r="1481" spans="1:13" x14ac:dyDescent="0.3">
      <c r="A1481" s="7">
        <v>42041</v>
      </c>
      <c r="C1481" s="9">
        <v>59925.120000000003</v>
      </c>
      <c r="D1481" s="4" t="s">
        <v>9</v>
      </c>
      <c r="E1481" s="4" t="s">
        <v>24</v>
      </c>
      <c r="F1481" s="4" t="s">
        <v>112</v>
      </c>
      <c r="H1481" s="4" t="s">
        <v>178</v>
      </c>
      <c r="I1481" s="4" t="s">
        <v>163</v>
      </c>
      <c r="J1481" s="11">
        <f t="shared" si="69"/>
        <v>2</v>
      </c>
      <c r="K1481" s="11">
        <f t="shared" si="70"/>
        <v>0</v>
      </c>
      <c r="L1481" s="11">
        <f t="shared" si="71"/>
        <v>6</v>
      </c>
      <c r="M1481" s="11" t="str">
        <f ca="1">IF(I1481&lt;&gt;"план","",IF((ABS(SUMIFS($C:$C,$J:$J,J1481,$E:$E,E1481,$I:$I,"факт"))+ABS(C1481))&gt;ABS(SUMIFS(INDIRECT("'Реестр план'!"&amp;'План-факт'!$E$3),'Реестр план'!$F:$F,E1481,'Реестр план'!$I:$I,J1481)),"перерасход","ок"))</f>
        <v/>
      </c>
    </row>
    <row r="1482" spans="1:13" x14ac:dyDescent="0.3">
      <c r="A1482" s="7">
        <v>42041</v>
      </c>
      <c r="C1482" s="9">
        <v>77313.600000000006</v>
      </c>
      <c r="D1482" s="4" t="s">
        <v>15</v>
      </c>
      <c r="E1482" s="4" t="s">
        <v>24</v>
      </c>
      <c r="F1482" s="4" t="s">
        <v>116</v>
      </c>
      <c r="H1482" s="4" t="s">
        <v>178</v>
      </c>
      <c r="I1482" s="4" t="s">
        <v>163</v>
      </c>
      <c r="J1482" s="11">
        <f t="shared" si="69"/>
        <v>2</v>
      </c>
      <c r="K1482" s="11">
        <f t="shared" si="70"/>
        <v>0</v>
      </c>
      <c r="L1482" s="11">
        <f t="shared" si="71"/>
        <v>6</v>
      </c>
      <c r="M1482" s="11" t="str">
        <f ca="1">IF(I1482&lt;&gt;"план","",IF((ABS(SUMIFS($C:$C,$J:$J,J1482,$E:$E,E1482,$I:$I,"факт"))+ABS(C1482))&gt;ABS(SUMIFS(INDIRECT("'Реестр план'!"&amp;'План-факт'!$E$3),'Реестр план'!$F:$F,E1482,'Реестр план'!$I:$I,J1482)),"перерасход","ок"))</f>
        <v/>
      </c>
    </row>
    <row r="1483" spans="1:13" x14ac:dyDescent="0.3">
      <c r="A1483" s="7">
        <v>42041</v>
      </c>
      <c r="C1483" s="9">
        <v>149144.63</v>
      </c>
      <c r="D1483" s="4" t="s">
        <v>16</v>
      </c>
      <c r="E1483" s="4" t="s">
        <v>24</v>
      </c>
      <c r="F1483" s="4" t="s">
        <v>110</v>
      </c>
      <c r="H1483" s="4" t="s">
        <v>178</v>
      </c>
      <c r="I1483" s="4" t="s">
        <v>163</v>
      </c>
      <c r="J1483" s="11">
        <f t="shared" si="69"/>
        <v>2</v>
      </c>
      <c r="K1483" s="11">
        <f t="shared" si="70"/>
        <v>0</v>
      </c>
      <c r="L1483" s="11">
        <f t="shared" si="71"/>
        <v>6</v>
      </c>
      <c r="M1483" s="11" t="str">
        <f ca="1">IF(I1483&lt;&gt;"план","",IF((ABS(SUMIFS($C:$C,$J:$J,J1483,$E:$E,E1483,$I:$I,"факт"))+ABS(C1483))&gt;ABS(SUMIFS(INDIRECT("'Реестр план'!"&amp;'План-факт'!$E$3),'Реестр план'!$F:$F,E1483,'Реестр план'!$I:$I,J1483)),"перерасход","ок"))</f>
        <v/>
      </c>
    </row>
    <row r="1484" spans="1:13" x14ac:dyDescent="0.3">
      <c r="A1484" s="7">
        <v>42042</v>
      </c>
      <c r="C1484" s="9">
        <v>-54898.07</v>
      </c>
      <c r="D1484" s="4" t="s">
        <v>9</v>
      </c>
      <c r="E1484" s="4" t="s">
        <v>29</v>
      </c>
      <c r="F1484" s="4" t="s">
        <v>140</v>
      </c>
      <c r="H1484" s="4" t="s">
        <v>185</v>
      </c>
      <c r="I1484" s="4" t="s">
        <v>163</v>
      </c>
      <c r="J1484" s="11">
        <f t="shared" si="69"/>
        <v>2</v>
      </c>
      <c r="K1484" s="11">
        <f t="shared" si="70"/>
        <v>0</v>
      </c>
      <c r="L1484" s="11">
        <f t="shared" si="71"/>
        <v>6</v>
      </c>
      <c r="M1484" s="11" t="str">
        <f ca="1">IF(I1484&lt;&gt;"план","",IF((ABS(SUMIFS($C:$C,$J:$J,J1484,$E:$E,E1484,$I:$I,"факт"))+ABS(C1484))&gt;ABS(SUMIFS(INDIRECT("'Реестр план'!"&amp;'План-факт'!$E$3),'Реестр план'!$F:$F,E1484,'Реестр план'!$I:$I,J1484)),"перерасход","ок"))</f>
        <v/>
      </c>
    </row>
    <row r="1485" spans="1:13" x14ac:dyDescent="0.3">
      <c r="A1485" s="7">
        <v>42042</v>
      </c>
      <c r="C1485" s="9">
        <v>14000</v>
      </c>
      <c r="D1485" s="4" t="s">
        <v>16</v>
      </c>
      <c r="E1485" s="4" t="s">
        <v>29</v>
      </c>
      <c r="F1485" s="4" t="s">
        <v>126</v>
      </c>
      <c r="H1485" s="4" t="s">
        <v>185</v>
      </c>
      <c r="I1485" s="4" t="s">
        <v>163</v>
      </c>
      <c r="J1485" s="11">
        <f t="shared" si="69"/>
        <v>2</v>
      </c>
      <c r="K1485" s="11">
        <f t="shared" si="70"/>
        <v>0</v>
      </c>
      <c r="L1485" s="11">
        <f t="shared" si="71"/>
        <v>6</v>
      </c>
      <c r="M1485" s="11" t="str">
        <f ca="1">IF(I1485&lt;&gt;"план","",IF((ABS(SUMIFS($C:$C,$J:$J,J1485,$E:$E,E1485,$I:$I,"факт"))+ABS(C1485))&gt;ABS(SUMIFS(INDIRECT("'Реестр план'!"&amp;'План-факт'!$E$3),'Реестр план'!$F:$F,E1485,'Реестр план'!$I:$I,J1485)),"перерасход","ок"))</f>
        <v/>
      </c>
    </row>
    <row r="1486" spans="1:13" x14ac:dyDescent="0.3">
      <c r="A1486" s="7">
        <v>42042</v>
      </c>
      <c r="C1486" s="9">
        <v>30001.5</v>
      </c>
      <c r="D1486" s="4" t="s">
        <v>9</v>
      </c>
      <c r="E1486" s="4" t="s">
        <v>24</v>
      </c>
      <c r="F1486" s="4" t="s">
        <v>106</v>
      </c>
      <c r="H1486" s="4" t="s">
        <v>178</v>
      </c>
      <c r="I1486" s="4" t="s">
        <v>163</v>
      </c>
      <c r="J1486" s="11">
        <f t="shared" si="69"/>
        <v>2</v>
      </c>
      <c r="K1486" s="11">
        <f t="shared" si="70"/>
        <v>0</v>
      </c>
      <c r="L1486" s="11">
        <f t="shared" si="71"/>
        <v>6</v>
      </c>
      <c r="M1486" s="11" t="str">
        <f ca="1">IF(I1486&lt;&gt;"план","",IF((ABS(SUMIFS($C:$C,$J:$J,J1486,$E:$E,E1486,$I:$I,"факт"))+ABS(C1486))&gt;ABS(SUMIFS(INDIRECT("'Реестр план'!"&amp;'План-факт'!$E$3),'Реестр план'!$F:$F,E1486,'Реестр план'!$I:$I,J1486)),"перерасход","ок"))</f>
        <v/>
      </c>
    </row>
    <row r="1487" spans="1:13" x14ac:dyDescent="0.3">
      <c r="A1487" s="7">
        <v>42043</v>
      </c>
      <c r="C1487" s="9">
        <v>-262147.78999999998</v>
      </c>
      <c r="D1487" s="4" t="s">
        <v>16</v>
      </c>
      <c r="E1487" s="4" t="s">
        <v>29</v>
      </c>
      <c r="F1487" s="4" t="s">
        <v>146</v>
      </c>
      <c r="H1487" s="4" t="s">
        <v>185</v>
      </c>
      <c r="I1487" s="4" t="s">
        <v>163</v>
      </c>
      <c r="J1487" s="11">
        <f t="shared" si="69"/>
        <v>2</v>
      </c>
      <c r="K1487" s="11">
        <f t="shared" si="70"/>
        <v>0</v>
      </c>
      <c r="L1487" s="11">
        <f t="shared" si="71"/>
        <v>7</v>
      </c>
      <c r="M1487" s="11" t="str">
        <f ca="1">IF(I1487&lt;&gt;"план","",IF((ABS(SUMIFS($C:$C,$J:$J,J1487,$E:$E,E1487,$I:$I,"факт"))+ABS(C1487))&gt;ABS(SUMIFS(INDIRECT("'Реестр план'!"&amp;'План-факт'!$E$3),'Реестр план'!$F:$F,E1487,'Реестр план'!$I:$I,J1487)),"перерасход","ок"))</f>
        <v/>
      </c>
    </row>
    <row r="1488" spans="1:13" x14ac:dyDescent="0.3">
      <c r="A1488" s="7">
        <v>42043</v>
      </c>
      <c r="C1488" s="9">
        <v>-133752.6</v>
      </c>
      <c r="D1488" s="4" t="s">
        <v>9</v>
      </c>
      <c r="E1488" s="4" t="s">
        <v>29</v>
      </c>
      <c r="F1488" s="4" t="s">
        <v>131</v>
      </c>
      <c r="H1488" s="4" t="s">
        <v>185</v>
      </c>
      <c r="I1488" s="4" t="s">
        <v>163</v>
      </c>
      <c r="J1488" s="11">
        <f t="shared" si="69"/>
        <v>2</v>
      </c>
      <c r="K1488" s="11">
        <f t="shared" si="70"/>
        <v>0</v>
      </c>
      <c r="L1488" s="11">
        <f t="shared" si="71"/>
        <v>7</v>
      </c>
      <c r="M1488" s="11" t="str">
        <f ca="1">IF(I1488&lt;&gt;"план","",IF((ABS(SUMIFS($C:$C,$J:$J,J1488,$E:$E,E1488,$I:$I,"факт"))+ABS(C1488))&gt;ABS(SUMIFS(INDIRECT("'Реестр план'!"&amp;'План-факт'!$E$3),'Реестр план'!$F:$F,E1488,'Реестр план'!$I:$I,J1488)),"перерасход","ок"))</f>
        <v/>
      </c>
    </row>
    <row r="1489" spans="1:13" x14ac:dyDescent="0.3">
      <c r="A1489" s="7">
        <v>42043</v>
      </c>
      <c r="C1489" s="9">
        <v>-81677.279999999999</v>
      </c>
      <c r="D1489" s="4" t="s">
        <v>9</v>
      </c>
      <c r="E1489" s="4" t="s">
        <v>29</v>
      </c>
      <c r="F1489" s="4" t="s">
        <v>129</v>
      </c>
      <c r="H1489" s="4" t="s">
        <v>185</v>
      </c>
      <c r="I1489" s="4" t="s">
        <v>163</v>
      </c>
      <c r="J1489" s="11">
        <f t="shared" si="69"/>
        <v>2</v>
      </c>
      <c r="K1489" s="11">
        <f t="shared" si="70"/>
        <v>0</v>
      </c>
      <c r="L1489" s="11">
        <f t="shared" si="71"/>
        <v>7</v>
      </c>
      <c r="M1489" s="11" t="str">
        <f ca="1">IF(I1489&lt;&gt;"план","",IF((ABS(SUMIFS($C:$C,$J:$J,J1489,$E:$E,E1489,$I:$I,"факт"))+ABS(C1489))&gt;ABS(SUMIFS(INDIRECT("'Реестр план'!"&amp;'План-факт'!$E$3),'Реестр план'!$F:$F,E1489,'Реестр план'!$I:$I,J1489)),"перерасход","ок"))</f>
        <v/>
      </c>
    </row>
    <row r="1490" spans="1:13" x14ac:dyDescent="0.3">
      <c r="A1490" s="7">
        <v>42043</v>
      </c>
      <c r="C1490" s="9">
        <v>-55653.74</v>
      </c>
      <c r="D1490" s="4" t="s">
        <v>16</v>
      </c>
      <c r="E1490" s="4" t="s">
        <v>29</v>
      </c>
      <c r="F1490" s="4" t="s">
        <v>145</v>
      </c>
      <c r="H1490" s="4" t="s">
        <v>185</v>
      </c>
      <c r="I1490" s="4" t="s">
        <v>163</v>
      </c>
      <c r="J1490" s="11">
        <f t="shared" si="69"/>
        <v>2</v>
      </c>
      <c r="K1490" s="11">
        <f t="shared" si="70"/>
        <v>0</v>
      </c>
      <c r="L1490" s="11">
        <f t="shared" si="71"/>
        <v>7</v>
      </c>
      <c r="M1490" s="11" t="str">
        <f ca="1">IF(I1490&lt;&gt;"план","",IF((ABS(SUMIFS($C:$C,$J:$J,J1490,$E:$E,E1490,$I:$I,"факт"))+ABS(C1490))&gt;ABS(SUMIFS(INDIRECT("'Реестр план'!"&amp;'План-факт'!$E$3),'Реестр план'!$F:$F,E1490,'Реестр план'!$I:$I,J1490)),"перерасход","ок"))</f>
        <v/>
      </c>
    </row>
    <row r="1491" spans="1:13" x14ac:dyDescent="0.3">
      <c r="A1491" s="7">
        <v>42043</v>
      </c>
      <c r="C1491" s="9">
        <v>-19127.560000000001</v>
      </c>
      <c r="D1491" s="4" t="s">
        <v>9</v>
      </c>
      <c r="E1491" s="4" t="s">
        <v>29</v>
      </c>
      <c r="F1491" s="4" t="s">
        <v>127</v>
      </c>
      <c r="H1491" s="4" t="s">
        <v>185</v>
      </c>
      <c r="I1491" s="4" t="s">
        <v>163</v>
      </c>
      <c r="J1491" s="11">
        <f t="shared" si="69"/>
        <v>2</v>
      </c>
      <c r="K1491" s="11">
        <f t="shared" si="70"/>
        <v>0</v>
      </c>
      <c r="L1491" s="11">
        <f t="shared" si="71"/>
        <v>7</v>
      </c>
      <c r="M1491" s="11" t="str">
        <f ca="1">IF(I1491&lt;&gt;"план","",IF((ABS(SUMIFS($C:$C,$J:$J,J1491,$E:$E,E1491,$I:$I,"факт"))+ABS(C1491))&gt;ABS(SUMIFS(INDIRECT("'Реестр план'!"&amp;'План-факт'!$E$3),'Реестр план'!$F:$F,E1491,'Реестр план'!$I:$I,J1491)),"перерасход","ок"))</f>
        <v/>
      </c>
    </row>
    <row r="1492" spans="1:13" x14ac:dyDescent="0.3">
      <c r="A1492" s="7">
        <v>42043</v>
      </c>
      <c r="C1492" s="9">
        <v>-14499.53</v>
      </c>
      <c r="D1492" s="4" t="s">
        <v>15</v>
      </c>
      <c r="E1492" s="4" t="s">
        <v>29</v>
      </c>
      <c r="F1492" s="4" t="s">
        <v>127</v>
      </c>
      <c r="H1492" s="4" t="s">
        <v>185</v>
      </c>
      <c r="I1492" s="4" t="s">
        <v>163</v>
      </c>
      <c r="J1492" s="11">
        <f t="shared" si="69"/>
        <v>2</v>
      </c>
      <c r="K1492" s="11">
        <f t="shared" si="70"/>
        <v>0</v>
      </c>
      <c r="L1492" s="11">
        <f t="shared" si="71"/>
        <v>7</v>
      </c>
      <c r="M1492" s="11" t="str">
        <f ca="1">IF(I1492&lt;&gt;"план","",IF((ABS(SUMIFS($C:$C,$J:$J,J1492,$E:$E,E1492,$I:$I,"факт"))+ABS(C1492))&gt;ABS(SUMIFS(INDIRECT("'Реестр план'!"&amp;'План-факт'!$E$3),'Реестр план'!$F:$F,E1492,'Реестр план'!$I:$I,J1492)),"перерасход","ок"))</f>
        <v/>
      </c>
    </row>
    <row r="1493" spans="1:13" x14ac:dyDescent="0.3">
      <c r="A1493" s="7">
        <v>42043</v>
      </c>
      <c r="C1493" s="9">
        <v>-8215.82</v>
      </c>
      <c r="D1493" s="4" t="s">
        <v>16</v>
      </c>
      <c r="E1493" s="4" t="s">
        <v>29</v>
      </c>
      <c r="F1493" s="4" t="s">
        <v>133</v>
      </c>
      <c r="H1493" s="4" t="s">
        <v>185</v>
      </c>
      <c r="I1493" s="4" t="s">
        <v>163</v>
      </c>
      <c r="J1493" s="11">
        <f t="shared" si="69"/>
        <v>2</v>
      </c>
      <c r="K1493" s="11">
        <f t="shared" si="70"/>
        <v>0</v>
      </c>
      <c r="L1493" s="11">
        <f t="shared" si="71"/>
        <v>7</v>
      </c>
      <c r="M1493" s="11" t="str">
        <f ca="1">IF(I1493&lt;&gt;"план","",IF((ABS(SUMIFS($C:$C,$J:$J,J1493,$E:$E,E1493,$I:$I,"факт"))+ABS(C1493))&gt;ABS(SUMIFS(INDIRECT("'Реестр план'!"&amp;'План-факт'!$E$3),'Реестр план'!$F:$F,E1493,'Реестр план'!$I:$I,J1493)),"перерасход","ок"))</f>
        <v/>
      </c>
    </row>
    <row r="1494" spans="1:13" x14ac:dyDescent="0.3">
      <c r="A1494" s="7">
        <v>42043</v>
      </c>
      <c r="C1494" s="9">
        <v>3221.4</v>
      </c>
      <c r="D1494" s="4" t="s">
        <v>15</v>
      </c>
      <c r="E1494" s="4" t="s">
        <v>24</v>
      </c>
      <c r="F1494" s="4" t="s">
        <v>120</v>
      </c>
      <c r="H1494" s="4" t="s">
        <v>178</v>
      </c>
      <c r="I1494" s="4" t="s">
        <v>163</v>
      </c>
      <c r="J1494" s="11">
        <f t="shared" si="69"/>
        <v>2</v>
      </c>
      <c r="K1494" s="11">
        <f t="shared" si="70"/>
        <v>0</v>
      </c>
      <c r="L1494" s="11">
        <f t="shared" si="71"/>
        <v>7</v>
      </c>
      <c r="M1494" s="11" t="str">
        <f ca="1">IF(I1494&lt;&gt;"план","",IF((ABS(SUMIFS($C:$C,$J:$J,J1494,$E:$E,E1494,$I:$I,"факт"))+ABS(C1494))&gt;ABS(SUMIFS(INDIRECT("'Реестр план'!"&amp;'План-факт'!$E$3),'Реестр план'!$F:$F,E1494,'Реестр план'!$I:$I,J1494)),"перерасход","ок"))</f>
        <v/>
      </c>
    </row>
    <row r="1495" spans="1:13" x14ac:dyDescent="0.3">
      <c r="A1495" s="7">
        <v>42043</v>
      </c>
      <c r="C1495" s="9">
        <v>79120.94</v>
      </c>
      <c r="D1495" s="4" t="s">
        <v>16</v>
      </c>
      <c r="E1495" s="4" t="s">
        <v>24</v>
      </c>
      <c r="F1495" s="4" t="s">
        <v>122</v>
      </c>
      <c r="H1495" s="4" t="s">
        <v>178</v>
      </c>
      <c r="I1495" s="4" t="s">
        <v>163</v>
      </c>
      <c r="J1495" s="11">
        <f t="shared" si="69"/>
        <v>2</v>
      </c>
      <c r="K1495" s="11">
        <f t="shared" si="70"/>
        <v>0</v>
      </c>
      <c r="L1495" s="11">
        <f t="shared" si="71"/>
        <v>7</v>
      </c>
      <c r="M1495" s="11" t="str">
        <f ca="1">IF(I1495&lt;&gt;"план","",IF((ABS(SUMIFS($C:$C,$J:$J,J1495,$E:$E,E1495,$I:$I,"факт"))+ABS(C1495))&gt;ABS(SUMIFS(INDIRECT("'Реестр план'!"&amp;'План-факт'!$E$3),'Реестр план'!$F:$F,E1495,'Реестр план'!$I:$I,J1495)),"перерасход","ок"))</f>
        <v/>
      </c>
    </row>
    <row r="1496" spans="1:13" x14ac:dyDescent="0.3">
      <c r="A1496" s="7">
        <v>42043</v>
      </c>
      <c r="C1496" s="9">
        <v>231280</v>
      </c>
      <c r="D1496" s="4" t="s">
        <v>16</v>
      </c>
      <c r="E1496" s="4" t="s">
        <v>24</v>
      </c>
      <c r="F1496" s="4" t="s">
        <v>116</v>
      </c>
      <c r="H1496" s="4" t="s">
        <v>178</v>
      </c>
      <c r="I1496" s="4" t="s">
        <v>163</v>
      </c>
      <c r="J1496" s="11">
        <f t="shared" si="69"/>
        <v>2</v>
      </c>
      <c r="K1496" s="11">
        <f t="shared" si="70"/>
        <v>0</v>
      </c>
      <c r="L1496" s="11">
        <f t="shared" si="71"/>
        <v>7</v>
      </c>
      <c r="M1496" s="11" t="str">
        <f ca="1">IF(I1496&lt;&gt;"план","",IF((ABS(SUMIFS($C:$C,$J:$J,J1496,$E:$E,E1496,$I:$I,"факт"))+ABS(C1496))&gt;ABS(SUMIFS(INDIRECT("'Реестр план'!"&amp;'План-факт'!$E$3),'Реестр план'!$F:$F,E1496,'Реестр план'!$I:$I,J1496)),"перерасход","ок"))</f>
        <v/>
      </c>
    </row>
    <row r="1497" spans="1:13" x14ac:dyDescent="0.3">
      <c r="A1497" s="7">
        <v>42043</v>
      </c>
      <c r="C1497" s="9">
        <v>500000</v>
      </c>
      <c r="D1497" s="4" t="s">
        <v>9</v>
      </c>
      <c r="E1497" s="4" t="s">
        <v>24</v>
      </c>
      <c r="F1497" s="4" t="s">
        <v>106</v>
      </c>
      <c r="H1497" s="4" t="s">
        <v>178</v>
      </c>
      <c r="I1497" s="4" t="s">
        <v>163</v>
      </c>
      <c r="J1497" s="11">
        <f t="shared" si="69"/>
        <v>2</v>
      </c>
      <c r="K1497" s="11">
        <f t="shared" si="70"/>
        <v>0</v>
      </c>
      <c r="L1497" s="11">
        <f t="shared" si="71"/>
        <v>7</v>
      </c>
      <c r="M1497" s="11" t="str">
        <f ca="1">IF(I1497&lt;&gt;"план","",IF((ABS(SUMIFS($C:$C,$J:$J,J1497,$E:$E,E1497,$I:$I,"факт"))+ABS(C1497))&gt;ABS(SUMIFS(INDIRECT("'Реестр план'!"&amp;'План-факт'!$E$3),'Реестр план'!$F:$F,E1497,'Реестр план'!$I:$I,J1497)),"перерасход","ок"))</f>
        <v/>
      </c>
    </row>
    <row r="1498" spans="1:13" x14ac:dyDescent="0.3">
      <c r="A1498" s="7">
        <v>42045</v>
      </c>
      <c r="C1498" s="9">
        <v>-250000</v>
      </c>
      <c r="D1498" s="4" t="s">
        <v>15</v>
      </c>
      <c r="E1498" s="4" t="s">
        <v>69</v>
      </c>
      <c r="H1498" s="4" t="s">
        <v>186</v>
      </c>
      <c r="I1498" s="4" t="s">
        <v>163</v>
      </c>
      <c r="J1498" s="11">
        <f t="shared" si="69"/>
        <v>2</v>
      </c>
      <c r="K1498" s="11">
        <f t="shared" si="70"/>
        <v>0</v>
      </c>
      <c r="L1498" s="11">
        <f t="shared" si="71"/>
        <v>7</v>
      </c>
      <c r="M1498" s="11" t="str">
        <f ca="1">IF(I1498&lt;&gt;"план","",IF((ABS(SUMIFS($C:$C,$J:$J,J1498,$E:$E,E1498,$I:$I,"факт"))+ABS(C1498))&gt;ABS(SUMIFS(INDIRECT("'Реестр план'!"&amp;'План-факт'!$E$3),'Реестр план'!$F:$F,E1498,'Реестр план'!$I:$I,J1498)),"перерасход","ок"))</f>
        <v/>
      </c>
    </row>
    <row r="1499" spans="1:13" x14ac:dyDescent="0.3">
      <c r="A1499" s="7">
        <v>42045</v>
      </c>
      <c r="B1499" s="7">
        <v>41315</v>
      </c>
      <c r="C1499" s="9">
        <v>-75000</v>
      </c>
      <c r="D1499" s="4" t="s">
        <v>15</v>
      </c>
      <c r="E1499" s="4" t="s">
        <v>155</v>
      </c>
      <c r="H1499" s="4" t="s">
        <v>184</v>
      </c>
      <c r="I1499" s="4" t="s">
        <v>163</v>
      </c>
      <c r="J1499" s="11">
        <f t="shared" si="69"/>
        <v>2</v>
      </c>
      <c r="K1499" s="11">
        <f t="shared" si="70"/>
        <v>2</v>
      </c>
      <c r="L1499" s="11">
        <f t="shared" si="71"/>
        <v>7</v>
      </c>
      <c r="M1499" s="11" t="str">
        <f ca="1">IF(I1499&lt;&gt;"план","",IF((ABS(SUMIFS($C:$C,$J:$J,J1499,$E:$E,E1499,$I:$I,"факт"))+ABS(C1499))&gt;ABS(SUMIFS(INDIRECT("'Реестр план'!"&amp;'План-факт'!$E$3),'Реестр план'!$F:$F,E1499,'Реестр план'!$I:$I,J1499)),"перерасход","ок"))</f>
        <v/>
      </c>
    </row>
    <row r="1500" spans="1:13" x14ac:dyDescent="0.3">
      <c r="A1500" s="7">
        <v>42045</v>
      </c>
      <c r="B1500" s="7">
        <v>41315</v>
      </c>
      <c r="C1500" s="9">
        <v>770000</v>
      </c>
      <c r="D1500" s="4" t="s">
        <v>15</v>
      </c>
      <c r="E1500" s="4" t="s">
        <v>64</v>
      </c>
      <c r="H1500" s="4" t="s">
        <v>186</v>
      </c>
      <c r="I1500" s="4" t="s">
        <v>163</v>
      </c>
      <c r="J1500" s="11">
        <f t="shared" si="69"/>
        <v>2</v>
      </c>
      <c r="K1500" s="11">
        <f t="shared" si="70"/>
        <v>2</v>
      </c>
      <c r="L1500" s="11">
        <f t="shared" si="71"/>
        <v>7</v>
      </c>
      <c r="M1500" s="11" t="str">
        <f ca="1">IF(I1500&lt;&gt;"план","",IF((ABS(SUMIFS($C:$C,$J:$J,J1500,$E:$E,E1500,$I:$I,"факт"))+ABS(C1500))&gt;ABS(SUMIFS(INDIRECT("'Реестр план'!"&amp;'План-факт'!$E$3),'Реестр план'!$F:$F,E1500,'Реестр план'!$I:$I,J1500)),"перерасход","ок"))</f>
        <v/>
      </c>
    </row>
    <row r="1501" spans="1:13" x14ac:dyDescent="0.3">
      <c r="A1501" s="7">
        <v>42046</v>
      </c>
      <c r="C1501" s="9">
        <v>14160</v>
      </c>
      <c r="D1501" s="4" t="s">
        <v>15</v>
      </c>
      <c r="E1501" s="4" t="s">
        <v>24</v>
      </c>
      <c r="F1501" s="4" t="s">
        <v>113</v>
      </c>
      <c r="H1501" s="4" t="s">
        <v>178</v>
      </c>
      <c r="I1501" s="4" t="s">
        <v>163</v>
      </c>
      <c r="J1501" s="11">
        <f t="shared" si="69"/>
        <v>2</v>
      </c>
      <c r="K1501" s="11">
        <f t="shared" si="70"/>
        <v>0</v>
      </c>
      <c r="L1501" s="11">
        <f t="shared" si="71"/>
        <v>7</v>
      </c>
      <c r="M1501" s="11" t="str">
        <f ca="1">IF(I1501&lt;&gt;"план","",IF((ABS(SUMIFS($C:$C,$J:$J,J1501,$E:$E,E1501,$I:$I,"факт"))+ABS(C1501))&gt;ABS(SUMIFS(INDIRECT("'Реестр план'!"&amp;'План-факт'!$E$3),'Реестр план'!$F:$F,E1501,'Реестр план'!$I:$I,J1501)),"перерасход","ок"))</f>
        <v/>
      </c>
    </row>
    <row r="1502" spans="1:13" x14ac:dyDescent="0.3">
      <c r="A1502" s="7">
        <v>42046</v>
      </c>
      <c r="C1502" s="9">
        <v>28497</v>
      </c>
      <c r="D1502" s="4" t="s">
        <v>16</v>
      </c>
      <c r="E1502" s="4" t="s">
        <v>24</v>
      </c>
      <c r="F1502" s="4" t="s">
        <v>114</v>
      </c>
      <c r="H1502" s="4" t="s">
        <v>178</v>
      </c>
      <c r="I1502" s="4" t="s">
        <v>163</v>
      </c>
      <c r="J1502" s="11">
        <f t="shared" si="69"/>
        <v>2</v>
      </c>
      <c r="K1502" s="11">
        <f t="shared" si="70"/>
        <v>0</v>
      </c>
      <c r="L1502" s="11">
        <f t="shared" si="71"/>
        <v>7</v>
      </c>
      <c r="M1502" s="11" t="str">
        <f ca="1">IF(I1502&lt;&gt;"план","",IF((ABS(SUMIFS($C:$C,$J:$J,J1502,$E:$E,E1502,$I:$I,"факт"))+ABS(C1502))&gt;ABS(SUMIFS(INDIRECT("'Реестр план'!"&amp;'План-факт'!$E$3),'Реестр план'!$F:$F,E1502,'Реестр план'!$I:$I,J1502)),"перерасход","ок"))</f>
        <v/>
      </c>
    </row>
    <row r="1503" spans="1:13" x14ac:dyDescent="0.3">
      <c r="A1503" s="7">
        <v>42046</v>
      </c>
      <c r="C1503" s="9">
        <v>79956.800000000003</v>
      </c>
      <c r="D1503" s="4" t="s">
        <v>15</v>
      </c>
      <c r="E1503" s="4" t="s">
        <v>24</v>
      </c>
      <c r="F1503" s="4" t="s">
        <v>123</v>
      </c>
      <c r="H1503" s="4" t="s">
        <v>178</v>
      </c>
      <c r="I1503" s="4" t="s">
        <v>163</v>
      </c>
      <c r="J1503" s="11">
        <f t="shared" si="69"/>
        <v>2</v>
      </c>
      <c r="K1503" s="11">
        <f t="shared" si="70"/>
        <v>0</v>
      </c>
      <c r="L1503" s="11">
        <f t="shared" si="71"/>
        <v>7</v>
      </c>
      <c r="M1503" s="11" t="str">
        <f ca="1">IF(I1503&lt;&gt;"план","",IF((ABS(SUMIFS($C:$C,$J:$J,J1503,$E:$E,E1503,$I:$I,"факт"))+ABS(C1503))&gt;ABS(SUMIFS(INDIRECT("'Реестр план'!"&amp;'План-факт'!$E$3),'Реестр план'!$F:$F,E1503,'Реестр план'!$I:$I,J1503)),"перерасход","ок"))</f>
        <v/>
      </c>
    </row>
    <row r="1504" spans="1:13" x14ac:dyDescent="0.3">
      <c r="A1504" s="7">
        <v>42046</v>
      </c>
      <c r="C1504" s="9">
        <v>86376</v>
      </c>
      <c r="D1504" s="4" t="s">
        <v>9</v>
      </c>
      <c r="E1504" s="4" t="s">
        <v>24</v>
      </c>
      <c r="F1504" s="4" t="s">
        <v>109</v>
      </c>
      <c r="H1504" s="4" t="s">
        <v>178</v>
      </c>
      <c r="I1504" s="4" t="s">
        <v>163</v>
      </c>
      <c r="J1504" s="11">
        <f t="shared" si="69"/>
        <v>2</v>
      </c>
      <c r="K1504" s="11">
        <f t="shared" si="70"/>
        <v>0</v>
      </c>
      <c r="L1504" s="11">
        <f t="shared" si="71"/>
        <v>7</v>
      </c>
      <c r="M1504" s="11" t="str">
        <f ca="1">IF(I1504&lt;&gt;"план","",IF((ABS(SUMIFS($C:$C,$J:$J,J1504,$E:$E,E1504,$I:$I,"факт"))+ABS(C1504))&gt;ABS(SUMIFS(INDIRECT("'Реестр план'!"&amp;'План-факт'!$E$3),'Реестр план'!$F:$F,E1504,'Реестр план'!$I:$I,J1504)),"перерасход","ок"))</f>
        <v/>
      </c>
    </row>
    <row r="1505" spans="1:13" x14ac:dyDescent="0.3">
      <c r="A1505" s="7">
        <v>42046</v>
      </c>
      <c r="C1505" s="9">
        <v>93092.56</v>
      </c>
      <c r="D1505" s="4" t="s">
        <v>16</v>
      </c>
      <c r="E1505" s="4" t="s">
        <v>24</v>
      </c>
      <c r="F1505" s="4" t="s">
        <v>109</v>
      </c>
      <c r="H1505" s="4" t="s">
        <v>178</v>
      </c>
      <c r="I1505" s="4" t="s">
        <v>163</v>
      </c>
      <c r="J1505" s="11">
        <f t="shared" si="69"/>
        <v>2</v>
      </c>
      <c r="K1505" s="11">
        <f t="shared" si="70"/>
        <v>0</v>
      </c>
      <c r="L1505" s="11">
        <f t="shared" si="71"/>
        <v>7</v>
      </c>
      <c r="M1505" s="11" t="str">
        <f ca="1">IF(I1505&lt;&gt;"план","",IF((ABS(SUMIFS($C:$C,$J:$J,J1505,$E:$E,E1505,$I:$I,"факт"))+ABS(C1505))&gt;ABS(SUMIFS(INDIRECT("'Реестр план'!"&amp;'План-факт'!$E$3),'Реестр план'!$F:$F,E1505,'Реестр план'!$I:$I,J1505)),"перерасход","ок"))</f>
        <v/>
      </c>
    </row>
    <row r="1506" spans="1:13" x14ac:dyDescent="0.3">
      <c r="A1506" s="7">
        <v>42046</v>
      </c>
      <c r="C1506" s="9">
        <v>93456</v>
      </c>
      <c r="D1506" s="4" t="s">
        <v>16</v>
      </c>
      <c r="E1506" s="4" t="s">
        <v>24</v>
      </c>
      <c r="F1506" s="4" t="s">
        <v>117</v>
      </c>
      <c r="H1506" s="4" t="s">
        <v>178</v>
      </c>
      <c r="I1506" s="4" t="s">
        <v>163</v>
      </c>
      <c r="J1506" s="11">
        <f t="shared" si="69"/>
        <v>2</v>
      </c>
      <c r="K1506" s="11">
        <f t="shared" si="70"/>
        <v>0</v>
      </c>
      <c r="L1506" s="11">
        <f t="shared" si="71"/>
        <v>7</v>
      </c>
      <c r="M1506" s="11" t="str">
        <f ca="1">IF(I1506&lt;&gt;"план","",IF((ABS(SUMIFS($C:$C,$J:$J,J1506,$E:$E,E1506,$I:$I,"факт"))+ABS(C1506))&gt;ABS(SUMIFS(INDIRECT("'Реестр план'!"&amp;'План-факт'!$E$3),'Реестр план'!$F:$F,E1506,'Реестр план'!$I:$I,J1506)),"перерасход","ок"))</f>
        <v/>
      </c>
    </row>
    <row r="1507" spans="1:13" x14ac:dyDescent="0.3">
      <c r="A1507" s="7">
        <v>42046</v>
      </c>
      <c r="C1507" s="9">
        <v>93456</v>
      </c>
      <c r="D1507" s="4" t="s">
        <v>16</v>
      </c>
      <c r="E1507" s="4" t="s">
        <v>24</v>
      </c>
      <c r="F1507" s="4" t="s">
        <v>117</v>
      </c>
      <c r="H1507" s="4" t="s">
        <v>178</v>
      </c>
      <c r="I1507" s="4" t="s">
        <v>163</v>
      </c>
      <c r="J1507" s="11">
        <f t="shared" si="69"/>
        <v>2</v>
      </c>
      <c r="K1507" s="11">
        <f t="shared" si="70"/>
        <v>0</v>
      </c>
      <c r="L1507" s="11">
        <f t="shared" si="71"/>
        <v>7</v>
      </c>
      <c r="M1507" s="11" t="str">
        <f ca="1">IF(I1507&lt;&gt;"план","",IF((ABS(SUMIFS($C:$C,$J:$J,J1507,$E:$E,E1507,$I:$I,"факт"))+ABS(C1507))&gt;ABS(SUMIFS(INDIRECT("'Реестр план'!"&amp;'План-факт'!$E$3),'Реестр план'!$F:$F,E1507,'Реестр план'!$I:$I,J1507)),"перерасход","ок"))</f>
        <v/>
      </c>
    </row>
    <row r="1508" spans="1:13" x14ac:dyDescent="0.3">
      <c r="A1508" s="7">
        <v>42046</v>
      </c>
      <c r="C1508" s="9">
        <v>421198.05</v>
      </c>
      <c r="D1508" s="4" t="s">
        <v>16</v>
      </c>
      <c r="E1508" s="4" t="s">
        <v>24</v>
      </c>
      <c r="F1508" s="4" t="s">
        <v>114</v>
      </c>
      <c r="H1508" s="4" t="s">
        <v>178</v>
      </c>
      <c r="I1508" s="4" t="s">
        <v>163</v>
      </c>
      <c r="J1508" s="11">
        <f t="shared" si="69"/>
        <v>2</v>
      </c>
      <c r="K1508" s="11">
        <f t="shared" si="70"/>
        <v>0</v>
      </c>
      <c r="L1508" s="11">
        <f t="shared" si="71"/>
        <v>7</v>
      </c>
      <c r="M1508" s="11" t="str">
        <f ca="1">IF(I1508&lt;&gt;"план","",IF((ABS(SUMIFS($C:$C,$J:$J,J1508,$E:$E,E1508,$I:$I,"факт"))+ABS(C1508))&gt;ABS(SUMIFS(INDIRECT("'Реестр план'!"&amp;'План-факт'!$E$3),'Реестр план'!$F:$F,E1508,'Реестр план'!$I:$I,J1508)),"перерасход","ок"))</f>
        <v/>
      </c>
    </row>
    <row r="1509" spans="1:13" x14ac:dyDescent="0.3">
      <c r="A1509" s="7">
        <v>42047</v>
      </c>
      <c r="C1509" s="9">
        <v>-106695.64</v>
      </c>
      <c r="D1509" s="4" t="s">
        <v>16</v>
      </c>
      <c r="E1509" s="4" t="s">
        <v>29</v>
      </c>
      <c r="F1509" s="4" t="s">
        <v>131</v>
      </c>
      <c r="H1509" s="4" t="s">
        <v>185</v>
      </c>
      <c r="I1509" s="4" t="s">
        <v>163</v>
      </c>
      <c r="J1509" s="11">
        <f t="shared" si="69"/>
        <v>2</v>
      </c>
      <c r="K1509" s="11">
        <f t="shared" si="70"/>
        <v>0</v>
      </c>
      <c r="L1509" s="11">
        <f t="shared" si="71"/>
        <v>7</v>
      </c>
      <c r="M1509" s="11" t="str">
        <f ca="1">IF(I1509&lt;&gt;"план","",IF((ABS(SUMIFS($C:$C,$J:$J,J1509,$E:$E,E1509,$I:$I,"факт"))+ABS(C1509))&gt;ABS(SUMIFS(INDIRECT("'Реестр план'!"&amp;'План-факт'!$E$3),'Реестр план'!$F:$F,E1509,'Реестр план'!$I:$I,J1509)),"перерасход","ок"))</f>
        <v/>
      </c>
    </row>
    <row r="1510" spans="1:13" x14ac:dyDescent="0.3">
      <c r="A1510" s="7">
        <v>42047</v>
      </c>
      <c r="C1510" s="9">
        <v>-96213.42</v>
      </c>
      <c r="D1510" s="4" t="s">
        <v>9</v>
      </c>
      <c r="E1510" s="4" t="s">
        <v>29</v>
      </c>
      <c r="F1510" s="4" t="s">
        <v>126</v>
      </c>
      <c r="H1510" s="4" t="s">
        <v>185</v>
      </c>
      <c r="I1510" s="4" t="s">
        <v>163</v>
      </c>
      <c r="J1510" s="11">
        <f t="shared" si="69"/>
        <v>2</v>
      </c>
      <c r="K1510" s="11">
        <f t="shared" si="70"/>
        <v>0</v>
      </c>
      <c r="L1510" s="11">
        <f t="shared" si="71"/>
        <v>7</v>
      </c>
      <c r="M1510" s="11" t="str">
        <f ca="1">IF(I1510&lt;&gt;"план","",IF((ABS(SUMIFS($C:$C,$J:$J,J1510,$E:$E,E1510,$I:$I,"факт"))+ABS(C1510))&gt;ABS(SUMIFS(INDIRECT("'Реестр план'!"&amp;'План-факт'!$E$3),'Реестр план'!$F:$F,E1510,'Реестр план'!$I:$I,J1510)),"перерасход","ок"))</f>
        <v/>
      </c>
    </row>
    <row r="1511" spans="1:13" x14ac:dyDescent="0.3">
      <c r="A1511" s="7">
        <v>42047</v>
      </c>
      <c r="C1511" s="9">
        <v>-54651.89</v>
      </c>
      <c r="D1511" s="4" t="s">
        <v>15</v>
      </c>
      <c r="E1511" s="4" t="s">
        <v>29</v>
      </c>
      <c r="F1511" s="4" t="s">
        <v>131</v>
      </c>
      <c r="H1511" s="4" t="s">
        <v>185</v>
      </c>
      <c r="I1511" s="4" t="s">
        <v>163</v>
      </c>
      <c r="J1511" s="11">
        <f t="shared" si="69"/>
        <v>2</v>
      </c>
      <c r="K1511" s="11">
        <f t="shared" si="70"/>
        <v>0</v>
      </c>
      <c r="L1511" s="11">
        <f t="shared" si="71"/>
        <v>7</v>
      </c>
      <c r="M1511" s="11" t="str">
        <f ca="1">IF(I1511&lt;&gt;"план","",IF((ABS(SUMIFS($C:$C,$J:$J,J1511,$E:$E,E1511,$I:$I,"факт"))+ABS(C1511))&gt;ABS(SUMIFS(INDIRECT("'Реестр план'!"&amp;'План-факт'!$E$3),'Реестр план'!$F:$F,E1511,'Реестр план'!$I:$I,J1511)),"перерасход","ок"))</f>
        <v/>
      </c>
    </row>
    <row r="1512" spans="1:13" x14ac:dyDescent="0.3">
      <c r="A1512" s="7">
        <v>42047</v>
      </c>
      <c r="C1512" s="9">
        <v>-48090.720000000001</v>
      </c>
      <c r="D1512" s="4" t="s">
        <v>9</v>
      </c>
      <c r="E1512" s="4" t="s">
        <v>29</v>
      </c>
      <c r="F1512" s="4" t="s">
        <v>133</v>
      </c>
      <c r="H1512" s="4" t="s">
        <v>185</v>
      </c>
      <c r="I1512" s="4" t="s">
        <v>163</v>
      </c>
      <c r="J1512" s="11">
        <f t="shared" si="69"/>
        <v>2</v>
      </c>
      <c r="K1512" s="11">
        <f t="shared" si="70"/>
        <v>0</v>
      </c>
      <c r="L1512" s="11">
        <f t="shared" si="71"/>
        <v>7</v>
      </c>
      <c r="M1512" s="11" t="str">
        <f ca="1">IF(I1512&lt;&gt;"план","",IF((ABS(SUMIFS($C:$C,$J:$J,J1512,$E:$E,E1512,$I:$I,"факт"))+ABS(C1512))&gt;ABS(SUMIFS(INDIRECT("'Реестр план'!"&amp;'План-факт'!$E$3),'Реестр план'!$F:$F,E1512,'Реестр план'!$I:$I,J1512)),"перерасход","ок"))</f>
        <v/>
      </c>
    </row>
    <row r="1513" spans="1:13" x14ac:dyDescent="0.3">
      <c r="A1513" s="7">
        <v>42047</v>
      </c>
      <c r="C1513" s="9">
        <v>-45402.81</v>
      </c>
      <c r="D1513" s="4" t="s">
        <v>15</v>
      </c>
      <c r="E1513" s="4" t="s">
        <v>29</v>
      </c>
      <c r="F1513" s="4" t="s">
        <v>132</v>
      </c>
      <c r="H1513" s="4" t="s">
        <v>185</v>
      </c>
      <c r="I1513" s="4" t="s">
        <v>163</v>
      </c>
      <c r="J1513" s="11">
        <f t="shared" si="69"/>
        <v>2</v>
      </c>
      <c r="K1513" s="11">
        <f t="shared" si="70"/>
        <v>0</v>
      </c>
      <c r="L1513" s="11">
        <f t="shared" si="71"/>
        <v>7</v>
      </c>
      <c r="M1513" s="11" t="str">
        <f ca="1">IF(I1513&lt;&gt;"план","",IF((ABS(SUMIFS($C:$C,$J:$J,J1513,$E:$E,E1513,$I:$I,"факт"))+ABS(C1513))&gt;ABS(SUMIFS(INDIRECT("'Реестр план'!"&amp;'План-факт'!$E$3),'Реестр план'!$F:$F,E1513,'Реестр план'!$I:$I,J1513)),"перерасход","ок"))</f>
        <v/>
      </c>
    </row>
    <row r="1514" spans="1:13" x14ac:dyDescent="0.3">
      <c r="A1514" s="7">
        <v>42047</v>
      </c>
      <c r="C1514" s="9">
        <v>-42000</v>
      </c>
      <c r="D1514" s="4" t="s">
        <v>16</v>
      </c>
      <c r="E1514" s="4" t="s">
        <v>29</v>
      </c>
      <c r="F1514" s="4" t="s">
        <v>137</v>
      </c>
      <c r="H1514" s="4" t="s">
        <v>185</v>
      </c>
      <c r="I1514" s="4" t="s">
        <v>163</v>
      </c>
      <c r="J1514" s="11">
        <f t="shared" si="69"/>
        <v>2</v>
      </c>
      <c r="K1514" s="11">
        <f t="shared" si="70"/>
        <v>0</v>
      </c>
      <c r="L1514" s="11">
        <f t="shared" si="71"/>
        <v>7</v>
      </c>
      <c r="M1514" s="11" t="str">
        <f ca="1">IF(I1514&lt;&gt;"план","",IF((ABS(SUMIFS($C:$C,$J:$J,J1514,$E:$E,E1514,$I:$I,"факт"))+ABS(C1514))&gt;ABS(SUMIFS(INDIRECT("'Реестр план'!"&amp;'План-факт'!$E$3),'Реестр план'!$F:$F,E1514,'Реестр план'!$I:$I,J1514)),"перерасход","ок"))</f>
        <v/>
      </c>
    </row>
    <row r="1515" spans="1:13" x14ac:dyDescent="0.3">
      <c r="A1515" s="7">
        <v>42047</v>
      </c>
      <c r="C1515" s="9">
        <v>-36422.35</v>
      </c>
      <c r="D1515" s="4" t="s">
        <v>9</v>
      </c>
      <c r="E1515" s="4" t="s">
        <v>29</v>
      </c>
      <c r="F1515" s="4" t="s">
        <v>130</v>
      </c>
      <c r="H1515" s="4" t="s">
        <v>185</v>
      </c>
      <c r="I1515" s="4" t="s">
        <v>163</v>
      </c>
      <c r="J1515" s="11">
        <f t="shared" si="69"/>
        <v>2</v>
      </c>
      <c r="K1515" s="11">
        <f t="shared" si="70"/>
        <v>0</v>
      </c>
      <c r="L1515" s="11">
        <f t="shared" si="71"/>
        <v>7</v>
      </c>
      <c r="M1515" s="11" t="str">
        <f ca="1">IF(I1515&lt;&gt;"план","",IF((ABS(SUMIFS($C:$C,$J:$J,J1515,$E:$E,E1515,$I:$I,"факт"))+ABS(C1515))&gt;ABS(SUMIFS(INDIRECT("'Реестр план'!"&amp;'План-факт'!$E$3),'Реестр план'!$F:$F,E1515,'Реестр план'!$I:$I,J1515)),"перерасход","ок"))</f>
        <v/>
      </c>
    </row>
    <row r="1516" spans="1:13" x14ac:dyDescent="0.3">
      <c r="A1516" s="7">
        <v>42047</v>
      </c>
      <c r="C1516" s="9">
        <v>-36000</v>
      </c>
      <c r="D1516" s="4" t="s">
        <v>16</v>
      </c>
      <c r="E1516" s="4" t="s">
        <v>29</v>
      </c>
      <c r="F1516" s="4" t="s">
        <v>126</v>
      </c>
      <c r="H1516" s="4" t="s">
        <v>185</v>
      </c>
      <c r="I1516" s="4" t="s">
        <v>163</v>
      </c>
      <c r="J1516" s="11">
        <f t="shared" si="69"/>
        <v>2</v>
      </c>
      <c r="K1516" s="11">
        <f t="shared" si="70"/>
        <v>0</v>
      </c>
      <c r="L1516" s="11">
        <f t="shared" si="71"/>
        <v>7</v>
      </c>
      <c r="M1516" s="11" t="str">
        <f ca="1">IF(I1516&lt;&gt;"план","",IF((ABS(SUMIFS($C:$C,$J:$J,J1516,$E:$E,E1516,$I:$I,"факт"))+ABS(C1516))&gt;ABS(SUMIFS(INDIRECT("'Реестр план'!"&amp;'План-факт'!$E$3),'Реестр план'!$F:$F,E1516,'Реестр план'!$I:$I,J1516)),"перерасход","ок"))</f>
        <v/>
      </c>
    </row>
    <row r="1517" spans="1:13" x14ac:dyDescent="0.3">
      <c r="A1517" s="7">
        <v>42047</v>
      </c>
      <c r="C1517" s="9">
        <v>-33055.279999999999</v>
      </c>
      <c r="D1517" s="4" t="s">
        <v>15</v>
      </c>
      <c r="E1517" s="4" t="s">
        <v>29</v>
      </c>
      <c r="F1517" s="4" t="s">
        <v>136</v>
      </c>
      <c r="H1517" s="4" t="s">
        <v>185</v>
      </c>
      <c r="I1517" s="4" t="s">
        <v>163</v>
      </c>
      <c r="J1517" s="11">
        <f t="shared" si="69"/>
        <v>2</v>
      </c>
      <c r="K1517" s="11">
        <f t="shared" si="70"/>
        <v>0</v>
      </c>
      <c r="L1517" s="11">
        <f t="shared" si="71"/>
        <v>7</v>
      </c>
      <c r="M1517" s="11" t="str">
        <f ca="1">IF(I1517&lt;&gt;"план","",IF((ABS(SUMIFS($C:$C,$J:$J,J1517,$E:$E,E1517,$I:$I,"факт"))+ABS(C1517))&gt;ABS(SUMIFS(INDIRECT("'Реестр план'!"&amp;'План-факт'!$E$3),'Реестр план'!$F:$F,E1517,'Реестр план'!$I:$I,J1517)),"перерасход","ок"))</f>
        <v/>
      </c>
    </row>
    <row r="1518" spans="1:13" x14ac:dyDescent="0.3">
      <c r="A1518" s="7">
        <v>42047</v>
      </c>
      <c r="C1518" s="9">
        <v>-28344.76</v>
      </c>
      <c r="D1518" s="4" t="s">
        <v>9</v>
      </c>
      <c r="E1518" s="4" t="s">
        <v>29</v>
      </c>
      <c r="F1518" s="4" t="s">
        <v>146</v>
      </c>
      <c r="H1518" s="4" t="s">
        <v>185</v>
      </c>
      <c r="I1518" s="4" t="s">
        <v>163</v>
      </c>
      <c r="J1518" s="11">
        <f t="shared" si="69"/>
        <v>2</v>
      </c>
      <c r="K1518" s="11">
        <f t="shared" si="70"/>
        <v>0</v>
      </c>
      <c r="L1518" s="11">
        <f t="shared" si="71"/>
        <v>7</v>
      </c>
      <c r="M1518" s="11" t="str">
        <f ca="1">IF(I1518&lt;&gt;"план","",IF((ABS(SUMIFS($C:$C,$J:$J,J1518,$E:$E,E1518,$I:$I,"факт"))+ABS(C1518))&gt;ABS(SUMIFS(INDIRECT("'Реестр план'!"&amp;'План-факт'!$E$3),'Реестр план'!$F:$F,E1518,'Реестр план'!$I:$I,J1518)),"перерасход","ок"))</f>
        <v/>
      </c>
    </row>
    <row r="1519" spans="1:13" x14ac:dyDescent="0.3">
      <c r="A1519" s="7">
        <v>42047</v>
      </c>
      <c r="C1519" s="9">
        <v>-28081</v>
      </c>
      <c r="D1519" s="4" t="s">
        <v>9</v>
      </c>
      <c r="E1519" s="4" t="s">
        <v>29</v>
      </c>
      <c r="F1519" s="4" t="s">
        <v>136</v>
      </c>
      <c r="H1519" s="4" t="s">
        <v>185</v>
      </c>
      <c r="I1519" s="4" t="s">
        <v>163</v>
      </c>
      <c r="J1519" s="11">
        <f t="shared" si="69"/>
        <v>2</v>
      </c>
      <c r="K1519" s="11">
        <f t="shared" si="70"/>
        <v>0</v>
      </c>
      <c r="L1519" s="11">
        <f t="shared" si="71"/>
        <v>7</v>
      </c>
      <c r="M1519" s="11" t="str">
        <f ca="1">IF(I1519&lt;&gt;"план","",IF((ABS(SUMIFS($C:$C,$J:$J,J1519,$E:$E,E1519,$I:$I,"факт"))+ABS(C1519))&gt;ABS(SUMIFS(INDIRECT("'Реестр план'!"&amp;'План-факт'!$E$3),'Реестр план'!$F:$F,E1519,'Реестр план'!$I:$I,J1519)),"перерасход","ок"))</f>
        <v/>
      </c>
    </row>
    <row r="1520" spans="1:13" x14ac:dyDescent="0.3">
      <c r="A1520" s="7">
        <v>42047</v>
      </c>
      <c r="C1520" s="9">
        <v>-26986.240000000002</v>
      </c>
      <c r="D1520" s="4" t="s">
        <v>9</v>
      </c>
      <c r="E1520" s="4" t="s">
        <v>29</v>
      </c>
      <c r="F1520" s="4" t="s">
        <v>136</v>
      </c>
      <c r="H1520" s="4" t="s">
        <v>185</v>
      </c>
      <c r="I1520" s="4" t="s">
        <v>163</v>
      </c>
      <c r="J1520" s="11">
        <f t="shared" si="69"/>
        <v>2</v>
      </c>
      <c r="K1520" s="11">
        <f t="shared" si="70"/>
        <v>0</v>
      </c>
      <c r="L1520" s="11">
        <f t="shared" si="71"/>
        <v>7</v>
      </c>
      <c r="M1520" s="11" t="str">
        <f ca="1">IF(I1520&lt;&gt;"план","",IF((ABS(SUMIFS($C:$C,$J:$J,J1520,$E:$E,E1520,$I:$I,"факт"))+ABS(C1520))&gt;ABS(SUMIFS(INDIRECT("'Реестр план'!"&amp;'План-факт'!$E$3),'Реестр план'!$F:$F,E1520,'Реестр план'!$I:$I,J1520)),"перерасход","ок"))</f>
        <v/>
      </c>
    </row>
    <row r="1521" spans="1:13" x14ac:dyDescent="0.3">
      <c r="A1521" s="7">
        <v>42047</v>
      </c>
      <c r="C1521" s="9">
        <v>-26092.36</v>
      </c>
      <c r="D1521" s="4" t="s">
        <v>9</v>
      </c>
      <c r="E1521" s="4" t="s">
        <v>29</v>
      </c>
      <c r="F1521" s="4" t="s">
        <v>137</v>
      </c>
      <c r="H1521" s="4" t="s">
        <v>185</v>
      </c>
      <c r="I1521" s="4" t="s">
        <v>163</v>
      </c>
      <c r="J1521" s="11">
        <f t="shared" si="69"/>
        <v>2</v>
      </c>
      <c r="K1521" s="11">
        <f t="shared" si="70"/>
        <v>0</v>
      </c>
      <c r="L1521" s="11">
        <f t="shared" si="71"/>
        <v>7</v>
      </c>
      <c r="M1521" s="11" t="str">
        <f ca="1">IF(I1521&lt;&gt;"план","",IF((ABS(SUMIFS($C:$C,$J:$J,J1521,$E:$E,E1521,$I:$I,"факт"))+ABS(C1521))&gt;ABS(SUMIFS(INDIRECT("'Реестр план'!"&amp;'План-факт'!$E$3),'Реестр план'!$F:$F,E1521,'Реестр план'!$I:$I,J1521)),"перерасход","ок"))</f>
        <v/>
      </c>
    </row>
    <row r="1522" spans="1:13" x14ac:dyDescent="0.3">
      <c r="A1522" s="7">
        <v>42047</v>
      </c>
      <c r="C1522" s="9">
        <v>-21985.81</v>
      </c>
      <c r="D1522" s="4" t="s">
        <v>16</v>
      </c>
      <c r="E1522" s="4" t="s">
        <v>29</v>
      </c>
      <c r="F1522" s="4" t="s">
        <v>134</v>
      </c>
      <c r="H1522" s="4" t="s">
        <v>185</v>
      </c>
      <c r="I1522" s="4" t="s">
        <v>163</v>
      </c>
      <c r="J1522" s="11">
        <f t="shared" si="69"/>
        <v>2</v>
      </c>
      <c r="K1522" s="11">
        <f t="shared" si="70"/>
        <v>0</v>
      </c>
      <c r="L1522" s="11">
        <f t="shared" si="71"/>
        <v>7</v>
      </c>
      <c r="M1522" s="11" t="str">
        <f ca="1">IF(I1522&lt;&gt;"план","",IF((ABS(SUMIFS($C:$C,$J:$J,J1522,$E:$E,E1522,$I:$I,"факт"))+ABS(C1522))&gt;ABS(SUMIFS(INDIRECT("'Реестр план'!"&amp;'План-факт'!$E$3),'Реестр план'!$F:$F,E1522,'Реестр план'!$I:$I,J1522)),"перерасход","ок"))</f>
        <v/>
      </c>
    </row>
    <row r="1523" spans="1:13" x14ac:dyDescent="0.3">
      <c r="A1523" s="7">
        <v>42047</v>
      </c>
      <c r="C1523" s="9">
        <v>-19522.689999999999</v>
      </c>
      <c r="D1523" s="4" t="s">
        <v>9</v>
      </c>
      <c r="E1523" s="4" t="s">
        <v>29</v>
      </c>
      <c r="F1523" s="4" t="s">
        <v>128</v>
      </c>
      <c r="H1523" s="4" t="s">
        <v>185</v>
      </c>
      <c r="I1523" s="4" t="s">
        <v>163</v>
      </c>
      <c r="J1523" s="11">
        <f t="shared" si="69"/>
        <v>2</v>
      </c>
      <c r="K1523" s="11">
        <f t="shared" si="70"/>
        <v>0</v>
      </c>
      <c r="L1523" s="11">
        <f t="shared" si="71"/>
        <v>7</v>
      </c>
      <c r="M1523" s="11" t="str">
        <f ca="1">IF(I1523&lt;&gt;"план","",IF((ABS(SUMIFS($C:$C,$J:$J,J1523,$E:$E,E1523,$I:$I,"факт"))+ABS(C1523))&gt;ABS(SUMIFS(INDIRECT("'Реестр план'!"&amp;'План-факт'!$E$3),'Реестр план'!$F:$F,E1523,'Реестр план'!$I:$I,J1523)),"перерасход","ок"))</f>
        <v/>
      </c>
    </row>
    <row r="1524" spans="1:13" x14ac:dyDescent="0.3">
      <c r="A1524" s="7">
        <v>42047</v>
      </c>
      <c r="C1524" s="9">
        <v>-19149.46</v>
      </c>
      <c r="D1524" s="4" t="s">
        <v>9</v>
      </c>
      <c r="E1524" s="4" t="s">
        <v>29</v>
      </c>
      <c r="F1524" s="4" t="s">
        <v>145</v>
      </c>
      <c r="H1524" s="4" t="s">
        <v>185</v>
      </c>
      <c r="I1524" s="4" t="s">
        <v>163</v>
      </c>
      <c r="J1524" s="11">
        <f t="shared" si="69"/>
        <v>2</v>
      </c>
      <c r="K1524" s="11">
        <f t="shared" si="70"/>
        <v>0</v>
      </c>
      <c r="L1524" s="11">
        <f t="shared" si="71"/>
        <v>7</v>
      </c>
      <c r="M1524" s="11" t="str">
        <f ca="1">IF(I1524&lt;&gt;"план","",IF((ABS(SUMIFS($C:$C,$J:$J,J1524,$E:$E,E1524,$I:$I,"факт"))+ABS(C1524))&gt;ABS(SUMIFS(INDIRECT("'Реестр план'!"&amp;'План-факт'!$E$3),'Реестр план'!$F:$F,E1524,'Реестр план'!$I:$I,J1524)),"перерасход","ок"))</f>
        <v/>
      </c>
    </row>
    <row r="1525" spans="1:13" x14ac:dyDescent="0.3">
      <c r="A1525" s="7">
        <v>42047</v>
      </c>
      <c r="C1525" s="9">
        <v>-16642.64</v>
      </c>
      <c r="D1525" s="4" t="s">
        <v>15</v>
      </c>
      <c r="E1525" s="4" t="s">
        <v>29</v>
      </c>
      <c r="F1525" s="4" t="s">
        <v>139</v>
      </c>
      <c r="H1525" s="4" t="s">
        <v>185</v>
      </c>
      <c r="I1525" s="4" t="s">
        <v>163</v>
      </c>
      <c r="J1525" s="11">
        <f t="shared" si="69"/>
        <v>2</v>
      </c>
      <c r="K1525" s="11">
        <f t="shared" si="70"/>
        <v>0</v>
      </c>
      <c r="L1525" s="11">
        <f t="shared" si="71"/>
        <v>7</v>
      </c>
      <c r="M1525" s="11" t="str">
        <f ca="1">IF(I1525&lt;&gt;"план","",IF((ABS(SUMIFS($C:$C,$J:$J,J1525,$E:$E,E1525,$I:$I,"факт"))+ABS(C1525))&gt;ABS(SUMIFS(INDIRECT("'Реестр план'!"&amp;'План-факт'!$E$3),'Реестр план'!$F:$F,E1525,'Реестр план'!$I:$I,J1525)),"перерасход","ок"))</f>
        <v/>
      </c>
    </row>
    <row r="1526" spans="1:13" x14ac:dyDescent="0.3">
      <c r="A1526" s="7">
        <v>42047</v>
      </c>
      <c r="C1526" s="9">
        <v>-12557.34</v>
      </c>
      <c r="D1526" s="4" t="s">
        <v>9</v>
      </c>
      <c r="E1526" s="4" t="s">
        <v>29</v>
      </c>
      <c r="F1526" s="4" t="s">
        <v>126</v>
      </c>
      <c r="H1526" s="4" t="s">
        <v>185</v>
      </c>
      <c r="I1526" s="4" t="s">
        <v>163</v>
      </c>
      <c r="J1526" s="11">
        <f t="shared" si="69"/>
        <v>2</v>
      </c>
      <c r="K1526" s="11">
        <f t="shared" si="70"/>
        <v>0</v>
      </c>
      <c r="L1526" s="11">
        <f t="shared" si="71"/>
        <v>7</v>
      </c>
      <c r="M1526" s="11" t="str">
        <f ca="1">IF(I1526&lt;&gt;"план","",IF((ABS(SUMIFS($C:$C,$J:$J,J1526,$E:$E,E1526,$I:$I,"факт"))+ABS(C1526))&gt;ABS(SUMIFS(INDIRECT("'Реестр план'!"&amp;'План-факт'!$E$3),'Реестр план'!$F:$F,E1526,'Реестр план'!$I:$I,J1526)),"перерасход","ок"))</f>
        <v/>
      </c>
    </row>
    <row r="1527" spans="1:13" x14ac:dyDescent="0.3">
      <c r="A1527" s="7">
        <v>42047</v>
      </c>
      <c r="C1527" s="9">
        <v>-12499.33</v>
      </c>
      <c r="D1527" s="4" t="s">
        <v>16</v>
      </c>
      <c r="E1527" s="4" t="s">
        <v>29</v>
      </c>
      <c r="F1527" s="4" t="s">
        <v>129</v>
      </c>
      <c r="H1527" s="4" t="s">
        <v>185</v>
      </c>
      <c r="I1527" s="4" t="s">
        <v>163</v>
      </c>
      <c r="J1527" s="11">
        <f t="shared" si="69"/>
        <v>2</v>
      </c>
      <c r="K1527" s="11">
        <f t="shared" si="70"/>
        <v>0</v>
      </c>
      <c r="L1527" s="11">
        <f t="shared" si="71"/>
        <v>7</v>
      </c>
      <c r="M1527" s="11" t="str">
        <f ca="1">IF(I1527&lt;&gt;"план","",IF((ABS(SUMIFS($C:$C,$J:$J,J1527,$E:$E,E1527,$I:$I,"факт"))+ABS(C1527))&gt;ABS(SUMIFS(INDIRECT("'Реестр план'!"&amp;'План-факт'!$E$3),'Реестр план'!$F:$F,E1527,'Реестр план'!$I:$I,J1527)),"перерасход","ок"))</f>
        <v/>
      </c>
    </row>
    <row r="1528" spans="1:13" x14ac:dyDescent="0.3">
      <c r="A1528" s="7">
        <v>42047</v>
      </c>
      <c r="C1528" s="9">
        <v>-11814.84</v>
      </c>
      <c r="D1528" s="4" t="s">
        <v>15</v>
      </c>
      <c r="E1528" s="4" t="s">
        <v>29</v>
      </c>
      <c r="F1528" s="4" t="s">
        <v>133</v>
      </c>
      <c r="H1528" s="4" t="s">
        <v>185</v>
      </c>
      <c r="I1528" s="4" t="s">
        <v>163</v>
      </c>
      <c r="J1528" s="11">
        <f t="shared" si="69"/>
        <v>2</v>
      </c>
      <c r="K1528" s="11">
        <f t="shared" si="70"/>
        <v>0</v>
      </c>
      <c r="L1528" s="11">
        <f t="shared" si="71"/>
        <v>7</v>
      </c>
      <c r="M1528" s="11" t="str">
        <f ca="1">IF(I1528&lt;&gt;"план","",IF((ABS(SUMIFS($C:$C,$J:$J,J1528,$E:$E,E1528,$I:$I,"факт"))+ABS(C1528))&gt;ABS(SUMIFS(INDIRECT("'Реестр план'!"&amp;'План-факт'!$E$3),'Реестр план'!$F:$F,E1528,'Реестр план'!$I:$I,J1528)),"перерасход","ок"))</f>
        <v/>
      </c>
    </row>
    <row r="1529" spans="1:13" x14ac:dyDescent="0.3">
      <c r="A1529" s="7">
        <v>42047</v>
      </c>
      <c r="C1529" s="9">
        <v>-9705.94</v>
      </c>
      <c r="D1529" s="4" t="s">
        <v>15</v>
      </c>
      <c r="E1529" s="4" t="s">
        <v>29</v>
      </c>
      <c r="F1529" s="4" t="s">
        <v>126</v>
      </c>
      <c r="H1529" s="4" t="s">
        <v>185</v>
      </c>
      <c r="I1529" s="4" t="s">
        <v>163</v>
      </c>
      <c r="J1529" s="11">
        <f t="shared" si="69"/>
        <v>2</v>
      </c>
      <c r="K1529" s="11">
        <f t="shared" si="70"/>
        <v>0</v>
      </c>
      <c r="L1529" s="11">
        <f t="shared" si="71"/>
        <v>7</v>
      </c>
      <c r="M1529" s="11" t="str">
        <f ca="1">IF(I1529&lt;&gt;"план","",IF((ABS(SUMIFS($C:$C,$J:$J,J1529,$E:$E,E1529,$I:$I,"факт"))+ABS(C1529))&gt;ABS(SUMIFS(INDIRECT("'Реестр план'!"&amp;'План-факт'!$E$3),'Реестр план'!$F:$F,E1529,'Реестр план'!$I:$I,J1529)),"перерасход","ок"))</f>
        <v/>
      </c>
    </row>
    <row r="1530" spans="1:13" x14ac:dyDescent="0.3">
      <c r="A1530" s="7">
        <v>42047</v>
      </c>
      <c r="C1530" s="9">
        <v>-9000</v>
      </c>
      <c r="D1530" s="4" t="s">
        <v>16</v>
      </c>
      <c r="E1530" s="4" t="s">
        <v>29</v>
      </c>
      <c r="F1530" s="4" t="s">
        <v>134</v>
      </c>
      <c r="H1530" s="4" t="s">
        <v>185</v>
      </c>
      <c r="I1530" s="4" t="s">
        <v>163</v>
      </c>
      <c r="J1530" s="11">
        <f t="shared" si="69"/>
        <v>2</v>
      </c>
      <c r="K1530" s="11">
        <f t="shared" si="70"/>
        <v>0</v>
      </c>
      <c r="L1530" s="11">
        <f t="shared" si="71"/>
        <v>7</v>
      </c>
      <c r="M1530" s="11" t="str">
        <f ca="1">IF(I1530&lt;&gt;"план","",IF((ABS(SUMIFS($C:$C,$J:$J,J1530,$E:$E,E1530,$I:$I,"факт"))+ABS(C1530))&gt;ABS(SUMIFS(INDIRECT("'Реестр план'!"&amp;'План-факт'!$E$3),'Реестр план'!$F:$F,E1530,'Реестр план'!$I:$I,J1530)),"перерасход","ок"))</f>
        <v/>
      </c>
    </row>
    <row r="1531" spans="1:13" x14ac:dyDescent="0.3">
      <c r="A1531" s="7">
        <v>42047</v>
      </c>
      <c r="C1531" s="9">
        <v>-8596.0499999999993</v>
      </c>
      <c r="D1531" s="4" t="s">
        <v>16</v>
      </c>
      <c r="E1531" s="4" t="s">
        <v>29</v>
      </c>
      <c r="F1531" s="4" t="s">
        <v>136</v>
      </c>
      <c r="H1531" s="4" t="s">
        <v>185</v>
      </c>
      <c r="I1531" s="4" t="s">
        <v>163</v>
      </c>
      <c r="J1531" s="11">
        <f t="shared" si="69"/>
        <v>2</v>
      </c>
      <c r="K1531" s="11">
        <f t="shared" si="70"/>
        <v>0</v>
      </c>
      <c r="L1531" s="11">
        <f t="shared" si="71"/>
        <v>7</v>
      </c>
      <c r="M1531" s="11" t="str">
        <f ca="1">IF(I1531&lt;&gt;"план","",IF((ABS(SUMIFS($C:$C,$J:$J,J1531,$E:$E,E1531,$I:$I,"факт"))+ABS(C1531))&gt;ABS(SUMIFS(INDIRECT("'Реестр план'!"&amp;'План-факт'!$E$3),'Реестр план'!$F:$F,E1531,'Реестр план'!$I:$I,J1531)),"перерасход","ок"))</f>
        <v/>
      </c>
    </row>
    <row r="1532" spans="1:13" x14ac:dyDescent="0.3">
      <c r="A1532" s="7">
        <v>42047</v>
      </c>
      <c r="C1532" s="9">
        <v>-7954.26</v>
      </c>
      <c r="D1532" s="4" t="s">
        <v>16</v>
      </c>
      <c r="E1532" s="4" t="s">
        <v>29</v>
      </c>
      <c r="F1532" s="4" t="s">
        <v>137</v>
      </c>
      <c r="H1532" s="4" t="s">
        <v>185</v>
      </c>
      <c r="I1532" s="4" t="s">
        <v>163</v>
      </c>
      <c r="J1532" s="11">
        <f t="shared" si="69"/>
        <v>2</v>
      </c>
      <c r="K1532" s="11">
        <f t="shared" si="70"/>
        <v>0</v>
      </c>
      <c r="L1532" s="11">
        <f t="shared" si="71"/>
        <v>7</v>
      </c>
      <c r="M1532" s="11" t="str">
        <f ca="1">IF(I1532&lt;&gt;"план","",IF((ABS(SUMIFS($C:$C,$J:$J,J1532,$E:$E,E1532,$I:$I,"факт"))+ABS(C1532))&gt;ABS(SUMIFS(INDIRECT("'Реестр план'!"&amp;'План-факт'!$E$3),'Реестр план'!$F:$F,E1532,'Реестр план'!$I:$I,J1532)),"перерасход","ок"))</f>
        <v/>
      </c>
    </row>
    <row r="1533" spans="1:13" x14ac:dyDescent="0.3">
      <c r="A1533" s="7">
        <v>42047</v>
      </c>
      <c r="C1533" s="9">
        <v>-7788.6</v>
      </c>
      <c r="D1533" s="4" t="s">
        <v>9</v>
      </c>
      <c r="E1533" s="4" t="s">
        <v>29</v>
      </c>
      <c r="F1533" s="4" t="s">
        <v>145</v>
      </c>
      <c r="H1533" s="4" t="s">
        <v>185</v>
      </c>
      <c r="I1533" s="4" t="s">
        <v>163</v>
      </c>
      <c r="J1533" s="11">
        <f t="shared" si="69"/>
        <v>2</v>
      </c>
      <c r="K1533" s="11">
        <f t="shared" si="70"/>
        <v>0</v>
      </c>
      <c r="L1533" s="11">
        <f t="shared" si="71"/>
        <v>7</v>
      </c>
      <c r="M1533" s="11" t="str">
        <f ca="1">IF(I1533&lt;&gt;"план","",IF((ABS(SUMIFS($C:$C,$J:$J,J1533,$E:$E,E1533,$I:$I,"факт"))+ABS(C1533))&gt;ABS(SUMIFS(INDIRECT("'Реестр план'!"&amp;'План-факт'!$E$3),'Реестр план'!$F:$F,E1533,'Реестр план'!$I:$I,J1533)),"перерасход","ок"))</f>
        <v/>
      </c>
    </row>
    <row r="1534" spans="1:13" x14ac:dyDescent="0.3">
      <c r="A1534" s="7">
        <v>42047</v>
      </c>
      <c r="C1534" s="9">
        <v>-7589.58</v>
      </c>
      <c r="D1534" s="4" t="s">
        <v>9</v>
      </c>
      <c r="E1534" s="4" t="s">
        <v>29</v>
      </c>
      <c r="F1534" s="4" t="s">
        <v>136</v>
      </c>
      <c r="H1534" s="4" t="s">
        <v>185</v>
      </c>
      <c r="I1534" s="4" t="s">
        <v>163</v>
      </c>
      <c r="J1534" s="11">
        <f t="shared" si="69"/>
        <v>2</v>
      </c>
      <c r="K1534" s="11">
        <f t="shared" si="70"/>
        <v>0</v>
      </c>
      <c r="L1534" s="11">
        <f t="shared" si="71"/>
        <v>7</v>
      </c>
      <c r="M1534" s="11" t="str">
        <f ca="1">IF(I1534&lt;&gt;"план","",IF((ABS(SUMIFS($C:$C,$J:$J,J1534,$E:$E,E1534,$I:$I,"факт"))+ABS(C1534))&gt;ABS(SUMIFS(INDIRECT("'Реестр план'!"&amp;'План-факт'!$E$3),'Реестр план'!$F:$F,E1534,'Реестр план'!$I:$I,J1534)),"перерасход","ок"))</f>
        <v/>
      </c>
    </row>
    <row r="1535" spans="1:13" x14ac:dyDescent="0.3">
      <c r="A1535" s="7">
        <v>42047</v>
      </c>
      <c r="C1535" s="9">
        <v>-6094.01</v>
      </c>
      <c r="D1535" s="4" t="s">
        <v>15</v>
      </c>
      <c r="E1535" s="4" t="s">
        <v>29</v>
      </c>
      <c r="F1535" s="4" t="s">
        <v>136</v>
      </c>
      <c r="H1535" s="4" t="s">
        <v>185</v>
      </c>
      <c r="I1535" s="4" t="s">
        <v>163</v>
      </c>
      <c r="J1535" s="11">
        <f t="shared" si="69"/>
        <v>2</v>
      </c>
      <c r="K1535" s="11">
        <f t="shared" si="70"/>
        <v>0</v>
      </c>
      <c r="L1535" s="11">
        <f t="shared" si="71"/>
        <v>7</v>
      </c>
      <c r="M1535" s="11" t="str">
        <f ca="1">IF(I1535&lt;&gt;"план","",IF((ABS(SUMIFS($C:$C,$J:$J,J1535,$E:$E,E1535,$I:$I,"факт"))+ABS(C1535))&gt;ABS(SUMIFS(INDIRECT("'Реестр план'!"&amp;'План-факт'!$E$3),'Реестр план'!$F:$F,E1535,'Реестр план'!$I:$I,J1535)),"перерасход","ок"))</f>
        <v/>
      </c>
    </row>
    <row r="1536" spans="1:13" x14ac:dyDescent="0.3">
      <c r="A1536" s="7">
        <v>42047</v>
      </c>
      <c r="C1536" s="9">
        <v>-3958.92</v>
      </c>
      <c r="D1536" s="4" t="s">
        <v>15</v>
      </c>
      <c r="E1536" s="4" t="s">
        <v>29</v>
      </c>
      <c r="F1536" s="4" t="s">
        <v>140</v>
      </c>
      <c r="H1536" s="4" t="s">
        <v>185</v>
      </c>
      <c r="I1536" s="4" t="s">
        <v>163</v>
      </c>
      <c r="J1536" s="11">
        <f t="shared" si="69"/>
        <v>2</v>
      </c>
      <c r="K1536" s="11">
        <f t="shared" si="70"/>
        <v>0</v>
      </c>
      <c r="L1536" s="11">
        <f t="shared" si="71"/>
        <v>7</v>
      </c>
      <c r="M1536" s="11" t="str">
        <f ca="1">IF(I1536&lt;&gt;"план","",IF((ABS(SUMIFS($C:$C,$J:$J,J1536,$E:$E,E1536,$I:$I,"факт"))+ABS(C1536))&gt;ABS(SUMIFS(INDIRECT("'Реестр план'!"&amp;'План-факт'!$E$3),'Реестр план'!$F:$F,E1536,'Реестр план'!$I:$I,J1536)),"перерасход","ок"))</f>
        <v/>
      </c>
    </row>
    <row r="1537" spans="1:13" x14ac:dyDescent="0.3">
      <c r="A1537" s="7">
        <v>42047</v>
      </c>
      <c r="C1537" s="9">
        <v>-3752.72</v>
      </c>
      <c r="D1537" s="4" t="s">
        <v>16</v>
      </c>
      <c r="E1537" s="4" t="s">
        <v>29</v>
      </c>
      <c r="F1537" s="4" t="s">
        <v>138</v>
      </c>
      <c r="H1537" s="4" t="s">
        <v>185</v>
      </c>
      <c r="I1537" s="4" t="s">
        <v>163</v>
      </c>
      <c r="J1537" s="11">
        <f t="shared" si="69"/>
        <v>2</v>
      </c>
      <c r="K1537" s="11">
        <f t="shared" si="70"/>
        <v>0</v>
      </c>
      <c r="L1537" s="11">
        <f t="shared" si="71"/>
        <v>7</v>
      </c>
      <c r="M1537" s="11" t="str">
        <f ca="1">IF(I1537&lt;&gt;"план","",IF((ABS(SUMIFS($C:$C,$J:$J,J1537,$E:$E,E1537,$I:$I,"факт"))+ABS(C1537))&gt;ABS(SUMIFS(INDIRECT("'Реестр план'!"&amp;'План-факт'!$E$3),'Реестр план'!$F:$F,E1537,'Реестр план'!$I:$I,J1537)),"перерасход","ок"))</f>
        <v/>
      </c>
    </row>
    <row r="1538" spans="1:13" x14ac:dyDescent="0.3">
      <c r="A1538" s="7">
        <v>42047</v>
      </c>
      <c r="C1538" s="9">
        <v>-1616.69</v>
      </c>
      <c r="D1538" s="4" t="s">
        <v>9</v>
      </c>
      <c r="E1538" s="4" t="s">
        <v>29</v>
      </c>
      <c r="F1538" s="4" t="s">
        <v>141</v>
      </c>
      <c r="H1538" s="4" t="s">
        <v>185</v>
      </c>
      <c r="I1538" s="4" t="s">
        <v>163</v>
      </c>
      <c r="J1538" s="11">
        <f t="shared" si="69"/>
        <v>2</v>
      </c>
      <c r="K1538" s="11">
        <f t="shared" si="70"/>
        <v>0</v>
      </c>
      <c r="L1538" s="11">
        <f t="shared" si="71"/>
        <v>7</v>
      </c>
      <c r="M1538" s="11" t="str">
        <f ca="1">IF(I1538&lt;&gt;"план","",IF((ABS(SUMIFS($C:$C,$J:$J,J1538,$E:$E,E1538,$I:$I,"факт"))+ABS(C1538))&gt;ABS(SUMIFS(INDIRECT("'Реестр план'!"&amp;'План-факт'!$E$3),'Реестр план'!$F:$F,E1538,'Реестр план'!$I:$I,J1538)),"перерасход","ок"))</f>
        <v/>
      </c>
    </row>
    <row r="1539" spans="1:13" x14ac:dyDescent="0.3">
      <c r="A1539" s="7">
        <v>42047</v>
      </c>
      <c r="C1539" s="9">
        <v>-1374.16</v>
      </c>
      <c r="D1539" s="4" t="s">
        <v>15</v>
      </c>
      <c r="E1539" s="4" t="s">
        <v>29</v>
      </c>
      <c r="F1539" s="4" t="s">
        <v>132</v>
      </c>
      <c r="H1539" s="4" t="s">
        <v>185</v>
      </c>
      <c r="I1539" s="4" t="s">
        <v>163</v>
      </c>
      <c r="J1539" s="11">
        <f t="shared" si="69"/>
        <v>2</v>
      </c>
      <c r="K1539" s="11">
        <f t="shared" si="70"/>
        <v>0</v>
      </c>
      <c r="L1539" s="11">
        <f t="shared" si="71"/>
        <v>7</v>
      </c>
      <c r="M1539" s="11" t="str">
        <f ca="1">IF(I1539&lt;&gt;"план","",IF((ABS(SUMIFS($C:$C,$J:$J,J1539,$E:$E,E1539,$I:$I,"факт"))+ABS(C1539))&gt;ABS(SUMIFS(INDIRECT("'Реестр план'!"&amp;'План-факт'!$E$3),'Реестр план'!$F:$F,E1539,'Реестр план'!$I:$I,J1539)),"перерасход","ок"))</f>
        <v/>
      </c>
    </row>
    <row r="1540" spans="1:13" x14ac:dyDescent="0.3">
      <c r="A1540" s="7">
        <v>42047</v>
      </c>
      <c r="C1540" s="9">
        <v>41418</v>
      </c>
      <c r="D1540" s="4" t="s">
        <v>9</v>
      </c>
      <c r="E1540" s="4" t="s">
        <v>24</v>
      </c>
      <c r="F1540" s="4" t="s">
        <v>112</v>
      </c>
      <c r="H1540" s="4" t="s">
        <v>178</v>
      </c>
      <c r="I1540" s="4" t="s">
        <v>163</v>
      </c>
      <c r="J1540" s="11">
        <f t="shared" ref="J1540:J1603" si="72">IF(ISBLANK(A1540),0,MONTH(A1540))</f>
        <v>2</v>
      </c>
      <c r="K1540" s="11">
        <f t="shared" ref="K1540:K1603" si="73">IF(ISBLANK(B1540),0,MONTH(B1540))</f>
        <v>0</v>
      </c>
      <c r="L1540" s="11">
        <f t="shared" ref="L1540:L1603" si="74">WEEKNUM(A1540)</f>
        <v>7</v>
      </c>
      <c r="M1540" s="11" t="str">
        <f ca="1">IF(I1540&lt;&gt;"план","",IF((ABS(SUMIFS($C:$C,$J:$J,J1540,$E:$E,E1540,$I:$I,"факт"))+ABS(C1540))&gt;ABS(SUMIFS(INDIRECT("'Реестр план'!"&amp;'План-факт'!$E$3),'Реестр план'!$F:$F,E1540,'Реестр план'!$I:$I,J1540)),"перерасход","ок"))</f>
        <v/>
      </c>
    </row>
    <row r="1541" spans="1:13" x14ac:dyDescent="0.3">
      <c r="A1541" s="7">
        <v>42047</v>
      </c>
      <c r="C1541" s="9">
        <v>111510</v>
      </c>
      <c r="D1541" s="4" t="s">
        <v>9</v>
      </c>
      <c r="E1541" s="4" t="s">
        <v>24</v>
      </c>
      <c r="F1541" s="4" t="s">
        <v>114</v>
      </c>
      <c r="H1541" s="4" t="s">
        <v>178</v>
      </c>
      <c r="I1541" s="4" t="s">
        <v>163</v>
      </c>
      <c r="J1541" s="11">
        <f t="shared" si="72"/>
        <v>2</v>
      </c>
      <c r="K1541" s="11">
        <f t="shared" si="73"/>
        <v>0</v>
      </c>
      <c r="L1541" s="11">
        <f t="shared" si="74"/>
        <v>7</v>
      </c>
      <c r="M1541" s="11" t="str">
        <f ca="1">IF(I1541&lt;&gt;"план","",IF((ABS(SUMIFS($C:$C,$J:$J,J1541,$E:$E,E1541,$I:$I,"факт"))+ABS(C1541))&gt;ABS(SUMIFS(INDIRECT("'Реестр план'!"&amp;'План-факт'!$E$3),'Реестр план'!$F:$F,E1541,'Реестр план'!$I:$I,J1541)),"перерасход","ок"))</f>
        <v/>
      </c>
    </row>
    <row r="1542" spans="1:13" x14ac:dyDescent="0.3">
      <c r="A1542" s="7">
        <v>42047</v>
      </c>
      <c r="C1542" s="9">
        <v>248508</v>
      </c>
      <c r="D1542" s="4" t="s">
        <v>15</v>
      </c>
      <c r="E1542" s="4" t="s">
        <v>24</v>
      </c>
      <c r="F1542" s="4" t="s">
        <v>116</v>
      </c>
      <c r="H1542" s="4" t="s">
        <v>178</v>
      </c>
      <c r="I1542" s="4" t="s">
        <v>163</v>
      </c>
      <c r="J1542" s="11">
        <f t="shared" si="72"/>
        <v>2</v>
      </c>
      <c r="K1542" s="11">
        <f t="shared" si="73"/>
        <v>0</v>
      </c>
      <c r="L1542" s="11">
        <f t="shared" si="74"/>
        <v>7</v>
      </c>
      <c r="M1542" s="11" t="str">
        <f ca="1">IF(I1542&lt;&gt;"план","",IF((ABS(SUMIFS($C:$C,$J:$J,J1542,$E:$E,E1542,$I:$I,"факт"))+ABS(C1542))&gt;ABS(SUMIFS(INDIRECT("'Реестр план'!"&amp;'План-факт'!$E$3),'Реестр план'!$F:$F,E1542,'Реестр план'!$I:$I,J1542)),"перерасход","ок"))</f>
        <v/>
      </c>
    </row>
    <row r="1543" spans="1:13" x14ac:dyDescent="0.3">
      <c r="A1543" s="7">
        <v>42047</v>
      </c>
      <c r="C1543" s="9">
        <v>400000</v>
      </c>
      <c r="D1543" s="4" t="s">
        <v>16</v>
      </c>
      <c r="E1543" s="4" t="s">
        <v>24</v>
      </c>
      <c r="F1543" s="4" t="s">
        <v>105</v>
      </c>
      <c r="H1543" s="4" t="s">
        <v>178</v>
      </c>
      <c r="I1543" s="4" t="s">
        <v>163</v>
      </c>
      <c r="J1543" s="11">
        <f t="shared" si="72"/>
        <v>2</v>
      </c>
      <c r="K1543" s="11">
        <f t="shared" si="73"/>
        <v>0</v>
      </c>
      <c r="L1543" s="11">
        <f t="shared" si="74"/>
        <v>7</v>
      </c>
      <c r="M1543" s="11" t="str">
        <f ca="1">IF(I1543&lt;&gt;"план","",IF((ABS(SUMIFS($C:$C,$J:$J,J1543,$E:$E,E1543,$I:$I,"факт"))+ABS(C1543))&gt;ABS(SUMIFS(INDIRECT("'Реестр план'!"&amp;'План-факт'!$E$3),'Реестр план'!$F:$F,E1543,'Реестр план'!$I:$I,J1543)),"перерасход","ок"))</f>
        <v/>
      </c>
    </row>
    <row r="1544" spans="1:13" x14ac:dyDescent="0.3">
      <c r="A1544" s="7">
        <v>42047</v>
      </c>
      <c r="C1544" s="9">
        <v>669159.56999999995</v>
      </c>
      <c r="D1544" s="4" t="s">
        <v>16</v>
      </c>
      <c r="E1544" s="4" t="s">
        <v>24</v>
      </c>
      <c r="F1544" s="4" t="s">
        <v>108</v>
      </c>
      <c r="H1544" s="4" t="s">
        <v>178</v>
      </c>
      <c r="I1544" s="4" t="s">
        <v>163</v>
      </c>
      <c r="J1544" s="11">
        <f t="shared" si="72"/>
        <v>2</v>
      </c>
      <c r="K1544" s="11">
        <f t="shared" si="73"/>
        <v>0</v>
      </c>
      <c r="L1544" s="11">
        <f t="shared" si="74"/>
        <v>7</v>
      </c>
      <c r="M1544" s="11" t="str">
        <f ca="1">IF(I1544&lt;&gt;"план","",IF((ABS(SUMIFS($C:$C,$J:$J,J1544,$E:$E,E1544,$I:$I,"факт"))+ABS(C1544))&gt;ABS(SUMIFS(INDIRECT("'Реестр план'!"&amp;'План-факт'!$E$3),'Реестр план'!$F:$F,E1544,'Реестр план'!$I:$I,J1544)),"перерасход","ок"))</f>
        <v/>
      </c>
    </row>
    <row r="1545" spans="1:13" x14ac:dyDescent="0.3">
      <c r="A1545" s="7">
        <v>42047</v>
      </c>
      <c r="C1545" s="9">
        <v>1000000</v>
      </c>
      <c r="D1545" s="4" t="s">
        <v>16</v>
      </c>
      <c r="E1545" s="4" t="s">
        <v>24</v>
      </c>
      <c r="F1545" s="4" t="s">
        <v>115</v>
      </c>
      <c r="H1545" s="4" t="s">
        <v>178</v>
      </c>
      <c r="I1545" s="4" t="s">
        <v>163</v>
      </c>
      <c r="J1545" s="11">
        <f t="shared" si="72"/>
        <v>2</v>
      </c>
      <c r="K1545" s="11">
        <f t="shared" si="73"/>
        <v>0</v>
      </c>
      <c r="L1545" s="11">
        <f t="shared" si="74"/>
        <v>7</v>
      </c>
      <c r="M1545" s="11" t="str">
        <f ca="1">IF(I1545&lt;&gt;"план","",IF((ABS(SUMIFS($C:$C,$J:$J,J1545,$E:$E,E1545,$I:$I,"факт"))+ABS(C1545))&gt;ABS(SUMIFS(INDIRECT("'Реестр план'!"&amp;'План-факт'!$E$3),'Реестр план'!$F:$F,E1545,'Реестр план'!$I:$I,J1545)),"перерасход","ок"))</f>
        <v/>
      </c>
    </row>
    <row r="1546" spans="1:13" x14ac:dyDescent="0.3">
      <c r="A1546" s="7">
        <v>42048</v>
      </c>
      <c r="C1546" s="9">
        <v>-723626.21</v>
      </c>
      <c r="D1546" s="4" t="s">
        <v>16</v>
      </c>
      <c r="E1546" s="4" t="s">
        <v>29</v>
      </c>
      <c r="F1546" s="4" t="s">
        <v>146</v>
      </c>
      <c r="H1546" s="4" t="s">
        <v>185</v>
      </c>
      <c r="I1546" s="4" t="s">
        <v>163</v>
      </c>
      <c r="J1546" s="11">
        <f t="shared" si="72"/>
        <v>2</v>
      </c>
      <c r="K1546" s="11">
        <f t="shared" si="73"/>
        <v>0</v>
      </c>
      <c r="L1546" s="11">
        <f t="shared" si="74"/>
        <v>7</v>
      </c>
      <c r="M1546" s="11" t="str">
        <f ca="1">IF(I1546&lt;&gt;"план","",IF((ABS(SUMIFS($C:$C,$J:$J,J1546,$E:$E,E1546,$I:$I,"факт"))+ABS(C1546))&gt;ABS(SUMIFS(INDIRECT("'Реестр план'!"&amp;'План-факт'!$E$3),'Реестр план'!$F:$F,E1546,'Реестр план'!$I:$I,J1546)),"перерасход","ок"))</f>
        <v/>
      </c>
    </row>
    <row r="1547" spans="1:13" x14ac:dyDescent="0.3">
      <c r="A1547" s="7">
        <v>42048</v>
      </c>
      <c r="C1547" s="9">
        <v>-312289.53000000003</v>
      </c>
      <c r="D1547" s="4" t="s">
        <v>9</v>
      </c>
      <c r="E1547" s="4" t="s">
        <v>29</v>
      </c>
      <c r="F1547" s="4" t="s">
        <v>135</v>
      </c>
      <c r="H1547" s="4" t="s">
        <v>185</v>
      </c>
      <c r="I1547" s="4" t="s">
        <v>163</v>
      </c>
      <c r="J1547" s="11">
        <f t="shared" si="72"/>
        <v>2</v>
      </c>
      <c r="K1547" s="11">
        <f t="shared" si="73"/>
        <v>0</v>
      </c>
      <c r="L1547" s="11">
        <f t="shared" si="74"/>
        <v>7</v>
      </c>
      <c r="M1547" s="11" t="str">
        <f ca="1">IF(I1547&lt;&gt;"план","",IF((ABS(SUMIFS($C:$C,$J:$J,J1547,$E:$E,E1547,$I:$I,"факт"))+ABS(C1547))&gt;ABS(SUMIFS(INDIRECT("'Реестр план'!"&amp;'План-факт'!$E$3),'Реестр план'!$F:$F,E1547,'Реестр план'!$I:$I,J1547)),"перерасход","ок"))</f>
        <v/>
      </c>
    </row>
    <row r="1548" spans="1:13" x14ac:dyDescent="0.3">
      <c r="A1548" s="7">
        <v>42048</v>
      </c>
      <c r="C1548" s="9">
        <v>-189032.64</v>
      </c>
      <c r="D1548" s="4" t="s">
        <v>9</v>
      </c>
      <c r="E1548" s="4" t="s">
        <v>29</v>
      </c>
      <c r="F1548" s="4" t="s">
        <v>135</v>
      </c>
      <c r="H1548" s="4" t="s">
        <v>185</v>
      </c>
      <c r="I1548" s="4" t="s">
        <v>163</v>
      </c>
      <c r="J1548" s="11">
        <f t="shared" si="72"/>
        <v>2</v>
      </c>
      <c r="K1548" s="11">
        <f t="shared" si="73"/>
        <v>0</v>
      </c>
      <c r="L1548" s="11">
        <f t="shared" si="74"/>
        <v>7</v>
      </c>
      <c r="M1548" s="11" t="str">
        <f ca="1">IF(I1548&lt;&gt;"план","",IF((ABS(SUMIFS($C:$C,$J:$J,J1548,$E:$E,E1548,$I:$I,"факт"))+ABS(C1548))&gt;ABS(SUMIFS(INDIRECT("'Реестр план'!"&amp;'План-факт'!$E$3),'Реестр план'!$F:$F,E1548,'Реестр план'!$I:$I,J1548)),"перерасход","ок"))</f>
        <v/>
      </c>
    </row>
    <row r="1549" spans="1:13" x14ac:dyDescent="0.3">
      <c r="A1549" s="7">
        <v>42048</v>
      </c>
      <c r="C1549" s="9">
        <v>-182280</v>
      </c>
      <c r="D1549" s="4" t="s">
        <v>9</v>
      </c>
      <c r="E1549" s="4" t="s">
        <v>29</v>
      </c>
      <c r="F1549" s="4" t="s">
        <v>135</v>
      </c>
      <c r="H1549" s="4" t="s">
        <v>185</v>
      </c>
      <c r="I1549" s="4" t="s">
        <v>163</v>
      </c>
      <c r="J1549" s="11">
        <f t="shared" si="72"/>
        <v>2</v>
      </c>
      <c r="K1549" s="11">
        <f t="shared" si="73"/>
        <v>0</v>
      </c>
      <c r="L1549" s="11">
        <f t="shared" si="74"/>
        <v>7</v>
      </c>
      <c r="M1549" s="11" t="str">
        <f ca="1">IF(I1549&lt;&gt;"план","",IF((ABS(SUMIFS($C:$C,$J:$J,J1549,$E:$E,E1549,$I:$I,"факт"))+ABS(C1549))&gt;ABS(SUMIFS(INDIRECT("'Реестр план'!"&amp;'План-факт'!$E$3),'Реестр план'!$F:$F,E1549,'Реестр план'!$I:$I,J1549)),"перерасход","ок"))</f>
        <v/>
      </c>
    </row>
    <row r="1550" spans="1:13" x14ac:dyDescent="0.3">
      <c r="A1550" s="7">
        <v>42048</v>
      </c>
      <c r="C1550" s="9">
        <v>-106060</v>
      </c>
      <c r="D1550" s="4" t="s">
        <v>16</v>
      </c>
      <c r="E1550" s="4" t="s">
        <v>29</v>
      </c>
      <c r="F1550" s="4" t="s">
        <v>144</v>
      </c>
      <c r="H1550" s="4" t="s">
        <v>185</v>
      </c>
      <c r="I1550" s="4" t="s">
        <v>163</v>
      </c>
      <c r="J1550" s="11">
        <f t="shared" si="72"/>
        <v>2</v>
      </c>
      <c r="K1550" s="11">
        <f t="shared" si="73"/>
        <v>0</v>
      </c>
      <c r="L1550" s="11">
        <f t="shared" si="74"/>
        <v>7</v>
      </c>
      <c r="M1550" s="11" t="str">
        <f ca="1">IF(I1550&lt;&gt;"план","",IF((ABS(SUMIFS($C:$C,$J:$J,J1550,$E:$E,E1550,$I:$I,"факт"))+ABS(C1550))&gt;ABS(SUMIFS(INDIRECT("'Реестр план'!"&amp;'План-факт'!$E$3),'Реестр план'!$F:$F,E1550,'Реестр план'!$I:$I,J1550)),"перерасход","ок"))</f>
        <v/>
      </c>
    </row>
    <row r="1551" spans="1:13" x14ac:dyDescent="0.3">
      <c r="A1551" s="7">
        <v>42048</v>
      </c>
      <c r="C1551" s="9">
        <v>-66148.14</v>
      </c>
      <c r="D1551" s="4" t="s">
        <v>9</v>
      </c>
      <c r="E1551" s="4" t="s">
        <v>29</v>
      </c>
      <c r="F1551" s="4" t="s">
        <v>146</v>
      </c>
      <c r="H1551" s="4" t="s">
        <v>185</v>
      </c>
      <c r="I1551" s="4" t="s">
        <v>163</v>
      </c>
      <c r="J1551" s="11">
        <f t="shared" si="72"/>
        <v>2</v>
      </c>
      <c r="K1551" s="11">
        <f t="shared" si="73"/>
        <v>0</v>
      </c>
      <c r="L1551" s="11">
        <f t="shared" si="74"/>
        <v>7</v>
      </c>
      <c r="M1551" s="11" t="str">
        <f ca="1">IF(I1551&lt;&gt;"план","",IF((ABS(SUMIFS($C:$C,$J:$J,J1551,$E:$E,E1551,$I:$I,"факт"))+ABS(C1551))&gt;ABS(SUMIFS(INDIRECT("'Реестр план'!"&amp;'План-факт'!$E$3),'Реестр план'!$F:$F,E1551,'Реестр план'!$I:$I,J1551)),"перерасход","ок"))</f>
        <v/>
      </c>
    </row>
    <row r="1552" spans="1:13" x14ac:dyDescent="0.3">
      <c r="A1552" s="7">
        <v>42048</v>
      </c>
      <c r="C1552" s="9">
        <v>-44312.45</v>
      </c>
      <c r="D1552" s="4" t="s">
        <v>15</v>
      </c>
      <c r="E1552" s="4" t="s">
        <v>29</v>
      </c>
      <c r="F1552" s="4" t="s">
        <v>133</v>
      </c>
      <c r="H1552" s="4" t="s">
        <v>185</v>
      </c>
      <c r="I1552" s="4" t="s">
        <v>163</v>
      </c>
      <c r="J1552" s="11">
        <f t="shared" si="72"/>
        <v>2</v>
      </c>
      <c r="K1552" s="11">
        <f t="shared" si="73"/>
        <v>0</v>
      </c>
      <c r="L1552" s="11">
        <f t="shared" si="74"/>
        <v>7</v>
      </c>
      <c r="M1552" s="11" t="str">
        <f ca="1">IF(I1552&lt;&gt;"план","",IF((ABS(SUMIFS($C:$C,$J:$J,J1552,$E:$E,E1552,$I:$I,"факт"))+ABS(C1552))&gt;ABS(SUMIFS(INDIRECT("'Реестр план'!"&amp;'План-факт'!$E$3),'Реестр план'!$F:$F,E1552,'Реестр план'!$I:$I,J1552)),"перерасход","ок"))</f>
        <v/>
      </c>
    </row>
    <row r="1553" spans="1:13" x14ac:dyDescent="0.3">
      <c r="A1553" s="7">
        <v>42048</v>
      </c>
      <c r="C1553" s="9">
        <v>-24496.03</v>
      </c>
      <c r="D1553" s="4" t="s">
        <v>16</v>
      </c>
      <c r="E1553" s="4" t="s">
        <v>29</v>
      </c>
      <c r="F1553" s="4" t="s">
        <v>139</v>
      </c>
      <c r="H1553" s="4" t="s">
        <v>185</v>
      </c>
      <c r="I1553" s="4" t="s">
        <v>163</v>
      </c>
      <c r="J1553" s="11">
        <f t="shared" si="72"/>
        <v>2</v>
      </c>
      <c r="K1553" s="11">
        <f t="shared" si="73"/>
        <v>0</v>
      </c>
      <c r="L1553" s="11">
        <f t="shared" si="74"/>
        <v>7</v>
      </c>
      <c r="M1553" s="11" t="str">
        <f ca="1">IF(I1553&lt;&gt;"план","",IF((ABS(SUMIFS($C:$C,$J:$J,J1553,$E:$E,E1553,$I:$I,"факт"))+ABS(C1553))&gt;ABS(SUMIFS(INDIRECT("'Реестр план'!"&amp;'План-факт'!$E$3),'Реестр план'!$F:$F,E1553,'Реестр план'!$I:$I,J1553)),"перерасход","ок"))</f>
        <v/>
      </c>
    </row>
    <row r="1554" spans="1:13" x14ac:dyDescent="0.3">
      <c r="A1554" s="7">
        <v>42048</v>
      </c>
      <c r="C1554" s="9">
        <v>-19643.53</v>
      </c>
      <c r="D1554" s="4" t="s">
        <v>16</v>
      </c>
      <c r="E1554" s="4" t="s">
        <v>29</v>
      </c>
      <c r="F1554" s="4" t="s">
        <v>131</v>
      </c>
      <c r="H1554" s="4" t="s">
        <v>185</v>
      </c>
      <c r="I1554" s="4" t="s">
        <v>163</v>
      </c>
      <c r="J1554" s="11">
        <f t="shared" si="72"/>
        <v>2</v>
      </c>
      <c r="K1554" s="11">
        <f t="shared" si="73"/>
        <v>0</v>
      </c>
      <c r="L1554" s="11">
        <f t="shared" si="74"/>
        <v>7</v>
      </c>
      <c r="M1554" s="11" t="str">
        <f ca="1">IF(I1554&lt;&gt;"план","",IF((ABS(SUMIFS($C:$C,$J:$J,J1554,$E:$E,E1554,$I:$I,"факт"))+ABS(C1554))&gt;ABS(SUMIFS(INDIRECT("'Реестр план'!"&amp;'План-факт'!$E$3),'Реестр план'!$F:$F,E1554,'Реестр план'!$I:$I,J1554)),"перерасход","ок"))</f>
        <v/>
      </c>
    </row>
    <row r="1555" spans="1:13" x14ac:dyDescent="0.3">
      <c r="A1555" s="7">
        <v>42048</v>
      </c>
      <c r="C1555" s="9">
        <v>-19091.580000000002</v>
      </c>
      <c r="D1555" s="4" t="s">
        <v>16</v>
      </c>
      <c r="E1555" s="4" t="s">
        <v>29</v>
      </c>
      <c r="F1555" s="4" t="s">
        <v>145</v>
      </c>
      <c r="H1555" s="4" t="s">
        <v>185</v>
      </c>
      <c r="I1555" s="4" t="s">
        <v>163</v>
      </c>
      <c r="J1555" s="11">
        <f t="shared" si="72"/>
        <v>2</v>
      </c>
      <c r="K1555" s="11">
        <f t="shared" si="73"/>
        <v>0</v>
      </c>
      <c r="L1555" s="11">
        <f t="shared" si="74"/>
        <v>7</v>
      </c>
      <c r="M1555" s="11" t="str">
        <f ca="1">IF(I1555&lt;&gt;"план","",IF((ABS(SUMIFS($C:$C,$J:$J,J1555,$E:$E,E1555,$I:$I,"факт"))+ABS(C1555))&gt;ABS(SUMIFS(INDIRECT("'Реестр план'!"&amp;'План-факт'!$E$3),'Реестр план'!$F:$F,E1555,'Реестр план'!$I:$I,J1555)),"перерасход","ок"))</f>
        <v/>
      </c>
    </row>
    <row r="1556" spans="1:13" x14ac:dyDescent="0.3">
      <c r="A1556" s="7">
        <v>42048</v>
      </c>
      <c r="C1556" s="9">
        <v>-11824.66</v>
      </c>
      <c r="D1556" s="4" t="s">
        <v>9</v>
      </c>
      <c r="E1556" s="4" t="s">
        <v>29</v>
      </c>
      <c r="F1556" s="4" t="s">
        <v>133</v>
      </c>
      <c r="H1556" s="4" t="s">
        <v>185</v>
      </c>
      <c r="I1556" s="4" t="s">
        <v>163</v>
      </c>
      <c r="J1556" s="11">
        <f t="shared" si="72"/>
        <v>2</v>
      </c>
      <c r="K1556" s="11">
        <f t="shared" si="73"/>
        <v>0</v>
      </c>
      <c r="L1556" s="11">
        <f t="shared" si="74"/>
        <v>7</v>
      </c>
      <c r="M1556" s="11" t="str">
        <f ca="1">IF(I1556&lt;&gt;"план","",IF((ABS(SUMIFS($C:$C,$J:$J,J1556,$E:$E,E1556,$I:$I,"факт"))+ABS(C1556))&gt;ABS(SUMIFS(INDIRECT("'Реестр план'!"&amp;'План-факт'!$E$3),'Реестр план'!$F:$F,E1556,'Реестр план'!$I:$I,J1556)),"перерасход","ок"))</f>
        <v/>
      </c>
    </row>
    <row r="1557" spans="1:13" x14ac:dyDescent="0.3">
      <c r="A1557" s="7">
        <v>42048</v>
      </c>
      <c r="C1557" s="9">
        <v>-10360.93</v>
      </c>
      <c r="D1557" s="4" t="s">
        <v>15</v>
      </c>
      <c r="E1557" s="4" t="s">
        <v>29</v>
      </c>
      <c r="F1557" s="4" t="s">
        <v>130</v>
      </c>
      <c r="H1557" s="4" t="s">
        <v>185</v>
      </c>
      <c r="I1557" s="4" t="s">
        <v>163</v>
      </c>
      <c r="J1557" s="11">
        <f t="shared" si="72"/>
        <v>2</v>
      </c>
      <c r="K1557" s="11">
        <f t="shared" si="73"/>
        <v>0</v>
      </c>
      <c r="L1557" s="11">
        <f t="shared" si="74"/>
        <v>7</v>
      </c>
      <c r="M1557" s="11" t="str">
        <f ca="1">IF(I1557&lt;&gt;"план","",IF((ABS(SUMIFS($C:$C,$J:$J,J1557,$E:$E,E1557,$I:$I,"факт"))+ABS(C1557))&gt;ABS(SUMIFS(INDIRECT("'Реестр план'!"&amp;'План-факт'!$E$3),'Реестр план'!$F:$F,E1557,'Реестр план'!$I:$I,J1557)),"перерасход","ок"))</f>
        <v/>
      </c>
    </row>
    <row r="1558" spans="1:13" x14ac:dyDescent="0.3">
      <c r="A1558" s="7">
        <v>42048</v>
      </c>
      <c r="C1558" s="9">
        <v>-5473.2</v>
      </c>
      <c r="D1558" s="4" t="s">
        <v>16</v>
      </c>
      <c r="E1558" s="4" t="s">
        <v>29</v>
      </c>
      <c r="F1558" s="4" t="s">
        <v>132</v>
      </c>
      <c r="H1558" s="4" t="s">
        <v>185</v>
      </c>
      <c r="I1558" s="4" t="s">
        <v>163</v>
      </c>
      <c r="J1558" s="11">
        <f t="shared" si="72"/>
        <v>2</v>
      </c>
      <c r="K1558" s="11">
        <f t="shared" si="73"/>
        <v>0</v>
      </c>
      <c r="L1558" s="11">
        <f t="shared" si="74"/>
        <v>7</v>
      </c>
      <c r="M1558" s="11" t="str">
        <f ca="1">IF(I1558&lt;&gt;"план","",IF((ABS(SUMIFS($C:$C,$J:$J,J1558,$E:$E,E1558,$I:$I,"факт"))+ABS(C1558))&gt;ABS(SUMIFS(INDIRECT("'Реестр план'!"&amp;'План-факт'!$E$3),'Реестр план'!$F:$F,E1558,'Реестр план'!$I:$I,J1558)),"перерасход","ок"))</f>
        <v/>
      </c>
    </row>
    <row r="1559" spans="1:13" x14ac:dyDescent="0.3">
      <c r="A1559" s="7">
        <v>42048</v>
      </c>
      <c r="C1559" s="9">
        <v>-5014.32</v>
      </c>
      <c r="D1559" s="4" t="s">
        <v>16</v>
      </c>
      <c r="E1559" s="4" t="s">
        <v>29</v>
      </c>
      <c r="F1559" s="4" t="s">
        <v>137</v>
      </c>
      <c r="H1559" s="4" t="s">
        <v>185</v>
      </c>
      <c r="I1559" s="4" t="s">
        <v>163</v>
      </c>
      <c r="J1559" s="11">
        <f t="shared" si="72"/>
        <v>2</v>
      </c>
      <c r="K1559" s="11">
        <f t="shared" si="73"/>
        <v>0</v>
      </c>
      <c r="L1559" s="11">
        <f t="shared" si="74"/>
        <v>7</v>
      </c>
      <c r="M1559" s="11" t="str">
        <f ca="1">IF(I1559&lt;&gt;"план","",IF((ABS(SUMIFS($C:$C,$J:$J,J1559,$E:$E,E1559,$I:$I,"факт"))+ABS(C1559))&gt;ABS(SUMIFS(INDIRECT("'Реестр план'!"&amp;'План-факт'!$E$3),'Реестр план'!$F:$F,E1559,'Реестр план'!$I:$I,J1559)),"перерасход","ок"))</f>
        <v/>
      </c>
    </row>
    <row r="1560" spans="1:13" x14ac:dyDescent="0.3">
      <c r="A1560" s="7">
        <v>42048</v>
      </c>
      <c r="C1560" s="9">
        <v>-3203.31</v>
      </c>
      <c r="D1560" s="4" t="s">
        <v>16</v>
      </c>
      <c r="E1560" s="4" t="s">
        <v>29</v>
      </c>
      <c r="F1560" s="4" t="s">
        <v>134</v>
      </c>
      <c r="H1560" s="4" t="s">
        <v>185</v>
      </c>
      <c r="I1560" s="4" t="s">
        <v>163</v>
      </c>
      <c r="J1560" s="11">
        <f t="shared" si="72"/>
        <v>2</v>
      </c>
      <c r="K1560" s="11">
        <f t="shared" si="73"/>
        <v>0</v>
      </c>
      <c r="L1560" s="11">
        <f t="shared" si="74"/>
        <v>7</v>
      </c>
      <c r="M1560" s="11" t="str">
        <f ca="1">IF(I1560&lt;&gt;"план","",IF((ABS(SUMIFS($C:$C,$J:$J,J1560,$E:$E,E1560,$I:$I,"факт"))+ABS(C1560))&gt;ABS(SUMIFS(INDIRECT("'Реестр план'!"&amp;'План-факт'!$E$3),'Реестр план'!$F:$F,E1560,'Реестр план'!$I:$I,J1560)),"перерасход","ок"))</f>
        <v/>
      </c>
    </row>
    <row r="1561" spans="1:13" x14ac:dyDescent="0.3">
      <c r="A1561" s="7">
        <v>42048</v>
      </c>
      <c r="C1561" s="9">
        <v>-2100</v>
      </c>
      <c r="D1561" s="4" t="s">
        <v>16</v>
      </c>
      <c r="E1561" s="4" t="s">
        <v>29</v>
      </c>
      <c r="F1561" s="4" t="s">
        <v>128</v>
      </c>
      <c r="H1561" s="4" t="s">
        <v>185</v>
      </c>
      <c r="I1561" s="4" t="s">
        <v>163</v>
      </c>
      <c r="J1561" s="11">
        <f t="shared" si="72"/>
        <v>2</v>
      </c>
      <c r="K1561" s="11">
        <f t="shared" si="73"/>
        <v>0</v>
      </c>
      <c r="L1561" s="11">
        <f t="shared" si="74"/>
        <v>7</v>
      </c>
      <c r="M1561" s="11" t="str">
        <f ca="1">IF(I1561&lt;&gt;"план","",IF((ABS(SUMIFS($C:$C,$J:$J,J1561,$E:$E,E1561,$I:$I,"факт"))+ABS(C1561))&gt;ABS(SUMIFS(INDIRECT("'Реестр план'!"&amp;'План-факт'!$E$3),'Реестр план'!$F:$F,E1561,'Реестр план'!$I:$I,J1561)),"перерасход","ок"))</f>
        <v/>
      </c>
    </row>
    <row r="1562" spans="1:13" x14ac:dyDescent="0.3">
      <c r="A1562" s="7">
        <v>42048</v>
      </c>
      <c r="C1562" s="9">
        <v>-1918.18</v>
      </c>
      <c r="D1562" s="4" t="s">
        <v>9</v>
      </c>
      <c r="E1562" s="4" t="s">
        <v>29</v>
      </c>
      <c r="F1562" s="4" t="s">
        <v>133</v>
      </c>
      <c r="H1562" s="4" t="s">
        <v>185</v>
      </c>
      <c r="I1562" s="4" t="s">
        <v>163</v>
      </c>
      <c r="J1562" s="11">
        <f t="shared" si="72"/>
        <v>2</v>
      </c>
      <c r="K1562" s="11">
        <f t="shared" si="73"/>
        <v>0</v>
      </c>
      <c r="L1562" s="11">
        <f t="shared" si="74"/>
        <v>7</v>
      </c>
      <c r="M1562" s="11" t="str">
        <f ca="1">IF(I1562&lt;&gt;"план","",IF((ABS(SUMIFS($C:$C,$J:$J,J1562,$E:$E,E1562,$I:$I,"факт"))+ABS(C1562))&gt;ABS(SUMIFS(INDIRECT("'Реестр план'!"&amp;'План-факт'!$E$3),'Реестр план'!$F:$F,E1562,'Реестр план'!$I:$I,J1562)),"перерасход","ок"))</f>
        <v/>
      </c>
    </row>
    <row r="1563" spans="1:13" x14ac:dyDescent="0.3">
      <c r="A1563" s="7">
        <v>42048</v>
      </c>
      <c r="C1563" s="9">
        <v>5531.25</v>
      </c>
      <c r="D1563" s="4" t="s">
        <v>9</v>
      </c>
      <c r="E1563" s="4" t="s">
        <v>24</v>
      </c>
      <c r="F1563" s="4" t="s">
        <v>114</v>
      </c>
      <c r="H1563" s="4" t="s">
        <v>178</v>
      </c>
      <c r="I1563" s="4" t="s">
        <v>163</v>
      </c>
      <c r="J1563" s="11">
        <f t="shared" si="72"/>
        <v>2</v>
      </c>
      <c r="K1563" s="11">
        <f t="shared" si="73"/>
        <v>0</v>
      </c>
      <c r="L1563" s="11">
        <f t="shared" si="74"/>
        <v>7</v>
      </c>
      <c r="M1563" s="11" t="str">
        <f ca="1">IF(I1563&lt;&gt;"план","",IF((ABS(SUMIFS($C:$C,$J:$J,J1563,$E:$E,E1563,$I:$I,"факт"))+ABS(C1563))&gt;ABS(SUMIFS(INDIRECT("'Реестр план'!"&amp;'План-факт'!$E$3),'Реестр план'!$F:$F,E1563,'Реестр план'!$I:$I,J1563)),"перерасход","ок"))</f>
        <v/>
      </c>
    </row>
    <row r="1564" spans="1:13" x14ac:dyDescent="0.3">
      <c r="A1564" s="7">
        <v>42048</v>
      </c>
      <c r="C1564" s="9">
        <v>6195</v>
      </c>
      <c r="D1564" s="4" t="s">
        <v>9</v>
      </c>
      <c r="E1564" s="4" t="s">
        <v>24</v>
      </c>
      <c r="F1564" s="4" t="s">
        <v>121</v>
      </c>
      <c r="H1564" s="4" t="s">
        <v>178</v>
      </c>
      <c r="I1564" s="4" t="s">
        <v>163</v>
      </c>
      <c r="J1564" s="11">
        <f t="shared" si="72"/>
        <v>2</v>
      </c>
      <c r="K1564" s="11">
        <f t="shared" si="73"/>
        <v>0</v>
      </c>
      <c r="L1564" s="11">
        <f t="shared" si="74"/>
        <v>7</v>
      </c>
      <c r="M1564" s="11" t="str">
        <f ca="1">IF(I1564&lt;&gt;"план","",IF((ABS(SUMIFS($C:$C,$J:$J,J1564,$E:$E,E1564,$I:$I,"факт"))+ABS(C1564))&gt;ABS(SUMIFS(INDIRECT("'Реестр план'!"&amp;'План-факт'!$E$3),'Реестр план'!$F:$F,E1564,'Реестр план'!$I:$I,J1564)),"перерасход","ок"))</f>
        <v/>
      </c>
    </row>
    <row r="1565" spans="1:13" x14ac:dyDescent="0.3">
      <c r="A1565" s="7">
        <v>42048</v>
      </c>
      <c r="C1565" s="9">
        <v>25960</v>
      </c>
      <c r="D1565" s="4" t="s">
        <v>15</v>
      </c>
      <c r="E1565" s="4" t="s">
        <v>24</v>
      </c>
      <c r="F1565" s="4" t="s">
        <v>116</v>
      </c>
      <c r="H1565" s="4" t="s">
        <v>178</v>
      </c>
      <c r="I1565" s="4" t="s">
        <v>163</v>
      </c>
      <c r="J1565" s="11">
        <f t="shared" si="72"/>
        <v>2</v>
      </c>
      <c r="K1565" s="11">
        <f t="shared" si="73"/>
        <v>0</v>
      </c>
      <c r="L1565" s="11">
        <f t="shared" si="74"/>
        <v>7</v>
      </c>
      <c r="M1565" s="11" t="str">
        <f ca="1">IF(I1565&lt;&gt;"план","",IF((ABS(SUMIFS($C:$C,$J:$J,J1565,$E:$E,E1565,$I:$I,"факт"))+ABS(C1565))&gt;ABS(SUMIFS(INDIRECT("'Реестр план'!"&amp;'План-факт'!$E$3),'Реестр план'!$F:$F,E1565,'Реестр план'!$I:$I,J1565)),"перерасход","ок"))</f>
        <v/>
      </c>
    </row>
    <row r="1566" spans="1:13" x14ac:dyDescent="0.3">
      <c r="A1566" s="7">
        <v>42048</v>
      </c>
      <c r="C1566" s="9">
        <v>27704.04</v>
      </c>
      <c r="D1566" s="4" t="s">
        <v>15</v>
      </c>
      <c r="E1566" s="4" t="s">
        <v>24</v>
      </c>
      <c r="F1566" s="4" t="s">
        <v>114</v>
      </c>
      <c r="H1566" s="4" t="s">
        <v>178</v>
      </c>
      <c r="I1566" s="4" t="s">
        <v>163</v>
      </c>
      <c r="J1566" s="11">
        <f t="shared" si="72"/>
        <v>2</v>
      </c>
      <c r="K1566" s="11">
        <f t="shared" si="73"/>
        <v>0</v>
      </c>
      <c r="L1566" s="11">
        <f t="shared" si="74"/>
        <v>7</v>
      </c>
      <c r="M1566" s="11" t="str">
        <f ca="1">IF(I1566&lt;&gt;"план","",IF((ABS(SUMIFS($C:$C,$J:$J,J1566,$E:$E,E1566,$I:$I,"факт"))+ABS(C1566))&gt;ABS(SUMIFS(INDIRECT("'Реестр план'!"&amp;'План-факт'!$E$3),'Реестр план'!$F:$F,E1566,'Реестр план'!$I:$I,J1566)),"перерасход","ок"))</f>
        <v/>
      </c>
    </row>
    <row r="1567" spans="1:13" x14ac:dyDescent="0.3">
      <c r="A1567" s="7">
        <v>42048</v>
      </c>
      <c r="C1567" s="9">
        <v>31860</v>
      </c>
      <c r="D1567" s="4" t="s">
        <v>15</v>
      </c>
      <c r="E1567" s="4" t="s">
        <v>24</v>
      </c>
      <c r="F1567" s="4" t="s">
        <v>111</v>
      </c>
      <c r="H1567" s="4" t="s">
        <v>178</v>
      </c>
      <c r="I1567" s="4" t="s">
        <v>163</v>
      </c>
      <c r="J1567" s="11">
        <f t="shared" si="72"/>
        <v>2</v>
      </c>
      <c r="K1567" s="11">
        <f t="shared" si="73"/>
        <v>0</v>
      </c>
      <c r="L1567" s="11">
        <f t="shared" si="74"/>
        <v>7</v>
      </c>
      <c r="M1567" s="11" t="str">
        <f ca="1">IF(I1567&lt;&gt;"план","",IF((ABS(SUMIFS($C:$C,$J:$J,J1567,$E:$E,E1567,$I:$I,"факт"))+ABS(C1567))&gt;ABS(SUMIFS(INDIRECT("'Реестр план'!"&amp;'План-факт'!$E$3),'Реестр план'!$F:$F,E1567,'Реестр план'!$I:$I,J1567)),"перерасход","ок"))</f>
        <v/>
      </c>
    </row>
    <row r="1568" spans="1:13" x14ac:dyDescent="0.3">
      <c r="A1568" s="7">
        <v>42049</v>
      </c>
      <c r="C1568" s="9">
        <v>-45395</v>
      </c>
      <c r="D1568" s="4" t="s">
        <v>9</v>
      </c>
      <c r="E1568" s="4" t="s">
        <v>29</v>
      </c>
      <c r="F1568" s="4" t="s">
        <v>132</v>
      </c>
      <c r="H1568" s="4" t="s">
        <v>185</v>
      </c>
      <c r="I1568" s="4" t="s">
        <v>163</v>
      </c>
      <c r="J1568" s="11">
        <f t="shared" si="72"/>
        <v>2</v>
      </c>
      <c r="K1568" s="11">
        <f t="shared" si="73"/>
        <v>0</v>
      </c>
      <c r="L1568" s="11">
        <f t="shared" si="74"/>
        <v>7</v>
      </c>
      <c r="M1568" s="11" t="str">
        <f ca="1">IF(I1568&lt;&gt;"план","",IF((ABS(SUMIFS($C:$C,$J:$J,J1568,$E:$E,E1568,$I:$I,"факт"))+ABS(C1568))&gt;ABS(SUMIFS(INDIRECT("'Реестр план'!"&amp;'План-факт'!$E$3),'Реестр план'!$F:$F,E1568,'Реестр план'!$I:$I,J1568)),"перерасход","ок"))</f>
        <v/>
      </c>
    </row>
    <row r="1569" spans="1:13" x14ac:dyDescent="0.3">
      <c r="A1569" s="7">
        <v>42049</v>
      </c>
      <c r="C1569" s="9">
        <v>-17300</v>
      </c>
      <c r="D1569" s="4" t="s">
        <v>16</v>
      </c>
      <c r="E1569" s="4" t="s">
        <v>29</v>
      </c>
      <c r="F1569" s="4" t="s">
        <v>141</v>
      </c>
      <c r="H1569" s="4" t="s">
        <v>185</v>
      </c>
      <c r="I1569" s="4" t="s">
        <v>163</v>
      </c>
      <c r="J1569" s="11">
        <f t="shared" si="72"/>
        <v>2</v>
      </c>
      <c r="K1569" s="11">
        <f t="shared" si="73"/>
        <v>0</v>
      </c>
      <c r="L1569" s="11">
        <f t="shared" si="74"/>
        <v>7</v>
      </c>
      <c r="M1569" s="11" t="str">
        <f ca="1">IF(I1569&lt;&gt;"план","",IF((ABS(SUMIFS($C:$C,$J:$J,J1569,$E:$E,E1569,$I:$I,"факт"))+ABS(C1569))&gt;ABS(SUMIFS(INDIRECT("'Реестр план'!"&amp;'План-факт'!$E$3),'Реестр план'!$F:$F,E1569,'Реестр план'!$I:$I,J1569)),"перерасход","ок"))</f>
        <v/>
      </c>
    </row>
    <row r="1570" spans="1:13" x14ac:dyDescent="0.3">
      <c r="A1570" s="7">
        <v>42049</v>
      </c>
      <c r="C1570" s="9">
        <v>22139.57</v>
      </c>
      <c r="D1570" s="4" t="s">
        <v>15</v>
      </c>
      <c r="E1570" s="4" t="s">
        <v>24</v>
      </c>
      <c r="F1570" s="4" t="s">
        <v>117</v>
      </c>
      <c r="H1570" s="4" t="s">
        <v>178</v>
      </c>
      <c r="I1570" s="4" t="s">
        <v>163</v>
      </c>
      <c r="J1570" s="11">
        <f t="shared" si="72"/>
        <v>2</v>
      </c>
      <c r="K1570" s="11">
        <f t="shared" si="73"/>
        <v>0</v>
      </c>
      <c r="L1570" s="11">
        <f t="shared" si="74"/>
        <v>7</v>
      </c>
      <c r="M1570" s="11" t="str">
        <f ca="1">IF(I1570&lt;&gt;"план","",IF((ABS(SUMIFS($C:$C,$J:$J,J1570,$E:$E,E1570,$I:$I,"факт"))+ABS(C1570))&gt;ABS(SUMIFS(INDIRECT("'Реестр план'!"&amp;'План-факт'!$E$3),'Реестр план'!$F:$F,E1570,'Реестр план'!$I:$I,J1570)),"перерасход","ок"))</f>
        <v/>
      </c>
    </row>
    <row r="1571" spans="1:13" x14ac:dyDescent="0.3">
      <c r="A1571" s="7">
        <v>42049</v>
      </c>
      <c r="C1571" s="9">
        <v>106200</v>
      </c>
      <c r="D1571" s="4" t="s">
        <v>9</v>
      </c>
      <c r="E1571" s="4" t="s">
        <v>24</v>
      </c>
      <c r="F1571" s="4" t="s">
        <v>112</v>
      </c>
      <c r="H1571" s="4" t="s">
        <v>178</v>
      </c>
      <c r="I1571" s="4" t="s">
        <v>163</v>
      </c>
      <c r="J1571" s="11">
        <f t="shared" si="72"/>
        <v>2</v>
      </c>
      <c r="K1571" s="11">
        <f t="shared" si="73"/>
        <v>0</v>
      </c>
      <c r="L1571" s="11">
        <f t="shared" si="74"/>
        <v>7</v>
      </c>
      <c r="M1571" s="11" t="str">
        <f ca="1">IF(I1571&lt;&gt;"план","",IF((ABS(SUMIFS($C:$C,$J:$J,J1571,$E:$E,E1571,$I:$I,"факт"))+ABS(C1571))&gt;ABS(SUMIFS(INDIRECT("'Реестр план'!"&amp;'План-факт'!$E$3),'Реестр план'!$F:$F,E1571,'Реестр план'!$I:$I,J1571)),"перерасход","ок"))</f>
        <v/>
      </c>
    </row>
    <row r="1572" spans="1:13" x14ac:dyDescent="0.3">
      <c r="A1572" s="7">
        <v>42049</v>
      </c>
      <c r="C1572" s="9">
        <v>1000000</v>
      </c>
      <c r="D1572" s="4" t="s">
        <v>16</v>
      </c>
      <c r="E1572" s="4" t="s">
        <v>24</v>
      </c>
      <c r="F1572" s="4" t="s">
        <v>115</v>
      </c>
      <c r="H1572" s="4" t="s">
        <v>178</v>
      </c>
      <c r="I1572" s="4" t="s">
        <v>163</v>
      </c>
      <c r="J1572" s="11">
        <f t="shared" si="72"/>
        <v>2</v>
      </c>
      <c r="K1572" s="11">
        <f t="shared" si="73"/>
        <v>0</v>
      </c>
      <c r="L1572" s="11">
        <f t="shared" si="74"/>
        <v>7</v>
      </c>
      <c r="M1572" s="11" t="str">
        <f ca="1">IF(I1572&lt;&gt;"план","",IF((ABS(SUMIFS($C:$C,$J:$J,J1572,$E:$E,E1572,$I:$I,"факт"))+ABS(C1572))&gt;ABS(SUMIFS(INDIRECT("'Реестр план'!"&amp;'План-факт'!$E$3),'Реестр план'!$F:$F,E1572,'Реестр план'!$I:$I,J1572)),"перерасход","ок"))</f>
        <v/>
      </c>
    </row>
    <row r="1573" spans="1:13" x14ac:dyDescent="0.3">
      <c r="A1573" s="7">
        <v>42050</v>
      </c>
      <c r="C1573" s="9">
        <v>-2160000</v>
      </c>
      <c r="D1573" s="4" t="s">
        <v>16</v>
      </c>
      <c r="E1573" s="4" t="s">
        <v>24</v>
      </c>
      <c r="F1573" s="4" t="s">
        <v>110</v>
      </c>
      <c r="H1573" s="4" t="s">
        <v>178</v>
      </c>
      <c r="I1573" s="4" t="s">
        <v>163</v>
      </c>
      <c r="J1573" s="11">
        <f t="shared" si="72"/>
        <v>2</v>
      </c>
      <c r="K1573" s="11">
        <f t="shared" si="73"/>
        <v>0</v>
      </c>
      <c r="L1573" s="11">
        <f t="shared" si="74"/>
        <v>8</v>
      </c>
      <c r="M1573" s="11" t="str">
        <f ca="1">IF(I1573&lt;&gt;"план","",IF((ABS(SUMIFS($C:$C,$J:$J,J1573,$E:$E,E1573,$I:$I,"факт"))+ABS(C1573))&gt;ABS(SUMIFS(INDIRECT("'Реестр план'!"&amp;'План-факт'!$E$3),'Реестр план'!$F:$F,E1573,'Реестр план'!$I:$I,J1573)),"перерасход","ок"))</f>
        <v/>
      </c>
    </row>
    <row r="1574" spans="1:13" x14ac:dyDescent="0.3">
      <c r="A1574" s="7">
        <v>42050</v>
      </c>
      <c r="C1574" s="9">
        <v>-156700</v>
      </c>
      <c r="D1574" s="4" t="s">
        <v>15</v>
      </c>
      <c r="E1574" s="4" t="s">
        <v>32</v>
      </c>
      <c r="F1574" s="4" t="s">
        <v>152</v>
      </c>
      <c r="H1574" s="4" t="s">
        <v>179</v>
      </c>
      <c r="I1574" s="4" t="s">
        <v>163</v>
      </c>
      <c r="J1574" s="11">
        <f t="shared" si="72"/>
        <v>2</v>
      </c>
      <c r="K1574" s="11">
        <f t="shared" si="73"/>
        <v>0</v>
      </c>
      <c r="L1574" s="11">
        <f t="shared" si="74"/>
        <v>8</v>
      </c>
      <c r="M1574" s="11" t="str">
        <f ca="1">IF(I1574&lt;&gt;"план","",IF((ABS(SUMIFS($C:$C,$J:$J,J1574,$E:$E,E1574,$I:$I,"факт"))+ABS(C1574))&gt;ABS(SUMIFS(INDIRECT("'Реестр план'!"&amp;'План-факт'!$E$3),'Реестр план'!$F:$F,E1574,'Реестр план'!$I:$I,J1574)),"перерасход","ок"))</f>
        <v/>
      </c>
    </row>
    <row r="1575" spans="1:13" x14ac:dyDescent="0.3">
      <c r="A1575" s="7">
        <v>42050</v>
      </c>
      <c r="C1575" s="9">
        <v>-117350</v>
      </c>
      <c r="D1575" s="4" t="s">
        <v>9</v>
      </c>
      <c r="E1575" s="4" t="s">
        <v>36</v>
      </c>
      <c r="H1575" s="4" t="s">
        <v>186</v>
      </c>
      <c r="I1575" s="4" t="s">
        <v>163</v>
      </c>
      <c r="J1575" s="11">
        <f t="shared" si="72"/>
        <v>2</v>
      </c>
      <c r="K1575" s="11">
        <f t="shared" si="73"/>
        <v>0</v>
      </c>
      <c r="L1575" s="11">
        <f t="shared" si="74"/>
        <v>8</v>
      </c>
      <c r="M1575" s="11" t="str">
        <f ca="1">IF(I1575&lt;&gt;"план","",IF((ABS(SUMIFS($C:$C,$J:$J,J1575,$E:$E,E1575,$I:$I,"факт"))+ABS(C1575))&gt;ABS(SUMIFS(INDIRECT("'Реестр план'!"&amp;'План-факт'!$E$3),'Реестр план'!$F:$F,E1575,'Реестр план'!$I:$I,J1575)),"перерасход","ок"))</f>
        <v/>
      </c>
    </row>
    <row r="1576" spans="1:13" x14ac:dyDescent="0.3">
      <c r="A1576" s="7">
        <v>42050</v>
      </c>
      <c r="C1576" s="9">
        <v>-75000</v>
      </c>
      <c r="D1576" s="4" t="s">
        <v>9</v>
      </c>
      <c r="E1576" s="4" t="s">
        <v>32</v>
      </c>
      <c r="F1576" s="4" t="s">
        <v>147</v>
      </c>
      <c r="H1576" s="4" t="s">
        <v>179</v>
      </c>
      <c r="I1576" s="4" t="s">
        <v>163</v>
      </c>
      <c r="J1576" s="11">
        <f t="shared" si="72"/>
        <v>2</v>
      </c>
      <c r="K1576" s="11">
        <f t="shared" si="73"/>
        <v>0</v>
      </c>
      <c r="L1576" s="11">
        <f t="shared" si="74"/>
        <v>8</v>
      </c>
      <c r="M1576" s="11" t="str">
        <f ca="1">IF(I1576&lt;&gt;"план","",IF((ABS(SUMIFS($C:$C,$J:$J,J1576,$E:$E,E1576,$I:$I,"факт"))+ABS(C1576))&gt;ABS(SUMIFS(INDIRECT("'Реестр план'!"&amp;'План-факт'!$E$3),'Реестр план'!$F:$F,E1576,'Реестр план'!$I:$I,J1576)),"перерасход","ок"))</f>
        <v/>
      </c>
    </row>
    <row r="1577" spans="1:13" x14ac:dyDescent="0.3">
      <c r="A1577" s="7">
        <v>42050</v>
      </c>
      <c r="C1577" s="9">
        <v>-60000</v>
      </c>
      <c r="D1577" s="4" t="s">
        <v>9</v>
      </c>
      <c r="E1577" s="4" t="s">
        <v>32</v>
      </c>
      <c r="F1577" s="4" t="s">
        <v>148</v>
      </c>
      <c r="H1577" s="4" t="s">
        <v>179</v>
      </c>
      <c r="I1577" s="4" t="s">
        <v>163</v>
      </c>
      <c r="J1577" s="11">
        <f t="shared" si="72"/>
        <v>2</v>
      </c>
      <c r="K1577" s="11">
        <f t="shared" si="73"/>
        <v>0</v>
      </c>
      <c r="L1577" s="11">
        <f t="shared" si="74"/>
        <v>8</v>
      </c>
      <c r="M1577" s="11" t="str">
        <f ca="1">IF(I1577&lt;&gt;"план","",IF((ABS(SUMIFS($C:$C,$J:$J,J1577,$E:$E,E1577,$I:$I,"факт"))+ABS(C1577))&gt;ABS(SUMIFS(INDIRECT("'Реестр план'!"&amp;'План-факт'!$E$3),'Реестр план'!$F:$F,E1577,'Реестр план'!$I:$I,J1577)),"перерасход","ок"))</f>
        <v/>
      </c>
    </row>
    <row r="1578" spans="1:13" x14ac:dyDescent="0.3">
      <c r="A1578" s="7">
        <v>42050</v>
      </c>
      <c r="C1578" s="9">
        <v>-47500</v>
      </c>
      <c r="D1578" s="4" t="s">
        <v>9</v>
      </c>
      <c r="E1578" s="4" t="s">
        <v>32</v>
      </c>
      <c r="F1578" s="4" t="s">
        <v>149</v>
      </c>
      <c r="H1578" s="4" t="s">
        <v>179</v>
      </c>
      <c r="I1578" s="4" t="s">
        <v>163</v>
      </c>
      <c r="J1578" s="11">
        <f t="shared" si="72"/>
        <v>2</v>
      </c>
      <c r="K1578" s="11">
        <f t="shared" si="73"/>
        <v>0</v>
      </c>
      <c r="L1578" s="11">
        <f t="shared" si="74"/>
        <v>8</v>
      </c>
      <c r="M1578" s="11" t="str">
        <f ca="1">IF(I1578&lt;&gt;"план","",IF((ABS(SUMIFS($C:$C,$J:$J,J1578,$E:$E,E1578,$I:$I,"факт"))+ABS(C1578))&gt;ABS(SUMIFS(INDIRECT("'Реестр план'!"&amp;'План-факт'!$E$3),'Реестр план'!$F:$F,E1578,'Реестр план'!$I:$I,J1578)),"перерасход","ок"))</f>
        <v/>
      </c>
    </row>
    <row r="1579" spans="1:13" x14ac:dyDescent="0.3">
      <c r="A1579" s="7">
        <v>42050</v>
      </c>
      <c r="C1579" s="9">
        <v>-40000</v>
      </c>
      <c r="D1579" s="4" t="s">
        <v>16</v>
      </c>
      <c r="E1579" s="4" t="s">
        <v>32</v>
      </c>
      <c r="F1579" s="4" t="s">
        <v>151</v>
      </c>
      <c r="H1579" s="4" t="s">
        <v>179</v>
      </c>
      <c r="I1579" s="4" t="s">
        <v>163</v>
      </c>
      <c r="J1579" s="11">
        <f t="shared" si="72"/>
        <v>2</v>
      </c>
      <c r="K1579" s="11">
        <f t="shared" si="73"/>
        <v>0</v>
      </c>
      <c r="L1579" s="11">
        <f t="shared" si="74"/>
        <v>8</v>
      </c>
      <c r="M1579" s="11" t="str">
        <f ca="1">IF(I1579&lt;&gt;"план","",IF((ABS(SUMIFS($C:$C,$J:$J,J1579,$E:$E,E1579,$I:$I,"факт"))+ABS(C1579))&gt;ABS(SUMIFS(INDIRECT("'Реестр план'!"&amp;'План-факт'!$E$3),'Реестр план'!$F:$F,E1579,'Реестр план'!$I:$I,J1579)),"перерасход","ок"))</f>
        <v/>
      </c>
    </row>
    <row r="1580" spans="1:13" x14ac:dyDescent="0.3">
      <c r="A1580" s="7">
        <v>42050</v>
      </c>
      <c r="C1580" s="9">
        <v>-39175</v>
      </c>
      <c r="D1580" s="4" t="s">
        <v>15</v>
      </c>
      <c r="E1580" s="4" t="s">
        <v>33</v>
      </c>
      <c r="F1580" s="4" t="s">
        <v>152</v>
      </c>
      <c r="H1580" s="4" t="s">
        <v>179</v>
      </c>
      <c r="I1580" s="4" t="s">
        <v>163</v>
      </c>
      <c r="J1580" s="11">
        <f t="shared" si="72"/>
        <v>2</v>
      </c>
      <c r="K1580" s="11">
        <f t="shared" si="73"/>
        <v>0</v>
      </c>
      <c r="L1580" s="11">
        <f t="shared" si="74"/>
        <v>8</v>
      </c>
      <c r="M1580" s="11" t="str">
        <f ca="1">IF(I1580&lt;&gt;"план","",IF((ABS(SUMIFS($C:$C,$J:$J,J1580,$E:$E,E1580,$I:$I,"факт"))+ABS(C1580))&gt;ABS(SUMIFS(INDIRECT("'Реестр план'!"&amp;'План-факт'!$E$3),'Реестр план'!$F:$F,E1580,'Реестр план'!$I:$I,J1580)),"перерасход","ок"))</f>
        <v/>
      </c>
    </row>
    <row r="1581" spans="1:13" x14ac:dyDescent="0.3">
      <c r="A1581" s="7">
        <v>42050</v>
      </c>
      <c r="C1581" s="9">
        <v>-32625</v>
      </c>
      <c r="D1581" s="4" t="s">
        <v>15</v>
      </c>
      <c r="E1581" s="4" t="s">
        <v>32</v>
      </c>
      <c r="F1581" s="4" t="s">
        <v>150</v>
      </c>
      <c r="H1581" s="4" t="s">
        <v>179</v>
      </c>
      <c r="I1581" s="4" t="s">
        <v>163</v>
      </c>
      <c r="J1581" s="11">
        <f t="shared" si="72"/>
        <v>2</v>
      </c>
      <c r="K1581" s="11">
        <f t="shared" si="73"/>
        <v>0</v>
      </c>
      <c r="L1581" s="11">
        <f t="shared" si="74"/>
        <v>8</v>
      </c>
      <c r="M1581" s="11" t="str">
        <f ca="1">IF(I1581&lt;&gt;"план","",IF((ABS(SUMIFS($C:$C,$J:$J,J1581,$E:$E,E1581,$I:$I,"факт"))+ABS(C1581))&gt;ABS(SUMIFS(INDIRECT("'Реестр план'!"&amp;'План-факт'!$E$3),'Реестр план'!$F:$F,E1581,'Реестр план'!$I:$I,J1581)),"перерасход","ок"))</f>
        <v/>
      </c>
    </row>
    <row r="1582" spans="1:13" x14ac:dyDescent="0.3">
      <c r="A1582" s="7">
        <v>42050</v>
      </c>
      <c r="C1582" s="9">
        <v>-18750</v>
      </c>
      <c r="D1582" s="4" t="s">
        <v>16</v>
      </c>
      <c r="E1582" s="4" t="s">
        <v>33</v>
      </c>
      <c r="F1582" s="4" t="s">
        <v>147</v>
      </c>
      <c r="H1582" s="4" t="s">
        <v>179</v>
      </c>
      <c r="I1582" s="4" t="s">
        <v>163</v>
      </c>
      <c r="J1582" s="11">
        <f t="shared" si="72"/>
        <v>2</v>
      </c>
      <c r="K1582" s="11">
        <f t="shared" si="73"/>
        <v>0</v>
      </c>
      <c r="L1582" s="11">
        <f t="shared" si="74"/>
        <v>8</v>
      </c>
      <c r="M1582" s="11" t="str">
        <f ca="1">IF(I1582&lt;&gt;"план","",IF((ABS(SUMIFS($C:$C,$J:$J,J1582,$E:$E,E1582,$I:$I,"факт"))+ABS(C1582))&gt;ABS(SUMIFS(INDIRECT("'Реестр план'!"&amp;'План-факт'!$E$3),'Реестр план'!$F:$F,E1582,'Реестр план'!$I:$I,J1582)),"перерасход","ок"))</f>
        <v/>
      </c>
    </row>
    <row r="1583" spans="1:13" x14ac:dyDescent="0.3">
      <c r="A1583" s="7">
        <v>42050</v>
      </c>
      <c r="C1583" s="9">
        <v>-15000</v>
      </c>
      <c r="D1583" s="4" t="s">
        <v>15</v>
      </c>
      <c r="E1583" s="4" t="s">
        <v>33</v>
      </c>
      <c r="F1583" s="4" t="s">
        <v>148</v>
      </c>
      <c r="H1583" s="4" t="s">
        <v>179</v>
      </c>
      <c r="I1583" s="4" t="s">
        <v>163</v>
      </c>
      <c r="J1583" s="11">
        <f t="shared" si="72"/>
        <v>2</v>
      </c>
      <c r="K1583" s="11">
        <f t="shared" si="73"/>
        <v>0</v>
      </c>
      <c r="L1583" s="11">
        <f t="shared" si="74"/>
        <v>8</v>
      </c>
      <c r="M1583" s="11" t="str">
        <f ca="1">IF(I1583&lt;&gt;"план","",IF((ABS(SUMIFS($C:$C,$J:$J,J1583,$E:$E,E1583,$I:$I,"факт"))+ABS(C1583))&gt;ABS(SUMIFS(INDIRECT("'Реестр план'!"&amp;'План-факт'!$E$3),'Реестр план'!$F:$F,E1583,'Реестр план'!$I:$I,J1583)),"перерасход","ок"))</f>
        <v/>
      </c>
    </row>
    <row r="1584" spans="1:13" x14ac:dyDescent="0.3">
      <c r="A1584" s="7">
        <v>42050</v>
      </c>
      <c r="C1584" s="9">
        <v>-11875</v>
      </c>
      <c r="D1584" s="4" t="s">
        <v>16</v>
      </c>
      <c r="E1584" s="4" t="s">
        <v>33</v>
      </c>
      <c r="F1584" s="4" t="s">
        <v>149</v>
      </c>
      <c r="H1584" s="4" t="s">
        <v>179</v>
      </c>
      <c r="I1584" s="4" t="s">
        <v>163</v>
      </c>
      <c r="J1584" s="11">
        <f t="shared" si="72"/>
        <v>2</v>
      </c>
      <c r="K1584" s="11">
        <f t="shared" si="73"/>
        <v>0</v>
      </c>
      <c r="L1584" s="11">
        <f t="shared" si="74"/>
        <v>8</v>
      </c>
      <c r="M1584" s="11" t="str">
        <f ca="1">IF(I1584&lt;&gt;"план","",IF((ABS(SUMIFS($C:$C,$J:$J,J1584,$E:$E,E1584,$I:$I,"факт"))+ABS(C1584))&gt;ABS(SUMIFS(INDIRECT("'Реестр план'!"&amp;'План-факт'!$E$3),'Реестр план'!$F:$F,E1584,'Реестр план'!$I:$I,J1584)),"перерасход","ок"))</f>
        <v/>
      </c>
    </row>
    <row r="1585" spans="1:13" x14ac:dyDescent="0.3">
      <c r="A1585" s="7">
        <v>42050</v>
      </c>
      <c r="C1585" s="9">
        <v>-10000</v>
      </c>
      <c r="D1585" s="4" t="s">
        <v>15</v>
      </c>
      <c r="E1585" s="4" t="s">
        <v>33</v>
      </c>
      <c r="F1585" s="4" t="s">
        <v>151</v>
      </c>
      <c r="H1585" s="4" t="s">
        <v>179</v>
      </c>
      <c r="I1585" s="4" t="s">
        <v>163</v>
      </c>
      <c r="J1585" s="11">
        <f t="shared" si="72"/>
        <v>2</v>
      </c>
      <c r="K1585" s="11">
        <f t="shared" si="73"/>
        <v>0</v>
      </c>
      <c r="L1585" s="11">
        <f t="shared" si="74"/>
        <v>8</v>
      </c>
      <c r="M1585" s="11" t="str">
        <f ca="1">IF(I1585&lt;&gt;"план","",IF((ABS(SUMIFS($C:$C,$J:$J,J1585,$E:$E,E1585,$I:$I,"факт"))+ABS(C1585))&gt;ABS(SUMIFS(INDIRECT("'Реестр план'!"&amp;'План-факт'!$E$3),'Реестр план'!$F:$F,E1585,'Реестр план'!$I:$I,J1585)),"перерасход","ок"))</f>
        <v/>
      </c>
    </row>
    <row r="1586" spans="1:13" x14ac:dyDescent="0.3">
      <c r="A1586" s="7">
        <v>42050</v>
      </c>
      <c r="C1586" s="9">
        <v>-9421.61</v>
      </c>
      <c r="D1586" s="4" t="s">
        <v>15</v>
      </c>
      <c r="E1586" s="4" t="s">
        <v>29</v>
      </c>
      <c r="F1586" s="4" t="s">
        <v>140</v>
      </c>
      <c r="H1586" s="4" t="s">
        <v>185</v>
      </c>
      <c r="I1586" s="4" t="s">
        <v>163</v>
      </c>
      <c r="J1586" s="11">
        <f t="shared" si="72"/>
        <v>2</v>
      </c>
      <c r="K1586" s="11">
        <f t="shared" si="73"/>
        <v>0</v>
      </c>
      <c r="L1586" s="11">
        <f t="shared" si="74"/>
        <v>8</v>
      </c>
      <c r="M1586" s="11" t="str">
        <f ca="1">IF(I1586&lt;&gt;"план","",IF((ABS(SUMIFS($C:$C,$J:$J,J1586,$E:$E,E1586,$I:$I,"факт"))+ABS(C1586))&gt;ABS(SUMIFS(INDIRECT("'Реестр план'!"&amp;'План-факт'!$E$3),'Реестр план'!$F:$F,E1586,'Реестр план'!$I:$I,J1586)),"перерасход","ок"))</f>
        <v/>
      </c>
    </row>
    <row r="1587" spans="1:13" x14ac:dyDescent="0.3">
      <c r="A1587" s="7">
        <v>42050</v>
      </c>
      <c r="C1587" s="9">
        <v>-8156.25</v>
      </c>
      <c r="D1587" s="4" t="s">
        <v>16</v>
      </c>
      <c r="E1587" s="4" t="s">
        <v>33</v>
      </c>
      <c r="F1587" s="4" t="s">
        <v>150</v>
      </c>
      <c r="H1587" s="4" t="s">
        <v>179</v>
      </c>
      <c r="I1587" s="4" t="s">
        <v>163</v>
      </c>
      <c r="J1587" s="11">
        <f t="shared" si="72"/>
        <v>2</v>
      </c>
      <c r="K1587" s="11">
        <f t="shared" si="73"/>
        <v>0</v>
      </c>
      <c r="L1587" s="11">
        <f t="shared" si="74"/>
        <v>8</v>
      </c>
      <c r="M1587" s="11" t="str">
        <f ca="1">IF(I1587&lt;&gt;"план","",IF((ABS(SUMIFS($C:$C,$J:$J,J1587,$E:$E,E1587,$I:$I,"факт"))+ABS(C1587))&gt;ABS(SUMIFS(INDIRECT("'Реестр план'!"&amp;'План-факт'!$E$3),'Реестр план'!$F:$F,E1587,'Реестр план'!$I:$I,J1587)),"перерасход","ок"))</f>
        <v/>
      </c>
    </row>
    <row r="1588" spans="1:13" x14ac:dyDescent="0.3">
      <c r="A1588" s="7">
        <v>42050</v>
      </c>
      <c r="C1588" s="9">
        <v>1000</v>
      </c>
      <c r="D1588" s="4" t="s">
        <v>15</v>
      </c>
      <c r="E1588" s="4" t="s">
        <v>24</v>
      </c>
      <c r="F1588" s="4" t="s">
        <v>106</v>
      </c>
      <c r="H1588" s="4" t="s">
        <v>178</v>
      </c>
      <c r="I1588" s="4" t="s">
        <v>163</v>
      </c>
      <c r="J1588" s="11">
        <f t="shared" si="72"/>
        <v>2</v>
      </c>
      <c r="K1588" s="11">
        <f t="shared" si="73"/>
        <v>0</v>
      </c>
      <c r="L1588" s="11">
        <f t="shared" si="74"/>
        <v>8</v>
      </c>
      <c r="M1588" s="11" t="str">
        <f ca="1">IF(I1588&lt;&gt;"план","",IF((ABS(SUMIFS($C:$C,$J:$J,J1588,$E:$E,E1588,$I:$I,"факт"))+ABS(C1588))&gt;ABS(SUMIFS(INDIRECT("'Реестр план'!"&amp;'План-факт'!$E$3),'Реестр план'!$F:$F,E1588,'Реестр план'!$I:$I,J1588)),"перерасход","ок"))</f>
        <v/>
      </c>
    </row>
    <row r="1589" spans="1:13" x14ac:dyDescent="0.3">
      <c r="A1589" s="7">
        <v>42050</v>
      </c>
      <c r="C1589" s="9">
        <v>47200</v>
      </c>
      <c r="D1589" s="4" t="s">
        <v>15</v>
      </c>
      <c r="E1589" s="4" t="s">
        <v>24</v>
      </c>
      <c r="F1589" s="4" t="s">
        <v>117</v>
      </c>
      <c r="H1589" s="4" t="s">
        <v>178</v>
      </c>
      <c r="I1589" s="4" t="s">
        <v>163</v>
      </c>
      <c r="J1589" s="11">
        <f t="shared" si="72"/>
        <v>2</v>
      </c>
      <c r="K1589" s="11">
        <f t="shared" si="73"/>
        <v>0</v>
      </c>
      <c r="L1589" s="11">
        <f t="shared" si="74"/>
        <v>8</v>
      </c>
      <c r="M1589" s="11" t="str">
        <f ca="1">IF(I1589&lt;&gt;"план","",IF((ABS(SUMIFS($C:$C,$J:$J,J1589,$E:$E,E1589,$I:$I,"факт"))+ABS(C1589))&gt;ABS(SUMIFS(INDIRECT("'Реестр план'!"&amp;'План-факт'!$E$3),'Реестр план'!$F:$F,E1589,'Реестр план'!$I:$I,J1589)),"перерасход","ок"))</f>
        <v/>
      </c>
    </row>
    <row r="1590" spans="1:13" x14ac:dyDescent="0.3">
      <c r="A1590" s="7">
        <v>42050</v>
      </c>
      <c r="C1590" s="9">
        <v>93000</v>
      </c>
      <c r="D1590" s="4" t="s">
        <v>9</v>
      </c>
      <c r="E1590" s="4" t="s">
        <v>24</v>
      </c>
      <c r="F1590" s="4" t="s">
        <v>108</v>
      </c>
      <c r="H1590" s="4" t="s">
        <v>178</v>
      </c>
      <c r="I1590" s="4" t="s">
        <v>163</v>
      </c>
      <c r="J1590" s="11">
        <f t="shared" si="72"/>
        <v>2</v>
      </c>
      <c r="K1590" s="11">
        <f t="shared" si="73"/>
        <v>0</v>
      </c>
      <c r="L1590" s="11">
        <f t="shared" si="74"/>
        <v>8</v>
      </c>
      <c r="M1590" s="11" t="str">
        <f ca="1">IF(I1590&lt;&gt;"план","",IF((ABS(SUMIFS($C:$C,$J:$J,J1590,$E:$E,E1590,$I:$I,"факт"))+ABS(C1590))&gt;ABS(SUMIFS(INDIRECT("'Реестр план'!"&amp;'План-факт'!$E$3),'Реестр план'!$F:$F,E1590,'Реестр план'!$I:$I,J1590)),"перерасход","ок"))</f>
        <v/>
      </c>
    </row>
    <row r="1591" spans="1:13" x14ac:dyDescent="0.3">
      <c r="A1591" s="7">
        <v>42050</v>
      </c>
      <c r="C1591" s="9">
        <v>155000</v>
      </c>
      <c r="D1591" s="4" t="s">
        <v>15</v>
      </c>
      <c r="E1591" s="4" t="s">
        <v>24</v>
      </c>
      <c r="F1591" s="4" t="s">
        <v>123</v>
      </c>
      <c r="H1591" s="4" t="s">
        <v>178</v>
      </c>
      <c r="I1591" s="4" t="s">
        <v>163</v>
      </c>
      <c r="J1591" s="11">
        <f t="shared" si="72"/>
        <v>2</v>
      </c>
      <c r="K1591" s="11">
        <f t="shared" si="73"/>
        <v>0</v>
      </c>
      <c r="L1591" s="11">
        <f t="shared" si="74"/>
        <v>8</v>
      </c>
      <c r="M1591" s="11" t="str">
        <f ca="1">IF(I1591&lt;&gt;"план","",IF((ABS(SUMIFS($C:$C,$J:$J,J1591,$E:$E,E1591,$I:$I,"факт"))+ABS(C1591))&gt;ABS(SUMIFS(INDIRECT("'Реестр план'!"&amp;'План-факт'!$E$3),'Реестр план'!$F:$F,E1591,'Реестр план'!$I:$I,J1591)),"перерасход","ок"))</f>
        <v/>
      </c>
    </row>
    <row r="1592" spans="1:13" x14ac:dyDescent="0.3">
      <c r="A1592" s="7">
        <v>42053</v>
      </c>
      <c r="C1592" s="9">
        <v>-109656.68</v>
      </c>
      <c r="D1592" s="4" t="s">
        <v>15</v>
      </c>
      <c r="E1592" s="4" t="s">
        <v>29</v>
      </c>
      <c r="F1592" s="4" t="s">
        <v>126</v>
      </c>
      <c r="H1592" s="4" t="s">
        <v>185</v>
      </c>
      <c r="I1592" s="4" t="s">
        <v>163</v>
      </c>
      <c r="J1592" s="11">
        <f t="shared" si="72"/>
        <v>2</v>
      </c>
      <c r="K1592" s="11">
        <f t="shared" si="73"/>
        <v>0</v>
      </c>
      <c r="L1592" s="11">
        <f t="shared" si="74"/>
        <v>8</v>
      </c>
      <c r="M1592" s="11" t="str">
        <f ca="1">IF(I1592&lt;&gt;"план","",IF((ABS(SUMIFS($C:$C,$J:$J,J1592,$E:$E,E1592,$I:$I,"факт"))+ABS(C1592))&gt;ABS(SUMIFS(INDIRECT("'Реестр план'!"&amp;'План-факт'!$E$3),'Реестр план'!$F:$F,E1592,'Реестр план'!$I:$I,J1592)),"перерасход","ок"))</f>
        <v/>
      </c>
    </row>
    <row r="1593" spans="1:13" x14ac:dyDescent="0.3">
      <c r="A1593" s="7">
        <v>42053</v>
      </c>
      <c r="C1593" s="9">
        <v>-72225</v>
      </c>
      <c r="D1593" s="4" t="s">
        <v>16</v>
      </c>
      <c r="E1593" s="4" t="s">
        <v>29</v>
      </c>
      <c r="F1593" s="4" t="s">
        <v>130</v>
      </c>
      <c r="H1593" s="4" t="s">
        <v>185</v>
      </c>
      <c r="I1593" s="4" t="s">
        <v>163</v>
      </c>
      <c r="J1593" s="11">
        <f t="shared" si="72"/>
        <v>2</v>
      </c>
      <c r="K1593" s="11">
        <f t="shared" si="73"/>
        <v>0</v>
      </c>
      <c r="L1593" s="11">
        <f t="shared" si="74"/>
        <v>8</v>
      </c>
      <c r="M1593" s="11" t="str">
        <f ca="1">IF(I1593&lt;&gt;"план","",IF((ABS(SUMIFS($C:$C,$J:$J,J1593,$E:$E,E1593,$I:$I,"факт"))+ABS(C1593))&gt;ABS(SUMIFS(INDIRECT("'Реестр план'!"&amp;'План-факт'!$E$3),'Реестр план'!$F:$F,E1593,'Реестр план'!$I:$I,J1593)),"перерасход","ок"))</f>
        <v/>
      </c>
    </row>
    <row r="1594" spans="1:13" x14ac:dyDescent="0.3">
      <c r="A1594" s="7">
        <v>42053</v>
      </c>
      <c r="C1594" s="9">
        <v>-62841.39</v>
      </c>
      <c r="D1594" s="4" t="s">
        <v>15</v>
      </c>
      <c r="E1594" s="4" t="s">
        <v>29</v>
      </c>
      <c r="F1594" s="4" t="s">
        <v>139</v>
      </c>
      <c r="H1594" s="4" t="s">
        <v>185</v>
      </c>
      <c r="I1594" s="4" t="s">
        <v>163</v>
      </c>
      <c r="J1594" s="11">
        <f t="shared" si="72"/>
        <v>2</v>
      </c>
      <c r="K1594" s="11">
        <f t="shared" si="73"/>
        <v>0</v>
      </c>
      <c r="L1594" s="11">
        <f t="shared" si="74"/>
        <v>8</v>
      </c>
      <c r="M1594" s="11" t="str">
        <f ca="1">IF(I1594&lt;&gt;"план","",IF((ABS(SUMIFS($C:$C,$J:$J,J1594,$E:$E,E1594,$I:$I,"факт"))+ABS(C1594))&gt;ABS(SUMIFS(INDIRECT("'Реестр план'!"&amp;'План-факт'!$E$3),'Реестр план'!$F:$F,E1594,'Реестр план'!$I:$I,J1594)),"перерасход","ок"))</f>
        <v/>
      </c>
    </row>
    <row r="1595" spans="1:13" x14ac:dyDescent="0.3">
      <c r="A1595" s="7">
        <v>42053</v>
      </c>
      <c r="C1595" s="9">
        <v>-41179.14</v>
      </c>
      <c r="D1595" s="4" t="s">
        <v>16</v>
      </c>
      <c r="E1595" s="4" t="s">
        <v>29</v>
      </c>
      <c r="F1595" s="4" t="s">
        <v>127</v>
      </c>
      <c r="H1595" s="4" t="s">
        <v>185</v>
      </c>
      <c r="I1595" s="4" t="s">
        <v>163</v>
      </c>
      <c r="J1595" s="11">
        <f t="shared" si="72"/>
        <v>2</v>
      </c>
      <c r="K1595" s="11">
        <f t="shared" si="73"/>
        <v>0</v>
      </c>
      <c r="L1595" s="11">
        <f t="shared" si="74"/>
        <v>8</v>
      </c>
      <c r="M1595" s="11" t="str">
        <f ca="1">IF(I1595&lt;&gt;"план","",IF((ABS(SUMIFS($C:$C,$J:$J,J1595,$E:$E,E1595,$I:$I,"факт"))+ABS(C1595))&gt;ABS(SUMIFS(INDIRECT("'Реестр план'!"&amp;'План-факт'!$E$3),'Реестр план'!$F:$F,E1595,'Реестр план'!$I:$I,J1595)),"перерасход","ок"))</f>
        <v/>
      </c>
    </row>
    <row r="1596" spans="1:13" x14ac:dyDescent="0.3">
      <c r="A1596" s="7">
        <v>42053</v>
      </c>
      <c r="C1596" s="9">
        <v>-36036.35</v>
      </c>
      <c r="D1596" s="4" t="s">
        <v>15</v>
      </c>
      <c r="E1596" s="4" t="s">
        <v>29</v>
      </c>
      <c r="F1596" s="4" t="s">
        <v>141</v>
      </c>
      <c r="H1596" s="4" t="s">
        <v>185</v>
      </c>
      <c r="I1596" s="4" t="s">
        <v>163</v>
      </c>
      <c r="J1596" s="11">
        <f t="shared" si="72"/>
        <v>2</v>
      </c>
      <c r="K1596" s="11">
        <f t="shared" si="73"/>
        <v>0</v>
      </c>
      <c r="L1596" s="11">
        <f t="shared" si="74"/>
        <v>8</v>
      </c>
      <c r="M1596" s="11" t="str">
        <f ca="1">IF(I1596&lt;&gt;"план","",IF((ABS(SUMIFS($C:$C,$J:$J,J1596,$E:$E,E1596,$I:$I,"факт"))+ABS(C1596))&gt;ABS(SUMIFS(INDIRECT("'Реестр план'!"&amp;'План-факт'!$E$3),'Реестр план'!$F:$F,E1596,'Реестр план'!$I:$I,J1596)),"перерасход","ок"))</f>
        <v/>
      </c>
    </row>
    <row r="1597" spans="1:13" x14ac:dyDescent="0.3">
      <c r="A1597" s="7">
        <v>42053</v>
      </c>
      <c r="C1597" s="9">
        <v>-35426.43</v>
      </c>
      <c r="D1597" s="4" t="s">
        <v>16</v>
      </c>
      <c r="E1597" s="4" t="s">
        <v>29</v>
      </c>
      <c r="F1597" s="4" t="s">
        <v>131</v>
      </c>
      <c r="H1597" s="4" t="s">
        <v>185</v>
      </c>
      <c r="I1597" s="4" t="s">
        <v>163</v>
      </c>
      <c r="J1597" s="11">
        <f t="shared" si="72"/>
        <v>2</v>
      </c>
      <c r="K1597" s="11">
        <f t="shared" si="73"/>
        <v>0</v>
      </c>
      <c r="L1597" s="11">
        <f t="shared" si="74"/>
        <v>8</v>
      </c>
      <c r="M1597" s="11" t="str">
        <f ca="1">IF(I1597&lt;&gt;"план","",IF((ABS(SUMIFS($C:$C,$J:$J,J1597,$E:$E,E1597,$I:$I,"факт"))+ABS(C1597))&gt;ABS(SUMIFS(INDIRECT("'Реестр план'!"&amp;'План-факт'!$E$3),'Реестр план'!$F:$F,E1597,'Реестр план'!$I:$I,J1597)),"перерасход","ок"))</f>
        <v/>
      </c>
    </row>
    <row r="1598" spans="1:13" x14ac:dyDescent="0.3">
      <c r="A1598" s="7">
        <v>42053</v>
      </c>
      <c r="C1598" s="9">
        <v>-32122</v>
      </c>
      <c r="D1598" s="4" t="s">
        <v>15</v>
      </c>
      <c r="E1598" s="4" t="s">
        <v>29</v>
      </c>
      <c r="F1598" s="4" t="s">
        <v>134</v>
      </c>
      <c r="H1598" s="4" t="s">
        <v>185</v>
      </c>
      <c r="I1598" s="4" t="s">
        <v>163</v>
      </c>
      <c r="J1598" s="11">
        <f t="shared" si="72"/>
        <v>2</v>
      </c>
      <c r="K1598" s="11">
        <f t="shared" si="73"/>
        <v>0</v>
      </c>
      <c r="L1598" s="11">
        <f t="shared" si="74"/>
        <v>8</v>
      </c>
      <c r="M1598" s="11" t="str">
        <f ca="1">IF(I1598&lt;&gt;"план","",IF((ABS(SUMIFS($C:$C,$J:$J,J1598,$E:$E,E1598,$I:$I,"факт"))+ABS(C1598))&gt;ABS(SUMIFS(INDIRECT("'Реестр план'!"&amp;'План-факт'!$E$3),'Реестр план'!$F:$F,E1598,'Реестр план'!$I:$I,J1598)),"перерасход","ок"))</f>
        <v/>
      </c>
    </row>
    <row r="1599" spans="1:13" x14ac:dyDescent="0.3">
      <c r="A1599" s="7">
        <v>42053</v>
      </c>
      <c r="C1599" s="9">
        <v>-12495.05</v>
      </c>
      <c r="D1599" s="4" t="s">
        <v>9</v>
      </c>
      <c r="E1599" s="4" t="s">
        <v>29</v>
      </c>
      <c r="F1599" s="4" t="s">
        <v>140</v>
      </c>
      <c r="H1599" s="4" t="s">
        <v>185</v>
      </c>
      <c r="I1599" s="4" t="s">
        <v>163</v>
      </c>
      <c r="J1599" s="11">
        <f t="shared" si="72"/>
        <v>2</v>
      </c>
      <c r="K1599" s="11">
        <f t="shared" si="73"/>
        <v>0</v>
      </c>
      <c r="L1599" s="11">
        <f t="shared" si="74"/>
        <v>8</v>
      </c>
      <c r="M1599" s="11" t="str">
        <f ca="1">IF(I1599&lt;&gt;"план","",IF((ABS(SUMIFS($C:$C,$J:$J,J1599,$E:$E,E1599,$I:$I,"факт"))+ABS(C1599))&gt;ABS(SUMIFS(INDIRECT("'Реестр план'!"&amp;'План-факт'!$E$3),'Реестр план'!$F:$F,E1599,'Реестр план'!$I:$I,J1599)),"перерасход","ок"))</f>
        <v/>
      </c>
    </row>
    <row r="1600" spans="1:13" x14ac:dyDescent="0.3">
      <c r="A1600" s="7">
        <v>42053</v>
      </c>
      <c r="C1600" s="9">
        <v>-10907.25</v>
      </c>
      <c r="D1600" s="4" t="s">
        <v>15</v>
      </c>
      <c r="E1600" s="4" t="s">
        <v>29</v>
      </c>
      <c r="F1600" s="4" t="s">
        <v>134</v>
      </c>
      <c r="H1600" s="4" t="s">
        <v>185</v>
      </c>
      <c r="I1600" s="4" t="s">
        <v>163</v>
      </c>
      <c r="J1600" s="11">
        <f t="shared" si="72"/>
        <v>2</v>
      </c>
      <c r="K1600" s="11">
        <f t="shared" si="73"/>
        <v>0</v>
      </c>
      <c r="L1600" s="11">
        <f t="shared" si="74"/>
        <v>8</v>
      </c>
      <c r="M1600" s="11" t="str">
        <f ca="1">IF(I1600&lt;&gt;"план","",IF((ABS(SUMIFS($C:$C,$J:$J,J1600,$E:$E,E1600,$I:$I,"факт"))+ABS(C1600))&gt;ABS(SUMIFS(INDIRECT("'Реестр план'!"&amp;'План-факт'!$E$3),'Реестр план'!$F:$F,E1600,'Реестр план'!$I:$I,J1600)),"перерасход","ок"))</f>
        <v/>
      </c>
    </row>
    <row r="1601" spans="1:13" x14ac:dyDescent="0.3">
      <c r="A1601" s="7">
        <v>42053</v>
      </c>
      <c r="C1601" s="9">
        <v>-10135.84</v>
      </c>
      <c r="D1601" s="4" t="s">
        <v>9</v>
      </c>
      <c r="E1601" s="4" t="s">
        <v>29</v>
      </c>
      <c r="F1601" s="4" t="s">
        <v>132</v>
      </c>
      <c r="H1601" s="4" t="s">
        <v>185</v>
      </c>
      <c r="I1601" s="4" t="s">
        <v>163</v>
      </c>
      <c r="J1601" s="11">
        <f t="shared" si="72"/>
        <v>2</v>
      </c>
      <c r="K1601" s="11">
        <f t="shared" si="73"/>
        <v>0</v>
      </c>
      <c r="L1601" s="11">
        <f t="shared" si="74"/>
        <v>8</v>
      </c>
      <c r="M1601" s="11" t="str">
        <f ca="1">IF(I1601&lt;&gt;"план","",IF((ABS(SUMIFS($C:$C,$J:$J,J1601,$E:$E,E1601,$I:$I,"факт"))+ABS(C1601))&gt;ABS(SUMIFS(INDIRECT("'Реестр план'!"&amp;'План-факт'!$E$3),'Реестр план'!$F:$F,E1601,'Реестр план'!$I:$I,J1601)),"перерасход","ок"))</f>
        <v/>
      </c>
    </row>
    <row r="1602" spans="1:13" x14ac:dyDescent="0.3">
      <c r="A1602" s="7">
        <v>42053</v>
      </c>
      <c r="C1602" s="9">
        <v>-7804.44</v>
      </c>
      <c r="D1602" s="4" t="s">
        <v>16</v>
      </c>
      <c r="E1602" s="4" t="s">
        <v>29</v>
      </c>
      <c r="F1602" s="4" t="s">
        <v>136</v>
      </c>
      <c r="H1602" s="4" t="s">
        <v>185</v>
      </c>
      <c r="I1602" s="4" t="s">
        <v>163</v>
      </c>
      <c r="J1602" s="11">
        <f t="shared" si="72"/>
        <v>2</v>
      </c>
      <c r="K1602" s="11">
        <f t="shared" si="73"/>
        <v>0</v>
      </c>
      <c r="L1602" s="11">
        <f t="shared" si="74"/>
        <v>8</v>
      </c>
      <c r="M1602" s="11" t="str">
        <f ca="1">IF(I1602&lt;&gt;"план","",IF((ABS(SUMIFS($C:$C,$J:$J,J1602,$E:$E,E1602,$I:$I,"факт"))+ABS(C1602))&gt;ABS(SUMIFS(INDIRECT("'Реестр план'!"&amp;'План-факт'!$E$3),'Реестр план'!$F:$F,E1602,'Реестр план'!$I:$I,J1602)),"перерасход","ок"))</f>
        <v/>
      </c>
    </row>
    <row r="1603" spans="1:13" x14ac:dyDescent="0.3">
      <c r="A1603" s="7">
        <v>42053</v>
      </c>
      <c r="C1603" s="9">
        <v>-6855.4</v>
      </c>
      <c r="D1603" s="4" t="s">
        <v>15</v>
      </c>
      <c r="E1603" s="4" t="s">
        <v>29</v>
      </c>
      <c r="F1603" s="4" t="s">
        <v>127</v>
      </c>
      <c r="H1603" s="4" t="s">
        <v>185</v>
      </c>
      <c r="I1603" s="4" t="s">
        <v>163</v>
      </c>
      <c r="J1603" s="11">
        <f t="shared" si="72"/>
        <v>2</v>
      </c>
      <c r="K1603" s="11">
        <f t="shared" si="73"/>
        <v>0</v>
      </c>
      <c r="L1603" s="11">
        <f t="shared" si="74"/>
        <v>8</v>
      </c>
      <c r="M1603" s="11" t="str">
        <f ca="1">IF(I1603&lt;&gt;"план","",IF((ABS(SUMIFS($C:$C,$J:$J,J1603,$E:$E,E1603,$I:$I,"факт"))+ABS(C1603))&gt;ABS(SUMIFS(INDIRECT("'Реестр план'!"&amp;'План-факт'!$E$3),'Реестр план'!$F:$F,E1603,'Реестр план'!$I:$I,J1603)),"перерасход","ок"))</f>
        <v/>
      </c>
    </row>
    <row r="1604" spans="1:13" x14ac:dyDescent="0.3">
      <c r="A1604" s="7">
        <v>42053</v>
      </c>
      <c r="C1604" s="9">
        <v>-4600.99</v>
      </c>
      <c r="D1604" s="4" t="s">
        <v>9</v>
      </c>
      <c r="E1604" s="4" t="s">
        <v>29</v>
      </c>
      <c r="F1604" s="4" t="s">
        <v>142</v>
      </c>
      <c r="H1604" s="4" t="s">
        <v>185</v>
      </c>
      <c r="I1604" s="4" t="s">
        <v>163</v>
      </c>
      <c r="J1604" s="11">
        <f t="shared" ref="J1604:J1667" si="75">IF(ISBLANK(A1604),0,MONTH(A1604))</f>
        <v>2</v>
      </c>
      <c r="K1604" s="11">
        <f t="shared" ref="K1604:K1667" si="76">IF(ISBLANK(B1604),0,MONTH(B1604))</f>
        <v>0</v>
      </c>
      <c r="L1604" s="11">
        <f t="shared" ref="L1604:L1667" si="77">WEEKNUM(A1604)</f>
        <v>8</v>
      </c>
      <c r="M1604" s="11" t="str">
        <f ca="1">IF(I1604&lt;&gt;"план","",IF((ABS(SUMIFS($C:$C,$J:$J,J1604,$E:$E,E1604,$I:$I,"факт"))+ABS(C1604))&gt;ABS(SUMIFS(INDIRECT("'Реестр план'!"&amp;'План-факт'!$E$3),'Реестр план'!$F:$F,E1604,'Реестр план'!$I:$I,J1604)),"перерасход","ок"))</f>
        <v/>
      </c>
    </row>
    <row r="1605" spans="1:13" x14ac:dyDescent="0.3">
      <c r="A1605" s="7">
        <v>42053</v>
      </c>
      <c r="C1605" s="9">
        <v>-4304.1000000000004</v>
      </c>
      <c r="D1605" s="4" t="s">
        <v>16</v>
      </c>
      <c r="E1605" s="4" t="s">
        <v>29</v>
      </c>
      <c r="F1605" s="4" t="s">
        <v>130</v>
      </c>
      <c r="H1605" s="4" t="s">
        <v>185</v>
      </c>
      <c r="I1605" s="4" t="s">
        <v>163</v>
      </c>
      <c r="J1605" s="11">
        <f t="shared" si="75"/>
        <v>2</v>
      </c>
      <c r="K1605" s="11">
        <f t="shared" si="76"/>
        <v>0</v>
      </c>
      <c r="L1605" s="11">
        <f t="shared" si="77"/>
        <v>8</v>
      </c>
      <c r="M1605" s="11" t="str">
        <f ca="1">IF(I1605&lt;&gt;"план","",IF((ABS(SUMIFS($C:$C,$J:$J,J1605,$E:$E,E1605,$I:$I,"факт"))+ABS(C1605))&gt;ABS(SUMIFS(INDIRECT("'Реестр план'!"&amp;'План-факт'!$E$3),'Реестр план'!$F:$F,E1605,'Реестр план'!$I:$I,J1605)),"перерасход","ок"))</f>
        <v/>
      </c>
    </row>
    <row r="1606" spans="1:13" x14ac:dyDescent="0.3">
      <c r="A1606" s="7">
        <v>42053</v>
      </c>
      <c r="C1606" s="9">
        <v>-4263.16</v>
      </c>
      <c r="D1606" s="4" t="s">
        <v>15</v>
      </c>
      <c r="E1606" s="4" t="s">
        <v>29</v>
      </c>
      <c r="F1606" s="4" t="s">
        <v>138</v>
      </c>
      <c r="H1606" s="4" t="s">
        <v>185</v>
      </c>
      <c r="I1606" s="4" t="s">
        <v>163</v>
      </c>
      <c r="J1606" s="11">
        <f t="shared" si="75"/>
        <v>2</v>
      </c>
      <c r="K1606" s="11">
        <f t="shared" si="76"/>
        <v>0</v>
      </c>
      <c r="L1606" s="11">
        <f t="shared" si="77"/>
        <v>8</v>
      </c>
      <c r="M1606" s="11" t="str">
        <f ca="1">IF(I1606&lt;&gt;"план","",IF((ABS(SUMIFS($C:$C,$J:$J,J1606,$E:$E,E1606,$I:$I,"факт"))+ABS(C1606))&gt;ABS(SUMIFS(INDIRECT("'Реестр план'!"&amp;'План-факт'!$E$3),'Реестр план'!$F:$F,E1606,'Реестр план'!$I:$I,J1606)),"перерасход","ок"))</f>
        <v/>
      </c>
    </row>
    <row r="1607" spans="1:13" x14ac:dyDescent="0.3">
      <c r="A1607" s="7">
        <v>42053</v>
      </c>
      <c r="C1607" s="9">
        <v>-3592.8</v>
      </c>
      <c r="D1607" s="4" t="s">
        <v>15</v>
      </c>
      <c r="E1607" s="4" t="s">
        <v>29</v>
      </c>
      <c r="F1607" s="4" t="s">
        <v>134</v>
      </c>
      <c r="H1607" s="4" t="s">
        <v>185</v>
      </c>
      <c r="I1607" s="4" t="s">
        <v>163</v>
      </c>
      <c r="J1607" s="11">
        <f t="shared" si="75"/>
        <v>2</v>
      </c>
      <c r="K1607" s="11">
        <f t="shared" si="76"/>
        <v>0</v>
      </c>
      <c r="L1607" s="11">
        <f t="shared" si="77"/>
        <v>8</v>
      </c>
      <c r="M1607" s="11" t="str">
        <f ca="1">IF(I1607&lt;&gt;"план","",IF((ABS(SUMIFS($C:$C,$J:$J,J1607,$E:$E,E1607,$I:$I,"факт"))+ABS(C1607))&gt;ABS(SUMIFS(INDIRECT("'Реестр план'!"&amp;'План-факт'!$E$3),'Реестр план'!$F:$F,E1607,'Реестр план'!$I:$I,J1607)),"перерасход","ок"))</f>
        <v/>
      </c>
    </row>
    <row r="1608" spans="1:13" x14ac:dyDescent="0.3">
      <c r="A1608" s="7">
        <v>42053</v>
      </c>
      <c r="C1608" s="9">
        <v>-3259.24</v>
      </c>
      <c r="D1608" s="4" t="s">
        <v>9</v>
      </c>
      <c r="E1608" s="4" t="s">
        <v>29</v>
      </c>
      <c r="F1608" s="4" t="s">
        <v>126</v>
      </c>
      <c r="H1608" s="4" t="s">
        <v>185</v>
      </c>
      <c r="I1608" s="4" t="s">
        <v>163</v>
      </c>
      <c r="J1608" s="11">
        <f t="shared" si="75"/>
        <v>2</v>
      </c>
      <c r="K1608" s="11">
        <f t="shared" si="76"/>
        <v>0</v>
      </c>
      <c r="L1608" s="11">
        <f t="shared" si="77"/>
        <v>8</v>
      </c>
      <c r="M1608" s="11" t="str">
        <f ca="1">IF(I1608&lt;&gt;"план","",IF((ABS(SUMIFS($C:$C,$J:$J,J1608,$E:$E,E1608,$I:$I,"факт"))+ABS(C1608))&gt;ABS(SUMIFS(INDIRECT("'Реестр план'!"&amp;'План-факт'!$E$3),'Реестр план'!$F:$F,E1608,'Реестр план'!$I:$I,J1608)),"перерасход","ок"))</f>
        <v/>
      </c>
    </row>
    <row r="1609" spans="1:13" x14ac:dyDescent="0.3">
      <c r="A1609" s="7">
        <v>42053</v>
      </c>
      <c r="C1609" s="9">
        <v>-3063.34</v>
      </c>
      <c r="D1609" s="4" t="s">
        <v>15</v>
      </c>
      <c r="E1609" s="4" t="s">
        <v>29</v>
      </c>
      <c r="F1609" s="4" t="s">
        <v>132</v>
      </c>
      <c r="H1609" s="4" t="s">
        <v>185</v>
      </c>
      <c r="I1609" s="4" t="s">
        <v>163</v>
      </c>
      <c r="J1609" s="11">
        <f t="shared" si="75"/>
        <v>2</v>
      </c>
      <c r="K1609" s="11">
        <f t="shared" si="76"/>
        <v>0</v>
      </c>
      <c r="L1609" s="11">
        <f t="shared" si="77"/>
        <v>8</v>
      </c>
      <c r="M1609" s="11" t="str">
        <f ca="1">IF(I1609&lt;&gt;"план","",IF((ABS(SUMIFS($C:$C,$J:$J,J1609,$E:$E,E1609,$I:$I,"факт"))+ABS(C1609))&gt;ABS(SUMIFS(INDIRECT("'Реестр план'!"&amp;'План-факт'!$E$3),'Реестр план'!$F:$F,E1609,'Реестр план'!$I:$I,J1609)),"перерасход","ок"))</f>
        <v/>
      </c>
    </row>
    <row r="1610" spans="1:13" x14ac:dyDescent="0.3">
      <c r="A1610" s="7">
        <v>42053</v>
      </c>
      <c r="C1610" s="9">
        <v>14201.89</v>
      </c>
      <c r="D1610" s="4" t="s">
        <v>16</v>
      </c>
      <c r="E1610" s="4" t="s">
        <v>24</v>
      </c>
      <c r="F1610" s="4" t="s">
        <v>113</v>
      </c>
      <c r="H1610" s="4" t="s">
        <v>178</v>
      </c>
      <c r="I1610" s="4" t="s">
        <v>163</v>
      </c>
      <c r="J1610" s="11">
        <f t="shared" si="75"/>
        <v>2</v>
      </c>
      <c r="K1610" s="11">
        <f t="shared" si="76"/>
        <v>0</v>
      </c>
      <c r="L1610" s="11">
        <f t="shared" si="77"/>
        <v>8</v>
      </c>
      <c r="M1610" s="11" t="str">
        <f ca="1">IF(I1610&lt;&gt;"план","",IF((ABS(SUMIFS($C:$C,$J:$J,J1610,$E:$E,E1610,$I:$I,"факт"))+ABS(C1610))&gt;ABS(SUMIFS(INDIRECT("'Реестр план'!"&amp;'План-факт'!$E$3),'Реестр план'!$F:$F,E1610,'Реестр план'!$I:$I,J1610)),"перерасход","ок"))</f>
        <v/>
      </c>
    </row>
    <row r="1611" spans="1:13" x14ac:dyDescent="0.3">
      <c r="A1611" s="7">
        <v>42053</v>
      </c>
      <c r="C1611" s="9">
        <v>22656</v>
      </c>
      <c r="D1611" s="4" t="s">
        <v>15</v>
      </c>
      <c r="E1611" s="4" t="s">
        <v>24</v>
      </c>
      <c r="F1611" s="4" t="s">
        <v>125</v>
      </c>
      <c r="H1611" s="4" t="s">
        <v>178</v>
      </c>
      <c r="I1611" s="4" t="s">
        <v>163</v>
      </c>
      <c r="J1611" s="11">
        <f t="shared" si="75"/>
        <v>2</v>
      </c>
      <c r="K1611" s="11">
        <f t="shared" si="76"/>
        <v>0</v>
      </c>
      <c r="L1611" s="11">
        <f t="shared" si="77"/>
        <v>8</v>
      </c>
      <c r="M1611" s="11" t="str">
        <f ca="1">IF(I1611&lt;&gt;"план","",IF((ABS(SUMIFS($C:$C,$J:$J,J1611,$E:$E,E1611,$I:$I,"факт"))+ABS(C1611))&gt;ABS(SUMIFS(INDIRECT("'Реестр план'!"&amp;'План-факт'!$E$3),'Реестр план'!$F:$F,E1611,'Реестр план'!$I:$I,J1611)),"перерасход","ок"))</f>
        <v/>
      </c>
    </row>
    <row r="1612" spans="1:13" x14ac:dyDescent="0.3">
      <c r="A1612" s="7">
        <v>42053</v>
      </c>
      <c r="C1612" s="9">
        <v>43365</v>
      </c>
      <c r="D1612" s="4" t="s">
        <v>16</v>
      </c>
      <c r="E1612" s="4" t="s">
        <v>24</v>
      </c>
      <c r="F1612" s="4" t="s">
        <v>107</v>
      </c>
      <c r="H1612" s="4" t="s">
        <v>178</v>
      </c>
      <c r="I1612" s="4" t="s">
        <v>163</v>
      </c>
      <c r="J1612" s="11">
        <f t="shared" si="75"/>
        <v>2</v>
      </c>
      <c r="K1612" s="11">
        <f t="shared" si="76"/>
        <v>0</v>
      </c>
      <c r="L1612" s="11">
        <f t="shared" si="77"/>
        <v>8</v>
      </c>
      <c r="M1612" s="11" t="str">
        <f ca="1">IF(I1612&lt;&gt;"план","",IF((ABS(SUMIFS($C:$C,$J:$J,J1612,$E:$E,E1612,$I:$I,"факт"))+ABS(C1612))&gt;ABS(SUMIFS(INDIRECT("'Реестр план'!"&amp;'План-факт'!$E$3),'Реестр план'!$F:$F,E1612,'Реестр план'!$I:$I,J1612)),"перерасход","ок"))</f>
        <v/>
      </c>
    </row>
    <row r="1613" spans="1:13" x14ac:dyDescent="0.3">
      <c r="A1613" s="7">
        <v>42053</v>
      </c>
      <c r="C1613" s="9">
        <v>64502.34</v>
      </c>
      <c r="D1613" s="4" t="s">
        <v>9</v>
      </c>
      <c r="E1613" s="4" t="s">
        <v>24</v>
      </c>
      <c r="F1613" s="4" t="s">
        <v>122</v>
      </c>
      <c r="H1613" s="4" t="s">
        <v>178</v>
      </c>
      <c r="I1613" s="4" t="s">
        <v>163</v>
      </c>
      <c r="J1613" s="11">
        <f t="shared" si="75"/>
        <v>2</v>
      </c>
      <c r="K1613" s="11">
        <f t="shared" si="76"/>
        <v>0</v>
      </c>
      <c r="L1613" s="11">
        <f t="shared" si="77"/>
        <v>8</v>
      </c>
      <c r="M1613" s="11" t="str">
        <f ca="1">IF(I1613&lt;&gt;"план","",IF((ABS(SUMIFS($C:$C,$J:$J,J1613,$E:$E,E1613,$I:$I,"факт"))+ABS(C1613))&gt;ABS(SUMIFS(INDIRECT("'Реестр план'!"&amp;'План-факт'!$E$3),'Реестр план'!$F:$F,E1613,'Реестр план'!$I:$I,J1613)),"перерасход","ок"))</f>
        <v/>
      </c>
    </row>
    <row r="1614" spans="1:13" x14ac:dyDescent="0.3">
      <c r="A1614" s="7">
        <v>42053</v>
      </c>
      <c r="C1614" s="9">
        <v>70773.45</v>
      </c>
      <c r="D1614" s="4" t="s">
        <v>15</v>
      </c>
      <c r="E1614" s="4" t="s">
        <v>24</v>
      </c>
      <c r="F1614" s="4" t="s">
        <v>119</v>
      </c>
      <c r="H1614" s="4" t="s">
        <v>178</v>
      </c>
      <c r="I1614" s="4" t="s">
        <v>163</v>
      </c>
      <c r="J1614" s="11">
        <f t="shared" si="75"/>
        <v>2</v>
      </c>
      <c r="K1614" s="11">
        <f t="shared" si="76"/>
        <v>0</v>
      </c>
      <c r="L1614" s="11">
        <f t="shared" si="77"/>
        <v>8</v>
      </c>
      <c r="M1614" s="11" t="str">
        <f ca="1">IF(I1614&lt;&gt;"план","",IF((ABS(SUMIFS($C:$C,$J:$J,J1614,$E:$E,E1614,$I:$I,"факт"))+ABS(C1614))&gt;ABS(SUMIFS(INDIRECT("'Реестр план'!"&amp;'План-факт'!$E$3),'Реестр план'!$F:$F,E1614,'Реестр план'!$I:$I,J1614)),"перерасход","ок"))</f>
        <v/>
      </c>
    </row>
    <row r="1615" spans="1:13" x14ac:dyDescent="0.3">
      <c r="A1615" s="7">
        <v>42053</v>
      </c>
      <c r="C1615" s="9">
        <v>350185.71</v>
      </c>
      <c r="D1615" s="4" t="s">
        <v>16</v>
      </c>
      <c r="E1615" s="4" t="s">
        <v>24</v>
      </c>
      <c r="F1615" s="4" t="s">
        <v>123</v>
      </c>
      <c r="H1615" s="4" t="s">
        <v>178</v>
      </c>
      <c r="I1615" s="4" t="s">
        <v>163</v>
      </c>
      <c r="J1615" s="11">
        <f t="shared" si="75"/>
        <v>2</v>
      </c>
      <c r="K1615" s="11">
        <f t="shared" si="76"/>
        <v>0</v>
      </c>
      <c r="L1615" s="11">
        <f t="shared" si="77"/>
        <v>8</v>
      </c>
      <c r="M1615" s="11" t="str">
        <f ca="1">IF(I1615&lt;&gt;"план","",IF((ABS(SUMIFS($C:$C,$J:$J,J1615,$E:$E,E1615,$I:$I,"факт"))+ABS(C1615))&gt;ABS(SUMIFS(INDIRECT("'Реестр план'!"&amp;'План-факт'!$E$3),'Реестр план'!$F:$F,E1615,'Реестр план'!$I:$I,J1615)),"перерасход","ок"))</f>
        <v/>
      </c>
    </row>
    <row r="1616" spans="1:13" x14ac:dyDescent="0.3">
      <c r="A1616" s="7">
        <v>42054</v>
      </c>
      <c r="C1616" s="9">
        <v>-42331.47</v>
      </c>
      <c r="D1616" s="4" t="s">
        <v>9</v>
      </c>
      <c r="E1616" s="4" t="s">
        <v>29</v>
      </c>
      <c r="F1616" s="4" t="s">
        <v>134</v>
      </c>
      <c r="H1616" s="4" t="s">
        <v>185</v>
      </c>
      <c r="I1616" s="4" t="s">
        <v>163</v>
      </c>
      <c r="J1616" s="11">
        <f t="shared" si="75"/>
        <v>2</v>
      </c>
      <c r="K1616" s="11">
        <f t="shared" si="76"/>
        <v>0</v>
      </c>
      <c r="L1616" s="11">
        <f t="shared" si="77"/>
        <v>8</v>
      </c>
      <c r="M1616" s="11" t="str">
        <f ca="1">IF(I1616&lt;&gt;"план","",IF((ABS(SUMIFS($C:$C,$J:$J,J1616,$E:$E,E1616,$I:$I,"факт"))+ABS(C1616))&gt;ABS(SUMIFS(INDIRECT("'Реестр план'!"&amp;'План-факт'!$E$3),'Реестр план'!$F:$F,E1616,'Реестр план'!$I:$I,J1616)),"перерасход","ок"))</f>
        <v/>
      </c>
    </row>
    <row r="1617" spans="1:13" x14ac:dyDescent="0.3">
      <c r="A1617" s="7">
        <v>42054</v>
      </c>
      <c r="C1617" s="9">
        <v>-29125.759999999998</v>
      </c>
      <c r="D1617" s="4" t="s">
        <v>16</v>
      </c>
      <c r="E1617" s="4" t="s">
        <v>29</v>
      </c>
      <c r="F1617" s="4" t="s">
        <v>127</v>
      </c>
      <c r="H1617" s="4" t="s">
        <v>185</v>
      </c>
      <c r="I1617" s="4" t="s">
        <v>163</v>
      </c>
      <c r="J1617" s="11">
        <f t="shared" si="75"/>
        <v>2</v>
      </c>
      <c r="K1617" s="11">
        <f t="shared" si="76"/>
        <v>0</v>
      </c>
      <c r="L1617" s="11">
        <f t="shared" si="77"/>
        <v>8</v>
      </c>
      <c r="M1617" s="11" t="str">
        <f ca="1">IF(I1617&lt;&gt;"план","",IF((ABS(SUMIFS($C:$C,$J:$J,J1617,$E:$E,E1617,$I:$I,"факт"))+ABS(C1617))&gt;ABS(SUMIFS(INDIRECT("'Реестр план'!"&amp;'План-факт'!$E$3),'Реестр план'!$F:$F,E1617,'Реестр план'!$I:$I,J1617)),"перерасход","ок"))</f>
        <v/>
      </c>
    </row>
    <row r="1618" spans="1:13" x14ac:dyDescent="0.3">
      <c r="A1618" s="7">
        <v>42054</v>
      </c>
      <c r="C1618" s="9">
        <v>-26711.69</v>
      </c>
      <c r="D1618" s="4" t="s">
        <v>16</v>
      </c>
      <c r="E1618" s="4" t="s">
        <v>29</v>
      </c>
      <c r="F1618" s="4" t="s">
        <v>137</v>
      </c>
      <c r="H1618" s="4" t="s">
        <v>185</v>
      </c>
      <c r="I1618" s="4" t="s">
        <v>163</v>
      </c>
      <c r="J1618" s="11">
        <f t="shared" si="75"/>
        <v>2</v>
      </c>
      <c r="K1618" s="11">
        <f t="shared" si="76"/>
        <v>0</v>
      </c>
      <c r="L1618" s="11">
        <f t="shared" si="77"/>
        <v>8</v>
      </c>
      <c r="M1618" s="11" t="str">
        <f ca="1">IF(I1618&lt;&gt;"план","",IF((ABS(SUMIFS($C:$C,$J:$J,J1618,$E:$E,E1618,$I:$I,"факт"))+ABS(C1618))&gt;ABS(SUMIFS(INDIRECT("'Реестр план'!"&amp;'План-факт'!$E$3),'Реестр план'!$F:$F,E1618,'Реестр план'!$I:$I,J1618)),"перерасход","ок"))</f>
        <v/>
      </c>
    </row>
    <row r="1619" spans="1:13" x14ac:dyDescent="0.3">
      <c r="A1619" s="7">
        <v>42054</v>
      </c>
      <c r="C1619" s="9">
        <v>-16376.9</v>
      </c>
      <c r="D1619" s="4" t="s">
        <v>16</v>
      </c>
      <c r="E1619" s="4" t="s">
        <v>29</v>
      </c>
      <c r="F1619" s="4" t="s">
        <v>127</v>
      </c>
      <c r="H1619" s="4" t="s">
        <v>185</v>
      </c>
      <c r="I1619" s="4" t="s">
        <v>163</v>
      </c>
      <c r="J1619" s="11">
        <f t="shared" si="75"/>
        <v>2</v>
      </c>
      <c r="K1619" s="11">
        <f t="shared" si="76"/>
        <v>0</v>
      </c>
      <c r="L1619" s="11">
        <f t="shared" si="77"/>
        <v>8</v>
      </c>
      <c r="M1619" s="11" t="str">
        <f ca="1">IF(I1619&lt;&gt;"план","",IF((ABS(SUMIFS($C:$C,$J:$J,J1619,$E:$E,E1619,$I:$I,"факт"))+ABS(C1619))&gt;ABS(SUMIFS(INDIRECT("'Реестр план'!"&amp;'План-факт'!$E$3),'Реестр план'!$F:$F,E1619,'Реестр план'!$I:$I,J1619)),"перерасход","ок"))</f>
        <v/>
      </c>
    </row>
    <row r="1620" spans="1:13" x14ac:dyDescent="0.3">
      <c r="A1620" s="7">
        <v>42054</v>
      </c>
      <c r="C1620" s="9">
        <v>-16047.32</v>
      </c>
      <c r="D1620" s="4" t="s">
        <v>15</v>
      </c>
      <c r="E1620" s="4" t="s">
        <v>29</v>
      </c>
      <c r="F1620" s="4" t="s">
        <v>130</v>
      </c>
      <c r="H1620" s="4" t="s">
        <v>185</v>
      </c>
      <c r="I1620" s="4" t="s">
        <v>163</v>
      </c>
      <c r="J1620" s="11">
        <f t="shared" si="75"/>
        <v>2</v>
      </c>
      <c r="K1620" s="11">
        <f t="shared" si="76"/>
        <v>0</v>
      </c>
      <c r="L1620" s="11">
        <f t="shared" si="77"/>
        <v>8</v>
      </c>
      <c r="M1620" s="11" t="str">
        <f ca="1">IF(I1620&lt;&gt;"план","",IF((ABS(SUMIFS($C:$C,$J:$J,J1620,$E:$E,E1620,$I:$I,"факт"))+ABS(C1620))&gt;ABS(SUMIFS(INDIRECT("'Реестр план'!"&amp;'План-факт'!$E$3),'Реестр план'!$F:$F,E1620,'Реестр план'!$I:$I,J1620)),"перерасход","ок"))</f>
        <v/>
      </c>
    </row>
    <row r="1621" spans="1:13" x14ac:dyDescent="0.3">
      <c r="A1621" s="7">
        <v>42054</v>
      </c>
      <c r="C1621" s="9">
        <v>-13244.72</v>
      </c>
      <c r="D1621" s="4" t="s">
        <v>15</v>
      </c>
      <c r="E1621" s="4" t="s">
        <v>29</v>
      </c>
      <c r="F1621" s="4" t="s">
        <v>127</v>
      </c>
      <c r="H1621" s="4" t="s">
        <v>185</v>
      </c>
      <c r="I1621" s="4" t="s">
        <v>163</v>
      </c>
      <c r="J1621" s="11">
        <f t="shared" si="75"/>
        <v>2</v>
      </c>
      <c r="K1621" s="11">
        <f t="shared" si="76"/>
        <v>0</v>
      </c>
      <c r="L1621" s="11">
        <f t="shared" si="77"/>
        <v>8</v>
      </c>
      <c r="M1621" s="11" t="str">
        <f ca="1">IF(I1621&lt;&gt;"план","",IF((ABS(SUMIFS($C:$C,$J:$J,J1621,$E:$E,E1621,$I:$I,"факт"))+ABS(C1621))&gt;ABS(SUMIFS(INDIRECT("'Реестр план'!"&amp;'План-факт'!$E$3),'Реестр план'!$F:$F,E1621,'Реестр план'!$I:$I,J1621)),"перерасход","ок"))</f>
        <v/>
      </c>
    </row>
    <row r="1622" spans="1:13" x14ac:dyDescent="0.3">
      <c r="A1622" s="7">
        <v>42054</v>
      </c>
      <c r="C1622" s="9">
        <v>-11469.82</v>
      </c>
      <c r="D1622" s="4" t="s">
        <v>9</v>
      </c>
      <c r="E1622" s="4" t="s">
        <v>29</v>
      </c>
      <c r="F1622" s="4" t="s">
        <v>140</v>
      </c>
      <c r="H1622" s="4" t="s">
        <v>185</v>
      </c>
      <c r="I1622" s="4" t="s">
        <v>163</v>
      </c>
      <c r="J1622" s="11">
        <f t="shared" si="75"/>
        <v>2</v>
      </c>
      <c r="K1622" s="11">
        <f t="shared" si="76"/>
        <v>0</v>
      </c>
      <c r="L1622" s="11">
        <f t="shared" si="77"/>
        <v>8</v>
      </c>
      <c r="M1622" s="11" t="str">
        <f ca="1">IF(I1622&lt;&gt;"план","",IF((ABS(SUMIFS($C:$C,$J:$J,J1622,$E:$E,E1622,$I:$I,"факт"))+ABS(C1622))&gt;ABS(SUMIFS(INDIRECT("'Реестр план'!"&amp;'План-факт'!$E$3),'Реестр план'!$F:$F,E1622,'Реестр план'!$I:$I,J1622)),"перерасход","ок"))</f>
        <v/>
      </c>
    </row>
    <row r="1623" spans="1:13" x14ac:dyDescent="0.3">
      <c r="A1623" s="7">
        <v>42054</v>
      </c>
      <c r="C1623" s="9">
        <v>-9300</v>
      </c>
      <c r="D1623" s="4" t="s">
        <v>9</v>
      </c>
      <c r="E1623" s="4" t="s">
        <v>29</v>
      </c>
      <c r="F1623" s="4" t="s">
        <v>144</v>
      </c>
      <c r="H1623" s="4" t="s">
        <v>185</v>
      </c>
      <c r="I1623" s="4" t="s">
        <v>163</v>
      </c>
      <c r="J1623" s="11">
        <f t="shared" si="75"/>
        <v>2</v>
      </c>
      <c r="K1623" s="11">
        <f t="shared" si="76"/>
        <v>0</v>
      </c>
      <c r="L1623" s="11">
        <f t="shared" si="77"/>
        <v>8</v>
      </c>
      <c r="M1623" s="11" t="str">
        <f ca="1">IF(I1623&lt;&gt;"план","",IF((ABS(SUMIFS($C:$C,$J:$J,J1623,$E:$E,E1623,$I:$I,"факт"))+ABS(C1623))&gt;ABS(SUMIFS(INDIRECT("'Реестр план'!"&amp;'План-факт'!$E$3),'Реестр план'!$F:$F,E1623,'Реестр план'!$I:$I,J1623)),"перерасход","ок"))</f>
        <v/>
      </c>
    </row>
    <row r="1624" spans="1:13" x14ac:dyDescent="0.3">
      <c r="A1624" s="7">
        <v>42054</v>
      </c>
      <c r="C1624" s="9">
        <v>-7486.11</v>
      </c>
      <c r="D1624" s="4" t="s">
        <v>9</v>
      </c>
      <c r="E1624" s="4" t="s">
        <v>29</v>
      </c>
      <c r="F1624" s="4" t="s">
        <v>140</v>
      </c>
      <c r="H1624" s="4" t="s">
        <v>185</v>
      </c>
      <c r="I1624" s="4" t="s">
        <v>163</v>
      </c>
      <c r="J1624" s="11">
        <f t="shared" si="75"/>
        <v>2</v>
      </c>
      <c r="K1624" s="11">
        <f t="shared" si="76"/>
        <v>0</v>
      </c>
      <c r="L1624" s="11">
        <f t="shared" si="77"/>
        <v>8</v>
      </c>
      <c r="M1624" s="11" t="str">
        <f ca="1">IF(I1624&lt;&gt;"план","",IF((ABS(SUMIFS($C:$C,$J:$J,J1624,$E:$E,E1624,$I:$I,"факт"))+ABS(C1624))&gt;ABS(SUMIFS(INDIRECT("'Реестр план'!"&amp;'План-факт'!$E$3),'Реестр план'!$F:$F,E1624,'Реестр план'!$I:$I,J1624)),"перерасход","ок"))</f>
        <v/>
      </c>
    </row>
    <row r="1625" spans="1:13" x14ac:dyDescent="0.3">
      <c r="A1625" s="7">
        <v>42054</v>
      </c>
      <c r="C1625" s="9">
        <v>-5954.55</v>
      </c>
      <c r="D1625" s="4" t="s">
        <v>9</v>
      </c>
      <c r="E1625" s="4" t="s">
        <v>29</v>
      </c>
      <c r="F1625" s="4" t="s">
        <v>132</v>
      </c>
      <c r="H1625" s="4" t="s">
        <v>185</v>
      </c>
      <c r="I1625" s="4" t="s">
        <v>163</v>
      </c>
      <c r="J1625" s="11">
        <f t="shared" si="75"/>
        <v>2</v>
      </c>
      <c r="K1625" s="11">
        <f t="shared" si="76"/>
        <v>0</v>
      </c>
      <c r="L1625" s="11">
        <f t="shared" si="77"/>
        <v>8</v>
      </c>
      <c r="M1625" s="11" t="str">
        <f ca="1">IF(I1625&lt;&gt;"план","",IF((ABS(SUMIFS($C:$C,$J:$J,J1625,$E:$E,E1625,$I:$I,"факт"))+ABS(C1625))&gt;ABS(SUMIFS(INDIRECT("'Реестр план'!"&amp;'План-факт'!$E$3),'Реестр план'!$F:$F,E1625,'Реестр план'!$I:$I,J1625)),"перерасход","ок"))</f>
        <v/>
      </c>
    </row>
    <row r="1626" spans="1:13" x14ac:dyDescent="0.3">
      <c r="A1626" s="7">
        <v>42054</v>
      </c>
      <c r="C1626" s="9">
        <v>-5176.8599999999997</v>
      </c>
      <c r="D1626" s="4" t="s">
        <v>9</v>
      </c>
      <c r="E1626" s="4" t="s">
        <v>29</v>
      </c>
      <c r="F1626" s="4" t="s">
        <v>126</v>
      </c>
      <c r="H1626" s="4" t="s">
        <v>185</v>
      </c>
      <c r="I1626" s="4" t="s">
        <v>163</v>
      </c>
      <c r="J1626" s="11">
        <f t="shared" si="75"/>
        <v>2</v>
      </c>
      <c r="K1626" s="11">
        <f t="shared" si="76"/>
        <v>0</v>
      </c>
      <c r="L1626" s="11">
        <f t="shared" si="77"/>
        <v>8</v>
      </c>
      <c r="M1626" s="11" t="str">
        <f ca="1">IF(I1626&lt;&gt;"план","",IF((ABS(SUMIFS($C:$C,$J:$J,J1626,$E:$E,E1626,$I:$I,"факт"))+ABS(C1626))&gt;ABS(SUMIFS(INDIRECT("'Реестр план'!"&amp;'План-факт'!$E$3),'Реестр план'!$F:$F,E1626,'Реестр план'!$I:$I,J1626)),"перерасход","ок"))</f>
        <v/>
      </c>
    </row>
    <row r="1627" spans="1:13" x14ac:dyDescent="0.3">
      <c r="A1627" s="7">
        <v>42054</v>
      </c>
      <c r="C1627" s="9">
        <v>-3967.65</v>
      </c>
      <c r="D1627" s="4" t="s">
        <v>16</v>
      </c>
      <c r="E1627" s="4" t="s">
        <v>29</v>
      </c>
      <c r="F1627" s="4" t="s">
        <v>130</v>
      </c>
      <c r="H1627" s="4" t="s">
        <v>185</v>
      </c>
      <c r="I1627" s="4" t="s">
        <v>163</v>
      </c>
      <c r="J1627" s="11">
        <f t="shared" si="75"/>
        <v>2</v>
      </c>
      <c r="K1627" s="11">
        <f t="shared" si="76"/>
        <v>0</v>
      </c>
      <c r="L1627" s="11">
        <f t="shared" si="77"/>
        <v>8</v>
      </c>
      <c r="M1627" s="11" t="str">
        <f ca="1">IF(I1627&lt;&gt;"план","",IF((ABS(SUMIFS($C:$C,$J:$J,J1627,$E:$E,E1627,$I:$I,"факт"))+ABS(C1627))&gt;ABS(SUMIFS(INDIRECT("'Реестр план'!"&amp;'План-факт'!$E$3),'Реестр план'!$F:$F,E1627,'Реестр план'!$I:$I,J1627)),"перерасход","ок"))</f>
        <v/>
      </c>
    </row>
    <row r="1628" spans="1:13" x14ac:dyDescent="0.3">
      <c r="A1628" s="7">
        <v>42054</v>
      </c>
      <c r="C1628" s="9">
        <v>-3613.3</v>
      </c>
      <c r="D1628" s="4" t="s">
        <v>9</v>
      </c>
      <c r="E1628" s="4" t="s">
        <v>29</v>
      </c>
      <c r="F1628" s="4" t="s">
        <v>138</v>
      </c>
      <c r="H1628" s="4" t="s">
        <v>185</v>
      </c>
      <c r="I1628" s="4" t="s">
        <v>163</v>
      </c>
      <c r="J1628" s="11">
        <f t="shared" si="75"/>
        <v>2</v>
      </c>
      <c r="K1628" s="11">
        <f t="shared" si="76"/>
        <v>0</v>
      </c>
      <c r="L1628" s="11">
        <f t="shared" si="77"/>
        <v>8</v>
      </c>
      <c r="M1628" s="11" t="str">
        <f ca="1">IF(I1628&lt;&gt;"план","",IF((ABS(SUMIFS($C:$C,$J:$J,J1628,$E:$E,E1628,$I:$I,"факт"))+ABS(C1628))&gt;ABS(SUMIFS(INDIRECT("'Реестр план'!"&amp;'План-факт'!$E$3),'Реестр план'!$F:$F,E1628,'Реестр план'!$I:$I,J1628)),"перерасход","ок"))</f>
        <v/>
      </c>
    </row>
    <row r="1629" spans="1:13" x14ac:dyDescent="0.3">
      <c r="A1629" s="7">
        <v>42054</v>
      </c>
      <c r="C1629" s="9">
        <v>-3594.22</v>
      </c>
      <c r="D1629" s="4" t="s">
        <v>16</v>
      </c>
      <c r="E1629" s="4" t="s">
        <v>29</v>
      </c>
      <c r="F1629" s="4" t="s">
        <v>129</v>
      </c>
      <c r="H1629" s="4" t="s">
        <v>185</v>
      </c>
      <c r="I1629" s="4" t="s">
        <v>163</v>
      </c>
      <c r="J1629" s="11">
        <f t="shared" si="75"/>
        <v>2</v>
      </c>
      <c r="K1629" s="11">
        <f t="shared" si="76"/>
        <v>0</v>
      </c>
      <c r="L1629" s="11">
        <f t="shared" si="77"/>
        <v>8</v>
      </c>
      <c r="M1629" s="11" t="str">
        <f ca="1">IF(I1629&lt;&gt;"план","",IF((ABS(SUMIFS($C:$C,$J:$J,J1629,$E:$E,E1629,$I:$I,"факт"))+ABS(C1629))&gt;ABS(SUMIFS(INDIRECT("'Реестр план'!"&amp;'План-факт'!$E$3),'Реестр план'!$F:$F,E1629,'Реестр план'!$I:$I,J1629)),"перерасход","ок"))</f>
        <v/>
      </c>
    </row>
    <row r="1630" spans="1:13" x14ac:dyDescent="0.3">
      <c r="A1630" s="7">
        <v>42054</v>
      </c>
      <c r="C1630" s="9">
        <v>-3346</v>
      </c>
      <c r="D1630" s="4" t="s">
        <v>9</v>
      </c>
      <c r="E1630" s="4" t="s">
        <v>29</v>
      </c>
      <c r="F1630" s="4" t="s">
        <v>129</v>
      </c>
      <c r="H1630" s="4" t="s">
        <v>185</v>
      </c>
      <c r="I1630" s="4" t="s">
        <v>163</v>
      </c>
      <c r="J1630" s="11">
        <f t="shared" si="75"/>
        <v>2</v>
      </c>
      <c r="K1630" s="11">
        <f t="shared" si="76"/>
        <v>0</v>
      </c>
      <c r="L1630" s="11">
        <f t="shared" si="77"/>
        <v>8</v>
      </c>
      <c r="M1630" s="11" t="str">
        <f ca="1">IF(I1630&lt;&gt;"план","",IF((ABS(SUMIFS($C:$C,$J:$J,J1630,$E:$E,E1630,$I:$I,"факт"))+ABS(C1630))&gt;ABS(SUMIFS(INDIRECT("'Реестр план'!"&amp;'План-факт'!$E$3),'Реестр план'!$F:$F,E1630,'Реестр план'!$I:$I,J1630)),"перерасход","ок"))</f>
        <v/>
      </c>
    </row>
    <row r="1631" spans="1:13" x14ac:dyDescent="0.3">
      <c r="A1631" s="7">
        <v>42054</v>
      </c>
      <c r="C1631" s="9">
        <v>-2686</v>
      </c>
      <c r="D1631" s="4" t="s">
        <v>16</v>
      </c>
      <c r="E1631" s="4" t="s">
        <v>29</v>
      </c>
      <c r="F1631" s="4" t="s">
        <v>144</v>
      </c>
      <c r="H1631" s="4" t="s">
        <v>185</v>
      </c>
      <c r="I1631" s="4" t="s">
        <v>163</v>
      </c>
      <c r="J1631" s="11">
        <f t="shared" si="75"/>
        <v>2</v>
      </c>
      <c r="K1631" s="11">
        <f t="shared" si="76"/>
        <v>0</v>
      </c>
      <c r="L1631" s="11">
        <f t="shared" si="77"/>
        <v>8</v>
      </c>
      <c r="M1631" s="11" t="str">
        <f ca="1">IF(I1631&lt;&gt;"план","",IF((ABS(SUMIFS($C:$C,$J:$J,J1631,$E:$E,E1631,$I:$I,"факт"))+ABS(C1631))&gt;ABS(SUMIFS(INDIRECT("'Реестр план'!"&amp;'План-факт'!$E$3),'Реестр план'!$F:$F,E1631,'Реестр план'!$I:$I,J1631)),"перерасход","ок"))</f>
        <v/>
      </c>
    </row>
    <row r="1632" spans="1:13" x14ac:dyDescent="0.3">
      <c r="A1632" s="7">
        <v>42054</v>
      </c>
      <c r="C1632" s="9">
        <v>-2164</v>
      </c>
      <c r="D1632" s="4" t="s">
        <v>9</v>
      </c>
      <c r="E1632" s="4" t="s">
        <v>29</v>
      </c>
      <c r="F1632" s="4" t="s">
        <v>131</v>
      </c>
      <c r="H1632" s="4" t="s">
        <v>185</v>
      </c>
      <c r="I1632" s="4" t="s">
        <v>163</v>
      </c>
      <c r="J1632" s="11">
        <f t="shared" si="75"/>
        <v>2</v>
      </c>
      <c r="K1632" s="11">
        <f t="shared" si="76"/>
        <v>0</v>
      </c>
      <c r="L1632" s="11">
        <f t="shared" si="77"/>
        <v>8</v>
      </c>
      <c r="M1632" s="11" t="str">
        <f ca="1">IF(I1632&lt;&gt;"план","",IF((ABS(SUMIFS($C:$C,$J:$J,J1632,$E:$E,E1632,$I:$I,"факт"))+ABS(C1632))&gt;ABS(SUMIFS(INDIRECT("'Реестр план'!"&amp;'План-факт'!$E$3),'Реестр план'!$F:$F,E1632,'Реестр план'!$I:$I,J1632)),"перерасход","ок"))</f>
        <v/>
      </c>
    </row>
    <row r="1633" spans="1:13" x14ac:dyDescent="0.3">
      <c r="A1633" s="7">
        <v>42054</v>
      </c>
      <c r="C1633" s="9">
        <v>-1778.22</v>
      </c>
      <c r="D1633" s="4" t="s">
        <v>15</v>
      </c>
      <c r="E1633" s="4" t="s">
        <v>29</v>
      </c>
      <c r="F1633" s="4" t="s">
        <v>140</v>
      </c>
      <c r="H1633" s="4" t="s">
        <v>185</v>
      </c>
      <c r="I1633" s="4" t="s">
        <v>163</v>
      </c>
      <c r="J1633" s="11">
        <f t="shared" si="75"/>
        <v>2</v>
      </c>
      <c r="K1633" s="11">
        <f t="shared" si="76"/>
        <v>0</v>
      </c>
      <c r="L1633" s="11">
        <f t="shared" si="77"/>
        <v>8</v>
      </c>
      <c r="M1633" s="11" t="str">
        <f ca="1">IF(I1633&lt;&gt;"план","",IF((ABS(SUMIFS($C:$C,$J:$J,J1633,$E:$E,E1633,$I:$I,"факт"))+ABS(C1633))&gt;ABS(SUMIFS(INDIRECT("'Реестр план'!"&amp;'План-факт'!$E$3),'Реестр план'!$F:$F,E1633,'Реестр план'!$I:$I,J1633)),"перерасход","ок"))</f>
        <v/>
      </c>
    </row>
    <row r="1634" spans="1:13" x14ac:dyDescent="0.3">
      <c r="A1634" s="7">
        <v>42054</v>
      </c>
      <c r="C1634" s="9">
        <v>-1596.48</v>
      </c>
      <c r="D1634" s="4" t="s">
        <v>16</v>
      </c>
      <c r="E1634" s="4" t="s">
        <v>29</v>
      </c>
      <c r="F1634" s="4" t="s">
        <v>136</v>
      </c>
      <c r="H1634" s="4" t="s">
        <v>185</v>
      </c>
      <c r="I1634" s="4" t="s">
        <v>163</v>
      </c>
      <c r="J1634" s="11">
        <f t="shared" si="75"/>
        <v>2</v>
      </c>
      <c r="K1634" s="11">
        <f t="shared" si="76"/>
        <v>0</v>
      </c>
      <c r="L1634" s="11">
        <f t="shared" si="77"/>
        <v>8</v>
      </c>
      <c r="M1634" s="11" t="str">
        <f ca="1">IF(I1634&lt;&gt;"план","",IF((ABS(SUMIFS($C:$C,$J:$J,J1634,$E:$E,E1634,$I:$I,"факт"))+ABS(C1634))&gt;ABS(SUMIFS(INDIRECT("'Реестр план'!"&amp;'План-факт'!$E$3),'Реестр план'!$F:$F,E1634,'Реестр план'!$I:$I,J1634)),"перерасход","ок"))</f>
        <v/>
      </c>
    </row>
    <row r="1635" spans="1:13" x14ac:dyDescent="0.3">
      <c r="A1635" s="7">
        <v>42054</v>
      </c>
      <c r="C1635" s="9">
        <v>184965</v>
      </c>
      <c r="D1635" s="4" t="s">
        <v>9</v>
      </c>
      <c r="E1635" s="4" t="s">
        <v>24</v>
      </c>
      <c r="F1635" s="4" t="s">
        <v>109</v>
      </c>
      <c r="H1635" s="4" t="s">
        <v>178</v>
      </c>
      <c r="I1635" s="4" t="s">
        <v>163</v>
      </c>
      <c r="J1635" s="11">
        <f t="shared" si="75"/>
        <v>2</v>
      </c>
      <c r="K1635" s="11">
        <f t="shared" si="76"/>
        <v>0</v>
      </c>
      <c r="L1635" s="11">
        <f t="shared" si="77"/>
        <v>8</v>
      </c>
      <c r="M1635" s="11" t="str">
        <f ca="1">IF(I1635&lt;&gt;"план","",IF((ABS(SUMIFS($C:$C,$J:$J,J1635,$E:$E,E1635,$I:$I,"факт"))+ABS(C1635))&gt;ABS(SUMIFS(INDIRECT("'Реестр план'!"&amp;'План-факт'!$E$3),'Реестр план'!$F:$F,E1635,'Реестр план'!$I:$I,J1635)),"перерасход","ок"))</f>
        <v/>
      </c>
    </row>
    <row r="1636" spans="1:13" x14ac:dyDescent="0.3">
      <c r="A1636" s="7">
        <v>42054</v>
      </c>
      <c r="C1636" s="9">
        <v>400000</v>
      </c>
      <c r="D1636" s="4" t="s">
        <v>16</v>
      </c>
      <c r="E1636" s="4" t="s">
        <v>24</v>
      </c>
      <c r="F1636" s="4" t="s">
        <v>108</v>
      </c>
      <c r="H1636" s="4" t="s">
        <v>178</v>
      </c>
      <c r="I1636" s="4" t="s">
        <v>163</v>
      </c>
      <c r="J1636" s="11">
        <f t="shared" si="75"/>
        <v>2</v>
      </c>
      <c r="K1636" s="11">
        <f t="shared" si="76"/>
        <v>0</v>
      </c>
      <c r="L1636" s="11">
        <f t="shared" si="77"/>
        <v>8</v>
      </c>
      <c r="M1636" s="11" t="str">
        <f ca="1">IF(I1636&lt;&gt;"план","",IF((ABS(SUMIFS($C:$C,$J:$J,J1636,$E:$E,E1636,$I:$I,"факт"))+ABS(C1636))&gt;ABS(SUMIFS(INDIRECT("'Реестр план'!"&amp;'План-факт'!$E$3),'Реестр план'!$F:$F,E1636,'Реестр план'!$I:$I,J1636)),"перерасход","ок"))</f>
        <v/>
      </c>
    </row>
    <row r="1637" spans="1:13" x14ac:dyDescent="0.3">
      <c r="A1637" s="7">
        <v>42055</v>
      </c>
      <c r="C1637" s="9">
        <v>-756481</v>
      </c>
      <c r="D1637" s="4" t="s">
        <v>16</v>
      </c>
      <c r="E1637" s="4" t="s">
        <v>37</v>
      </c>
      <c r="H1637" s="4" t="s">
        <v>186</v>
      </c>
      <c r="I1637" s="4" t="s">
        <v>163</v>
      </c>
      <c r="J1637" s="11">
        <f t="shared" si="75"/>
        <v>2</v>
      </c>
      <c r="K1637" s="11">
        <f t="shared" si="76"/>
        <v>0</v>
      </c>
      <c r="L1637" s="11">
        <f t="shared" si="77"/>
        <v>8</v>
      </c>
      <c r="M1637" s="11" t="str">
        <f ca="1">IF(I1637&lt;&gt;"план","",IF((ABS(SUMIFS($C:$C,$J:$J,J1637,$E:$E,E1637,$I:$I,"факт"))+ABS(C1637))&gt;ABS(SUMIFS(INDIRECT("'Реестр план'!"&amp;'План-факт'!$E$3),'Реестр план'!$F:$F,E1637,'Реестр план'!$I:$I,J1637)),"перерасход","ок"))</f>
        <v/>
      </c>
    </row>
    <row r="1638" spans="1:13" x14ac:dyDescent="0.3">
      <c r="A1638" s="7">
        <v>42055</v>
      </c>
      <c r="C1638" s="9">
        <v>-3366.34</v>
      </c>
      <c r="D1638" s="4" t="s">
        <v>9</v>
      </c>
      <c r="E1638" s="4" t="s">
        <v>29</v>
      </c>
      <c r="F1638" s="4" t="s">
        <v>145</v>
      </c>
      <c r="H1638" s="4" t="s">
        <v>185</v>
      </c>
      <c r="I1638" s="4" t="s">
        <v>163</v>
      </c>
      <c r="J1638" s="11">
        <f t="shared" si="75"/>
        <v>2</v>
      </c>
      <c r="K1638" s="11">
        <f t="shared" si="76"/>
        <v>0</v>
      </c>
      <c r="L1638" s="11">
        <f t="shared" si="77"/>
        <v>8</v>
      </c>
      <c r="M1638" s="11" t="str">
        <f ca="1">IF(I1638&lt;&gt;"план","",IF((ABS(SUMIFS($C:$C,$J:$J,J1638,$E:$E,E1638,$I:$I,"факт"))+ABS(C1638))&gt;ABS(SUMIFS(INDIRECT("'Реестр план'!"&amp;'План-факт'!$E$3),'Реестр план'!$F:$F,E1638,'Реестр план'!$I:$I,J1638)),"перерасход","ок"))</f>
        <v/>
      </c>
    </row>
    <row r="1639" spans="1:13" x14ac:dyDescent="0.3">
      <c r="A1639" s="7">
        <v>42055</v>
      </c>
      <c r="C1639" s="9">
        <v>28221.66</v>
      </c>
      <c r="D1639" s="4" t="s">
        <v>9</v>
      </c>
      <c r="E1639" s="4" t="s">
        <v>24</v>
      </c>
      <c r="F1639" s="4" t="s">
        <v>123</v>
      </c>
      <c r="H1639" s="4" t="s">
        <v>178</v>
      </c>
      <c r="I1639" s="4" t="s">
        <v>163</v>
      </c>
      <c r="J1639" s="11">
        <f t="shared" si="75"/>
        <v>2</v>
      </c>
      <c r="K1639" s="11">
        <f t="shared" si="76"/>
        <v>0</v>
      </c>
      <c r="L1639" s="11">
        <f t="shared" si="77"/>
        <v>8</v>
      </c>
      <c r="M1639" s="11" t="str">
        <f ca="1">IF(I1639&lt;&gt;"план","",IF((ABS(SUMIFS($C:$C,$J:$J,J1639,$E:$E,E1639,$I:$I,"факт"))+ABS(C1639))&gt;ABS(SUMIFS(INDIRECT("'Реестр план'!"&amp;'План-факт'!$E$3),'Реестр план'!$F:$F,E1639,'Реестр план'!$I:$I,J1639)),"перерасход","ок"))</f>
        <v/>
      </c>
    </row>
    <row r="1640" spans="1:13" x14ac:dyDescent="0.3">
      <c r="A1640" s="7">
        <v>42055</v>
      </c>
      <c r="C1640" s="9">
        <v>36627.199999999997</v>
      </c>
      <c r="D1640" s="4" t="s">
        <v>15</v>
      </c>
      <c r="E1640" s="4" t="s">
        <v>24</v>
      </c>
      <c r="F1640" s="4" t="s">
        <v>122</v>
      </c>
      <c r="H1640" s="4" t="s">
        <v>178</v>
      </c>
      <c r="I1640" s="4" t="s">
        <v>163</v>
      </c>
      <c r="J1640" s="11">
        <f t="shared" si="75"/>
        <v>2</v>
      </c>
      <c r="K1640" s="11">
        <f t="shared" si="76"/>
        <v>0</v>
      </c>
      <c r="L1640" s="11">
        <f t="shared" si="77"/>
        <v>8</v>
      </c>
      <c r="M1640" s="11" t="str">
        <f ca="1">IF(I1640&lt;&gt;"план","",IF((ABS(SUMIFS($C:$C,$J:$J,J1640,$E:$E,E1640,$I:$I,"факт"))+ABS(C1640))&gt;ABS(SUMIFS(INDIRECT("'Реестр план'!"&amp;'План-факт'!$E$3),'Реестр план'!$F:$F,E1640,'Реестр план'!$I:$I,J1640)),"перерасход","ок"))</f>
        <v/>
      </c>
    </row>
    <row r="1641" spans="1:13" x14ac:dyDescent="0.3">
      <c r="A1641" s="7">
        <v>42055</v>
      </c>
      <c r="C1641" s="9">
        <v>36816</v>
      </c>
      <c r="D1641" s="4" t="s">
        <v>9</v>
      </c>
      <c r="E1641" s="4" t="s">
        <v>24</v>
      </c>
      <c r="F1641" s="4" t="s">
        <v>114</v>
      </c>
      <c r="H1641" s="4" t="s">
        <v>178</v>
      </c>
      <c r="I1641" s="4" t="s">
        <v>163</v>
      </c>
      <c r="J1641" s="11">
        <f t="shared" si="75"/>
        <v>2</v>
      </c>
      <c r="K1641" s="11">
        <f t="shared" si="76"/>
        <v>0</v>
      </c>
      <c r="L1641" s="11">
        <f t="shared" si="77"/>
        <v>8</v>
      </c>
      <c r="M1641" s="11" t="str">
        <f ca="1">IF(I1641&lt;&gt;"план","",IF((ABS(SUMIFS($C:$C,$J:$J,J1641,$E:$E,E1641,$I:$I,"факт"))+ABS(C1641))&gt;ABS(SUMIFS(INDIRECT("'Реестр план'!"&amp;'План-факт'!$E$3),'Реестр план'!$F:$F,E1641,'Реестр план'!$I:$I,J1641)),"перерасход","ок"))</f>
        <v/>
      </c>
    </row>
    <row r="1642" spans="1:13" x14ac:dyDescent="0.3">
      <c r="A1642" s="7">
        <v>42055</v>
      </c>
      <c r="C1642" s="9">
        <v>39718.800000000003</v>
      </c>
      <c r="D1642" s="4" t="s">
        <v>16</v>
      </c>
      <c r="E1642" s="4" t="s">
        <v>24</v>
      </c>
      <c r="F1642" s="4" t="s">
        <v>121</v>
      </c>
      <c r="H1642" s="4" t="s">
        <v>178</v>
      </c>
      <c r="I1642" s="4" t="s">
        <v>163</v>
      </c>
      <c r="J1642" s="11">
        <f t="shared" si="75"/>
        <v>2</v>
      </c>
      <c r="K1642" s="11">
        <f t="shared" si="76"/>
        <v>0</v>
      </c>
      <c r="L1642" s="11">
        <f t="shared" si="77"/>
        <v>8</v>
      </c>
      <c r="M1642" s="11" t="str">
        <f ca="1">IF(I1642&lt;&gt;"план","",IF((ABS(SUMIFS($C:$C,$J:$J,J1642,$E:$E,E1642,$I:$I,"факт"))+ABS(C1642))&gt;ABS(SUMIFS(INDIRECT("'Реестр план'!"&amp;'План-факт'!$E$3),'Реестр план'!$F:$F,E1642,'Реестр план'!$I:$I,J1642)),"перерасход","ок"))</f>
        <v/>
      </c>
    </row>
    <row r="1643" spans="1:13" x14ac:dyDescent="0.3">
      <c r="A1643" s="7">
        <v>42055</v>
      </c>
      <c r="C1643" s="9">
        <v>59177</v>
      </c>
      <c r="D1643" s="4" t="s">
        <v>16</v>
      </c>
      <c r="E1643" s="4" t="s">
        <v>24</v>
      </c>
      <c r="F1643" s="4" t="s">
        <v>106</v>
      </c>
      <c r="H1643" s="4" t="s">
        <v>178</v>
      </c>
      <c r="I1643" s="4" t="s">
        <v>163</v>
      </c>
      <c r="J1643" s="11">
        <f t="shared" si="75"/>
        <v>2</v>
      </c>
      <c r="K1643" s="11">
        <f t="shared" si="76"/>
        <v>0</v>
      </c>
      <c r="L1643" s="11">
        <f t="shared" si="77"/>
        <v>8</v>
      </c>
      <c r="M1643" s="11" t="str">
        <f ca="1">IF(I1643&lt;&gt;"план","",IF((ABS(SUMIFS($C:$C,$J:$J,J1643,$E:$E,E1643,$I:$I,"факт"))+ABS(C1643))&gt;ABS(SUMIFS(INDIRECT("'Реестр план'!"&amp;'План-факт'!$E$3),'Реестр план'!$F:$F,E1643,'Реестр план'!$I:$I,J1643)),"перерасход","ок"))</f>
        <v/>
      </c>
    </row>
    <row r="1644" spans="1:13" x14ac:dyDescent="0.3">
      <c r="A1644" s="7">
        <v>42055</v>
      </c>
      <c r="C1644" s="9">
        <v>65844</v>
      </c>
      <c r="D1644" s="4" t="s">
        <v>9</v>
      </c>
      <c r="E1644" s="4" t="s">
        <v>24</v>
      </c>
      <c r="F1644" s="4" t="s">
        <v>123</v>
      </c>
      <c r="H1644" s="4" t="s">
        <v>178</v>
      </c>
      <c r="I1644" s="4" t="s">
        <v>163</v>
      </c>
      <c r="J1644" s="11">
        <f t="shared" si="75"/>
        <v>2</v>
      </c>
      <c r="K1644" s="11">
        <f t="shared" si="76"/>
        <v>0</v>
      </c>
      <c r="L1644" s="11">
        <f t="shared" si="77"/>
        <v>8</v>
      </c>
      <c r="M1644" s="11" t="str">
        <f ca="1">IF(I1644&lt;&gt;"план","",IF((ABS(SUMIFS($C:$C,$J:$J,J1644,$E:$E,E1644,$I:$I,"факт"))+ABS(C1644))&gt;ABS(SUMIFS(INDIRECT("'Реестр план'!"&amp;'План-факт'!$E$3),'Реестр план'!$F:$F,E1644,'Реестр план'!$I:$I,J1644)),"перерасход","ок"))</f>
        <v/>
      </c>
    </row>
    <row r="1645" spans="1:13" x14ac:dyDescent="0.3">
      <c r="A1645" s="7">
        <v>42055</v>
      </c>
      <c r="C1645" s="9">
        <v>151002.23999999999</v>
      </c>
      <c r="D1645" s="4" t="s">
        <v>9</v>
      </c>
      <c r="E1645" s="4" t="s">
        <v>24</v>
      </c>
      <c r="F1645" s="4" t="s">
        <v>116</v>
      </c>
      <c r="H1645" s="4" t="s">
        <v>178</v>
      </c>
      <c r="I1645" s="4" t="s">
        <v>163</v>
      </c>
      <c r="J1645" s="11">
        <f t="shared" si="75"/>
        <v>2</v>
      </c>
      <c r="K1645" s="11">
        <f t="shared" si="76"/>
        <v>0</v>
      </c>
      <c r="L1645" s="11">
        <f t="shared" si="77"/>
        <v>8</v>
      </c>
      <c r="M1645" s="11" t="str">
        <f ca="1">IF(I1645&lt;&gt;"план","",IF((ABS(SUMIFS($C:$C,$J:$J,J1645,$E:$E,E1645,$I:$I,"факт"))+ABS(C1645))&gt;ABS(SUMIFS(INDIRECT("'Реестр план'!"&amp;'План-факт'!$E$3),'Реестр план'!$F:$F,E1645,'Реестр план'!$I:$I,J1645)),"перерасход","ок"))</f>
        <v/>
      </c>
    </row>
    <row r="1646" spans="1:13" x14ac:dyDescent="0.3">
      <c r="A1646" s="7">
        <v>42055</v>
      </c>
      <c r="C1646" s="9">
        <v>356832</v>
      </c>
      <c r="D1646" s="4" t="s">
        <v>16</v>
      </c>
      <c r="E1646" s="4" t="s">
        <v>24</v>
      </c>
      <c r="F1646" s="4" t="s">
        <v>113</v>
      </c>
      <c r="H1646" s="4" t="s">
        <v>178</v>
      </c>
      <c r="I1646" s="4" t="s">
        <v>163</v>
      </c>
      <c r="J1646" s="11">
        <f t="shared" si="75"/>
        <v>2</v>
      </c>
      <c r="K1646" s="11">
        <f t="shared" si="76"/>
        <v>0</v>
      </c>
      <c r="L1646" s="11">
        <f t="shared" si="77"/>
        <v>8</v>
      </c>
      <c r="M1646" s="11" t="str">
        <f ca="1">IF(I1646&lt;&gt;"план","",IF((ABS(SUMIFS($C:$C,$J:$J,J1646,$E:$E,E1646,$I:$I,"факт"))+ABS(C1646))&gt;ABS(SUMIFS(INDIRECT("'Реестр план'!"&amp;'План-факт'!$E$3),'Реестр план'!$F:$F,E1646,'Реестр план'!$I:$I,J1646)),"перерасход","ок"))</f>
        <v/>
      </c>
    </row>
    <row r="1647" spans="1:13" x14ac:dyDescent="0.3">
      <c r="A1647" s="7">
        <v>42056</v>
      </c>
      <c r="C1647" s="9">
        <v>-571468.04</v>
      </c>
      <c r="D1647" s="4" t="s">
        <v>9</v>
      </c>
      <c r="E1647" s="4" t="s">
        <v>29</v>
      </c>
      <c r="F1647" s="4" t="s">
        <v>134</v>
      </c>
      <c r="H1647" s="4" t="s">
        <v>185</v>
      </c>
      <c r="I1647" s="4" t="s">
        <v>163</v>
      </c>
      <c r="J1647" s="11">
        <f t="shared" si="75"/>
        <v>2</v>
      </c>
      <c r="K1647" s="11">
        <f t="shared" si="76"/>
        <v>0</v>
      </c>
      <c r="L1647" s="11">
        <f t="shared" si="77"/>
        <v>8</v>
      </c>
      <c r="M1647" s="11" t="str">
        <f ca="1">IF(I1647&lt;&gt;"план","",IF((ABS(SUMIFS($C:$C,$J:$J,J1647,$E:$E,E1647,$I:$I,"факт"))+ABS(C1647))&gt;ABS(SUMIFS(INDIRECT("'Реестр план'!"&amp;'План-факт'!$E$3),'Реестр план'!$F:$F,E1647,'Реестр план'!$I:$I,J1647)),"перерасход","ок"))</f>
        <v/>
      </c>
    </row>
    <row r="1648" spans="1:13" x14ac:dyDescent="0.3">
      <c r="A1648" s="7">
        <v>42056</v>
      </c>
      <c r="C1648" s="9">
        <v>-193215</v>
      </c>
      <c r="D1648" s="4" t="s">
        <v>9</v>
      </c>
      <c r="E1648" s="4" t="s">
        <v>29</v>
      </c>
      <c r="F1648" s="4" t="s">
        <v>133</v>
      </c>
      <c r="H1648" s="4" t="s">
        <v>185</v>
      </c>
      <c r="I1648" s="4" t="s">
        <v>163</v>
      </c>
      <c r="J1648" s="11">
        <f t="shared" si="75"/>
        <v>2</v>
      </c>
      <c r="K1648" s="11">
        <f t="shared" si="76"/>
        <v>0</v>
      </c>
      <c r="L1648" s="11">
        <f t="shared" si="77"/>
        <v>8</v>
      </c>
      <c r="M1648" s="11" t="str">
        <f ca="1">IF(I1648&lt;&gt;"план","",IF((ABS(SUMIFS($C:$C,$J:$J,J1648,$E:$E,E1648,$I:$I,"факт"))+ABS(C1648))&gt;ABS(SUMIFS(INDIRECT("'Реестр план'!"&amp;'План-факт'!$E$3),'Реестр план'!$F:$F,E1648,'Реестр план'!$I:$I,J1648)),"перерасход","ок"))</f>
        <v/>
      </c>
    </row>
    <row r="1649" spans="1:13" x14ac:dyDescent="0.3">
      <c r="A1649" s="7">
        <v>42056</v>
      </c>
      <c r="C1649" s="9">
        <v>-9350.32</v>
      </c>
      <c r="D1649" s="4" t="s">
        <v>15</v>
      </c>
      <c r="E1649" s="4" t="s">
        <v>29</v>
      </c>
      <c r="F1649" s="4" t="s">
        <v>138</v>
      </c>
      <c r="H1649" s="4" t="s">
        <v>185</v>
      </c>
      <c r="I1649" s="4" t="s">
        <v>163</v>
      </c>
      <c r="J1649" s="11">
        <f t="shared" si="75"/>
        <v>2</v>
      </c>
      <c r="K1649" s="11">
        <f t="shared" si="76"/>
        <v>0</v>
      </c>
      <c r="L1649" s="11">
        <f t="shared" si="77"/>
        <v>8</v>
      </c>
      <c r="M1649" s="11" t="str">
        <f ca="1">IF(I1649&lt;&gt;"план","",IF((ABS(SUMIFS($C:$C,$J:$J,J1649,$E:$E,E1649,$I:$I,"факт"))+ABS(C1649))&gt;ABS(SUMIFS(INDIRECT("'Реестр план'!"&amp;'План-факт'!$E$3),'Реестр план'!$F:$F,E1649,'Реестр план'!$I:$I,J1649)),"перерасход","ок"))</f>
        <v/>
      </c>
    </row>
    <row r="1650" spans="1:13" x14ac:dyDescent="0.3">
      <c r="A1650" s="7">
        <v>42056</v>
      </c>
      <c r="C1650" s="9">
        <v>-8491.2800000000007</v>
      </c>
      <c r="D1650" s="4" t="s">
        <v>9</v>
      </c>
      <c r="E1650" s="4" t="s">
        <v>29</v>
      </c>
      <c r="F1650" s="4" t="s">
        <v>140</v>
      </c>
      <c r="H1650" s="4" t="s">
        <v>185</v>
      </c>
      <c r="I1650" s="4" t="s">
        <v>163</v>
      </c>
      <c r="J1650" s="11">
        <f t="shared" si="75"/>
        <v>2</v>
      </c>
      <c r="K1650" s="11">
        <f t="shared" si="76"/>
        <v>0</v>
      </c>
      <c r="L1650" s="11">
        <f t="shared" si="77"/>
        <v>8</v>
      </c>
      <c r="M1650" s="11" t="str">
        <f ca="1">IF(I1650&lt;&gt;"план","",IF((ABS(SUMIFS($C:$C,$J:$J,J1650,$E:$E,E1650,$I:$I,"факт"))+ABS(C1650))&gt;ABS(SUMIFS(INDIRECT("'Реестр план'!"&amp;'План-факт'!$E$3),'Реестр план'!$F:$F,E1650,'Реестр план'!$I:$I,J1650)),"перерасход","ок"))</f>
        <v/>
      </c>
    </row>
    <row r="1651" spans="1:13" x14ac:dyDescent="0.3">
      <c r="A1651" s="7">
        <v>42056</v>
      </c>
      <c r="C1651" s="9">
        <v>13221.9</v>
      </c>
      <c r="D1651" s="4" t="s">
        <v>16</v>
      </c>
      <c r="E1651" s="4" t="s">
        <v>24</v>
      </c>
      <c r="F1651" s="4" t="s">
        <v>120</v>
      </c>
      <c r="H1651" s="4" t="s">
        <v>178</v>
      </c>
      <c r="I1651" s="4" t="s">
        <v>163</v>
      </c>
      <c r="J1651" s="11">
        <f t="shared" si="75"/>
        <v>2</v>
      </c>
      <c r="K1651" s="11">
        <f t="shared" si="76"/>
        <v>0</v>
      </c>
      <c r="L1651" s="11">
        <f t="shared" si="77"/>
        <v>8</v>
      </c>
      <c r="M1651" s="11" t="str">
        <f ca="1">IF(I1651&lt;&gt;"план","",IF((ABS(SUMIFS($C:$C,$J:$J,J1651,$E:$E,E1651,$I:$I,"факт"))+ABS(C1651))&gt;ABS(SUMIFS(INDIRECT("'Реестр план'!"&amp;'План-факт'!$E$3),'Реестр план'!$F:$F,E1651,'Реестр план'!$I:$I,J1651)),"перерасход","ок"))</f>
        <v/>
      </c>
    </row>
    <row r="1652" spans="1:13" x14ac:dyDescent="0.3">
      <c r="A1652" s="7">
        <v>42056</v>
      </c>
      <c r="C1652" s="9">
        <v>36084.400000000001</v>
      </c>
      <c r="D1652" s="4" t="s">
        <v>9</v>
      </c>
      <c r="E1652" s="4" t="s">
        <v>24</v>
      </c>
      <c r="F1652" s="4" t="s">
        <v>113</v>
      </c>
      <c r="H1652" s="4" t="s">
        <v>178</v>
      </c>
      <c r="I1652" s="4" t="s">
        <v>163</v>
      </c>
      <c r="J1652" s="11">
        <f t="shared" si="75"/>
        <v>2</v>
      </c>
      <c r="K1652" s="11">
        <f t="shared" si="76"/>
        <v>0</v>
      </c>
      <c r="L1652" s="11">
        <f t="shared" si="77"/>
        <v>8</v>
      </c>
      <c r="M1652" s="11" t="str">
        <f ca="1">IF(I1652&lt;&gt;"план","",IF((ABS(SUMIFS($C:$C,$J:$J,J1652,$E:$E,E1652,$I:$I,"факт"))+ABS(C1652))&gt;ABS(SUMIFS(INDIRECT("'Реестр план'!"&amp;'План-факт'!$E$3),'Реестр план'!$F:$F,E1652,'Реестр план'!$I:$I,J1652)),"перерасход","ок"))</f>
        <v/>
      </c>
    </row>
    <row r="1653" spans="1:13" x14ac:dyDescent="0.3">
      <c r="A1653" s="7">
        <v>42056</v>
      </c>
      <c r="C1653" s="9">
        <v>238497.21</v>
      </c>
      <c r="D1653" s="4" t="s">
        <v>15</v>
      </c>
      <c r="E1653" s="4" t="s">
        <v>24</v>
      </c>
      <c r="F1653" s="4" t="s">
        <v>117</v>
      </c>
      <c r="H1653" s="4" t="s">
        <v>178</v>
      </c>
      <c r="I1653" s="4" t="s">
        <v>163</v>
      </c>
      <c r="J1653" s="11">
        <f t="shared" si="75"/>
        <v>2</v>
      </c>
      <c r="K1653" s="11">
        <f t="shared" si="76"/>
        <v>0</v>
      </c>
      <c r="L1653" s="11">
        <f t="shared" si="77"/>
        <v>8</v>
      </c>
      <c r="M1653" s="11" t="str">
        <f ca="1">IF(I1653&lt;&gt;"план","",IF((ABS(SUMIFS($C:$C,$J:$J,J1653,$E:$E,E1653,$I:$I,"факт"))+ABS(C1653))&gt;ABS(SUMIFS(INDIRECT("'Реестр план'!"&amp;'План-факт'!$E$3),'Реестр план'!$F:$F,E1653,'Реестр план'!$I:$I,J1653)),"перерасход","ок"))</f>
        <v/>
      </c>
    </row>
    <row r="1654" spans="1:13" x14ac:dyDescent="0.3">
      <c r="A1654" s="7">
        <v>42056</v>
      </c>
      <c r="C1654" s="9">
        <v>404976</v>
      </c>
      <c r="D1654" s="4" t="s">
        <v>15</v>
      </c>
      <c r="E1654" s="4" t="s">
        <v>24</v>
      </c>
      <c r="F1654" s="4" t="s">
        <v>112</v>
      </c>
      <c r="H1654" s="4" t="s">
        <v>178</v>
      </c>
      <c r="I1654" s="4" t="s">
        <v>163</v>
      </c>
      <c r="J1654" s="11">
        <f t="shared" si="75"/>
        <v>2</v>
      </c>
      <c r="K1654" s="11">
        <f t="shared" si="76"/>
        <v>0</v>
      </c>
      <c r="L1654" s="11">
        <f t="shared" si="77"/>
        <v>8</v>
      </c>
      <c r="M1654" s="11" t="str">
        <f ca="1">IF(I1654&lt;&gt;"план","",IF((ABS(SUMIFS($C:$C,$J:$J,J1654,$E:$E,E1654,$I:$I,"факт"))+ABS(C1654))&gt;ABS(SUMIFS(INDIRECT("'Реестр план'!"&amp;'План-факт'!$E$3),'Реестр план'!$F:$F,E1654,'Реестр план'!$I:$I,J1654)),"перерасход","ок"))</f>
        <v/>
      </c>
    </row>
    <row r="1655" spans="1:13" x14ac:dyDescent="0.3">
      <c r="A1655" s="7">
        <v>42057</v>
      </c>
      <c r="C1655" s="9">
        <v>-9492.59</v>
      </c>
      <c r="D1655" s="4" t="s">
        <v>9</v>
      </c>
      <c r="E1655" s="4" t="s">
        <v>29</v>
      </c>
      <c r="F1655" s="4" t="s">
        <v>126</v>
      </c>
      <c r="H1655" s="4" t="s">
        <v>185</v>
      </c>
      <c r="I1655" s="4" t="s">
        <v>163</v>
      </c>
      <c r="J1655" s="11">
        <f t="shared" si="75"/>
        <v>2</v>
      </c>
      <c r="K1655" s="11">
        <f t="shared" si="76"/>
        <v>0</v>
      </c>
      <c r="L1655" s="11">
        <f t="shared" si="77"/>
        <v>9</v>
      </c>
      <c r="M1655" s="11" t="str">
        <f ca="1">IF(I1655&lt;&gt;"план","",IF((ABS(SUMIFS($C:$C,$J:$J,J1655,$E:$E,E1655,$I:$I,"факт"))+ABS(C1655))&gt;ABS(SUMIFS(INDIRECT("'Реестр план'!"&amp;'План-факт'!$E$3),'Реестр план'!$F:$F,E1655,'Реестр план'!$I:$I,J1655)),"перерасход","ок"))</f>
        <v/>
      </c>
    </row>
    <row r="1656" spans="1:13" x14ac:dyDescent="0.3">
      <c r="A1656" s="7">
        <v>42057</v>
      </c>
      <c r="B1656" s="7">
        <v>41327</v>
      </c>
      <c r="C1656" s="9">
        <v>-5400</v>
      </c>
      <c r="D1656" s="4" t="s">
        <v>16</v>
      </c>
      <c r="E1656" s="4" t="s">
        <v>34</v>
      </c>
      <c r="H1656" s="4" t="s">
        <v>179</v>
      </c>
      <c r="I1656" s="4" t="s">
        <v>163</v>
      </c>
      <c r="J1656" s="11">
        <f t="shared" si="75"/>
        <v>2</v>
      </c>
      <c r="K1656" s="11">
        <f t="shared" si="76"/>
        <v>2</v>
      </c>
      <c r="L1656" s="11">
        <f t="shared" si="77"/>
        <v>9</v>
      </c>
      <c r="M1656" s="11" t="str">
        <f ca="1">IF(I1656&lt;&gt;"план","",IF((ABS(SUMIFS($C:$C,$J:$J,J1656,$E:$E,E1656,$I:$I,"факт"))+ABS(C1656))&gt;ABS(SUMIFS(INDIRECT("'Реестр план'!"&amp;'План-факт'!$E$3),'Реестр план'!$F:$F,E1656,'Реестр план'!$I:$I,J1656)),"перерасход","ок"))</f>
        <v/>
      </c>
    </row>
    <row r="1657" spans="1:13" x14ac:dyDescent="0.3">
      <c r="A1657" s="7">
        <v>42057</v>
      </c>
      <c r="C1657" s="9">
        <v>5575.5</v>
      </c>
      <c r="D1657" s="4" t="s">
        <v>15</v>
      </c>
      <c r="E1657" s="4" t="s">
        <v>24</v>
      </c>
      <c r="F1657" s="4" t="s">
        <v>109</v>
      </c>
      <c r="H1657" s="4" t="s">
        <v>178</v>
      </c>
      <c r="I1657" s="4" t="s">
        <v>163</v>
      </c>
      <c r="J1657" s="11">
        <f t="shared" si="75"/>
        <v>2</v>
      </c>
      <c r="K1657" s="11">
        <f t="shared" si="76"/>
        <v>0</v>
      </c>
      <c r="L1657" s="11">
        <f t="shared" si="77"/>
        <v>9</v>
      </c>
      <c r="M1657" s="11" t="str">
        <f ca="1">IF(I1657&lt;&gt;"план","",IF((ABS(SUMIFS($C:$C,$J:$J,J1657,$E:$E,E1657,$I:$I,"факт"))+ABS(C1657))&gt;ABS(SUMIFS(INDIRECT("'Реестр план'!"&amp;'План-факт'!$E$3),'Реестр план'!$F:$F,E1657,'Реестр план'!$I:$I,J1657)),"перерасход","ок"))</f>
        <v/>
      </c>
    </row>
    <row r="1658" spans="1:13" x14ac:dyDescent="0.3">
      <c r="A1658" s="7">
        <v>42057</v>
      </c>
      <c r="C1658" s="9">
        <v>6938.4</v>
      </c>
      <c r="D1658" s="4" t="s">
        <v>16</v>
      </c>
      <c r="E1658" s="4" t="s">
        <v>24</v>
      </c>
      <c r="F1658" s="4" t="s">
        <v>123</v>
      </c>
      <c r="H1658" s="4" t="s">
        <v>178</v>
      </c>
      <c r="I1658" s="4" t="s">
        <v>163</v>
      </c>
      <c r="J1658" s="11">
        <f t="shared" si="75"/>
        <v>2</v>
      </c>
      <c r="K1658" s="11">
        <f t="shared" si="76"/>
        <v>0</v>
      </c>
      <c r="L1658" s="11">
        <f t="shared" si="77"/>
        <v>9</v>
      </c>
      <c r="M1658" s="11" t="str">
        <f ca="1">IF(I1658&lt;&gt;"план","",IF((ABS(SUMIFS($C:$C,$J:$J,J1658,$E:$E,E1658,$I:$I,"факт"))+ABS(C1658))&gt;ABS(SUMIFS(INDIRECT("'Реестр план'!"&amp;'План-факт'!$E$3),'Реестр план'!$F:$F,E1658,'Реестр план'!$I:$I,J1658)),"перерасход","ок"))</f>
        <v/>
      </c>
    </row>
    <row r="1659" spans="1:13" x14ac:dyDescent="0.3">
      <c r="A1659" s="7">
        <v>42057</v>
      </c>
      <c r="C1659" s="9">
        <v>94433.04</v>
      </c>
      <c r="D1659" s="4" t="s">
        <v>9</v>
      </c>
      <c r="E1659" s="4" t="s">
        <v>24</v>
      </c>
      <c r="F1659" s="4" t="s">
        <v>107</v>
      </c>
      <c r="H1659" s="4" t="s">
        <v>178</v>
      </c>
      <c r="I1659" s="4" t="s">
        <v>163</v>
      </c>
      <c r="J1659" s="11">
        <f t="shared" si="75"/>
        <v>2</v>
      </c>
      <c r="K1659" s="11">
        <f t="shared" si="76"/>
        <v>0</v>
      </c>
      <c r="L1659" s="11">
        <f t="shared" si="77"/>
        <v>9</v>
      </c>
      <c r="M1659" s="11" t="str">
        <f ca="1">IF(I1659&lt;&gt;"план","",IF((ABS(SUMIFS($C:$C,$J:$J,J1659,$E:$E,E1659,$I:$I,"факт"))+ABS(C1659))&gt;ABS(SUMIFS(INDIRECT("'Реестр план'!"&amp;'План-факт'!$E$3),'Реестр план'!$F:$F,E1659,'Реестр план'!$I:$I,J1659)),"перерасход","ок"))</f>
        <v/>
      </c>
    </row>
    <row r="1660" spans="1:13" x14ac:dyDescent="0.3">
      <c r="A1660" s="7">
        <v>42057</v>
      </c>
      <c r="C1660" s="9">
        <v>122055.66</v>
      </c>
      <c r="D1660" s="4" t="s">
        <v>15</v>
      </c>
      <c r="E1660" s="4" t="s">
        <v>24</v>
      </c>
      <c r="F1660" s="4" t="s">
        <v>108</v>
      </c>
      <c r="H1660" s="4" t="s">
        <v>178</v>
      </c>
      <c r="I1660" s="4" t="s">
        <v>163</v>
      </c>
      <c r="J1660" s="11">
        <f t="shared" si="75"/>
        <v>2</v>
      </c>
      <c r="K1660" s="11">
        <f t="shared" si="76"/>
        <v>0</v>
      </c>
      <c r="L1660" s="11">
        <f t="shared" si="77"/>
        <v>9</v>
      </c>
      <c r="M1660" s="11" t="str">
        <f ca="1">IF(I1660&lt;&gt;"план","",IF((ABS(SUMIFS($C:$C,$J:$J,J1660,$E:$E,E1660,$I:$I,"факт"))+ABS(C1660))&gt;ABS(SUMIFS(INDIRECT("'Реестр план'!"&amp;'План-факт'!$E$3),'Реестр план'!$F:$F,E1660,'Реестр план'!$I:$I,J1660)),"перерасход","ок"))</f>
        <v/>
      </c>
    </row>
    <row r="1661" spans="1:13" x14ac:dyDescent="0.3">
      <c r="A1661" s="7">
        <v>42057</v>
      </c>
      <c r="C1661" s="9">
        <v>143370</v>
      </c>
      <c r="D1661" s="4" t="s">
        <v>9</v>
      </c>
      <c r="E1661" s="4" t="s">
        <v>24</v>
      </c>
      <c r="F1661" s="4" t="s">
        <v>116</v>
      </c>
      <c r="H1661" s="4" t="s">
        <v>178</v>
      </c>
      <c r="I1661" s="4" t="s">
        <v>163</v>
      </c>
      <c r="J1661" s="11">
        <f t="shared" si="75"/>
        <v>2</v>
      </c>
      <c r="K1661" s="11">
        <f t="shared" si="76"/>
        <v>0</v>
      </c>
      <c r="L1661" s="11">
        <f t="shared" si="77"/>
        <v>9</v>
      </c>
      <c r="M1661" s="11" t="str">
        <f ca="1">IF(I1661&lt;&gt;"план","",IF((ABS(SUMIFS($C:$C,$J:$J,J1661,$E:$E,E1661,$I:$I,"факт"))+ABS(C1661))&gt;ABS(SUMIFS(INDIRECT("'Реестр план'!"&amp;'План-факт'!$E$3),'Реестр план'!$F:$F,E1661,'Реестр план'!$I:$I,J1661)),"перерасход","ок"))</f>
        <v/>
      </c>
    </row>
    <row r="1662" spans="1:13" x14ac:dyDescent="0.3">
      <c r="A1662" s="7">
        <v>42057</v>
      </c>
      <c r="C1662" s="9">
        <v>164610</v>
      </c>
      <c r="D1662" s="4" t="s">
        <v>15</v>
      </c>
      <c r="E1662" s="4" t="s">
        <v>24</v>
      </c>
      <c r="F1662" s="4" t="s">
        <v>110</v>
      </c>
      <c r="H1662" s="4" t="s">
        <v>178</v>
      </c>
      <c r="I1662" s="4" t="s">
        <v>163</v>
      </c>
      <c r="J1662" s="11">
        <f t="shared" si="75"/>
        <v>2</v>
      </c>
      <c r="K1662" s="11">
        <f t="shared" si="76"/>
        <v>0</v>
      </c>
      <c r="L1662" s="11">
        <f t="shared" si="77"/>
        <v>9</v>
      </c>
      <c r="M1662" s="11" t="str">
        <f ca="1">IF(I1662&lt;&gt;"план","",IF((ABS(SUMIFS($C:$C,$J:$J,J1662,$E:$E,E1662,$I:$I,"факт"))+ABS(C1662))&gt;ABS(SUMIFS(INDIRECT("'Реестр план'!"&amp;'План-факт'!$E$3),'Реестр план'!$F:$F,E1662,'Реестр план'!$I:$I,J1662)),"перерасход","ок"))</f>
        <v/>
      </c>
    </row>
    <row r="1663" spans="1:13" x14ac:dyDescent="0.3">
      <c r="A1663" s="7">
        <v>42057</v>
      </c>
      <c r="C1663" s="9">
        <v>287539.63</v>
      </c>
      <c r="D1663" s="4" t="s">
        <v>15</v>
      </c>
      <c r="E1663" s="4" t="s">
        <v>24</v>
      </c>
      <c r="F1663" s="4" t="s">
        <v>107</v>
      </c>
      <c r="H1663" s="4" t="s">
        <v>178</v>
      </c>
      <c r="I1663" s="4" t="s">
        <v>163</v>
      </c>
      <c r="J1663" s="11">
        <f t="shared" si="75"/>
        <v>2</v>
      </c>
      <c r="K1663" s="11">
        <f t="shared" si="76"/>
        <v>0</v>
      </c>
      <c r="L1663" s="11">
        <f t="shared" si="77"/>
        <v>9</v>
      </c>
      <c r="M1663" s="11" t="str">
        <f ca="1">IF(I1663&lt;&gt;"план","",IF((ABS(SUMIFS($C:$C,$J:$J,J1663,$E:$E,E1663,$I:$I,"факт"))+ABS(C1663))&gt;ABS(SUMIFS(INDIRECT("'Реестр план'!"&amp;'План-факт'!$E$3),'Реестр план'!$F:$F,E1663,'Реестр план'!$I:$I,J1663)),"перерасход","ок"))</f>
        <v/>
      </c>
    </row>
    <row r="1664" spans="1:13" x14ac:dyDescent="0.3">
      <c r="A1664" s="7">
        <v>42057</v>
      </c>
      <c r="C1664" s="9">
        <v>312847.5</v>
      </c>
      <c r="D1664" s="4" t="s">
        <v>16</v>
      </c>
      <c r="E1664" s="4" t="s">
        <v>24</v>
      </c>
      <c r="F1664" s="4" t="s">
        <v>122</v>
      </c>
      <c r="H1664" s="4" t="s">
        <v>178</v>
      </c>
      <c r="I1664" s="4" t="s">
        <v>163</v>
      </c>
      <c r="J1664" s="11">
        <f t="shared" si="75"/>
        <v>2</v>
      </c>
      <c r="K1664" s="11">
        <f t="shared" si="76"/>
        <v>0</v>
      </c>
      <c r="L1664" s="11">
        <f t="shared" si="77"/>
        <v>9</v>
      </c>
      <c r="M1664" s="11" t="str">
        <f ca="1">IF(I1664&lt;&gt;"план","",IF((ABS(SUMIFS($C:$C,$J:$J,J1664,$E:$E,E1664,$I:$I,"факт"))+ABS(C1664))&gt;ABS(SUMIFS(INDIRECT("'Реестр план'!"&amp;'План-факт'!$E$3),'Реестр план'!$F:$F,E1664,'Реестр план'!$I:$I,J1664)),"перерасход","ок"))</f>
        <v/>
      </c>
    </row>
    <row r="1665" spans="1:13" x14ac:dyDescent="0.3">
      <c r="A1665" s="7">
        <v>42060</v>
      </c>
      <c r="C1665" s="9">
        <v>-125000</v>
      </c>
      <c r="D1665" s="4" t="s">
        <v>9</v>
      </c>
      <c r="E1665" s="4" t="s">
        <v>32</v>
      </c>
      <c r="F1665" s="4" t="s">
        <v>152</v>
      </c>
      <c r="H1665" s="4" t="s">
        <v>179</v>
      </c>
      <c r="I1665" s="4" t="s">
        <v>163</v>
      </c>
      <c r="J1665" s="11">
        <f t="shared" si="75"/>
        <v>2</v>
      </c>
      <c r="K1665" s="11">
        <f t="shared" si="76"/>
        <v>0</v>
      </c>
      <c r="L1665" s="11">
        <f t="shared" si="77"/>
        <v>9</v>
      </c>
      <c r="M1665" s="11" t="str">
        <f ca="1">IF(I1665&lt;&gt;"план","",IF((ABS(SUMIFS($C:$C,$J:$J,J1665,$E:$E,E1665,$I:$I,"факт"))+ABS(C1665))&gt;ABS(SUMIFS(INDIRECT("'Реестр план'!"&amp;'План-факт'!$E$3),'Реестр план'!$F:$F,E1665,'Реестр план'!$I:$I,J1665)),"перерасход","ок"))</f>
        <v/>
      </c>
    </row>
    <row r="1666" spans="1:13" x14ac:dyDescent="0.3">
      <c r="A1666" s="7">
        <v>42060</v>
      </c>
      <c r="C1666" s="9">
        <v>-75000</v>
      </c>
      <c r="D1666" s="4" t="s">
        <v>9</v>
      </c>
      <c r="E1666" s="4" t="s">
        <v>32</v>
      </c>
      <c r="F1666" s="4" t="s">
        <v>147</v>
      </c>
      <c r="H1666" s="4" t="s">
        <v>179</v>
      </c>
      <c r="I1666" s="4" t="s">
        <v>163</v>
      </c>
      <c r="J1666" s="11">
        <f t="shared" si="75"/>
        <v>2</v>
      </c>
      <c r="K1666" s="11">
        <f t="shared" si="76"/>
        <v>0</v>
      </c>
      <c r="L1666" s="11">
        <f t="shared" si="77"/>
        <v>9</v>
      </c>
      <c r="M1666" s="11" t="str">
        <f ca="1">IF(I1666&lt;&gt;"план","",IF((ABS(SUMIFS($C:$C,$J:$J,J1666,$E:$E,E1666,$I:$I,"факт"))+ABS(C1666))&gt;ABS(SUMIFS(INDIRECT("'Реестр план'!"&amp;'План-факт'!$E$3),'Реестр план'!$F:$F,E1666,'Реестр план'!$I:$I,J1666)),"перерасход","ок"))</f>
        <v/>
      </c>
    </row>
    <row r="1667" spans="1:13" x14ac:dyDescent="0.3">
      <c r="A1667" s="7">
        <v>42060</v>
      </c>
      <c r="C1667" s="9">
        <v>-60000</v>
      </c>
      <c r="D1667" s="4" t="s">
        <v>16</v>
      </c>
      <c r="E1667" s="4" t="s">
        <v>32</v>
      </c>
      <c r="F1667" s="4" t="s">
        <v>148</v>
      </c>
      <c r="H1667" s="4" t="s">
        <v>179</v>
      </c>
      <c r="I1667" s="4" t="s">
        <v>163</v>
      </c>
      <c r="J1667" s="11">
        <f t="shared" si="75"/>
        <v>2</v>
      </c>
      <c r="K1667" s="11">
        <f t="shared" si="76"/>
        <v>0</v>
      </c>
      <c r="L1667" s="11">
        <f t="shared" si="77"/>
        <v>9</v>
      </c>
      <c r="M1667" s="11" t="str">
        <f ca="1">IF(I1667&lt;&gt;"план","",IF((ABS(SUMIFS($C:$C,$J:$J,J1667,$E:$E,E1667,$I:$I,"факт"))+ABS(C1667))&gt;ABS(SUMIFS(INDIRECT("'Реестр план'!"&amp;'План-факт'!$E$3),'Реестр план'!$F:$F,E1667,'Реестр план'!$I:$I,J1667)),"перерасход","ок"))</f>
        <v/>
      </c>
    </row>
    <row r="1668" spans="1:13" x14ac:dyDescent="0.3">
      <c r="A1668" s="7">
        <v>42060</v>
      </c>
      <c r="B1668" s="7">
        <v>41330</v>
      </c>
      <c r="C1668" s="9">
        <v>-58852</v>
      </c>
      <c r="D1668" s="4" t="s">
        <v>15</v>
      </c>
      <c r="E1668" s="4" t="s">
        <v>43</v>
      </c>
      <c r="H1668" s="4" t="s">
        <v>172</v>
      </c>
      <c r="I1668" s="4" t="s">
        <v>163</v>
      </c>
      <c r="J1668" s="11">
        <f t="shared" ref="J1668:J1731" si="78">IF(ISBLANK(A1668),0,MONTH(A1668))</f>
        <v>2</v>
      </c>
      <c r="K1668" s="11">
        <f t="shared" ref="K1668:K1731" si="79">IF(ISBLANK(B1668),0,MONTH(B1668))</f>
        <v>2</v>
      </c>
      <c r="L1668" s="11">
        <f t="shared" ref="L1668:L1731" si="80">WEEKNUM(A1668)</f>
        <v>9</v>
      </c>
      <c r="M1668" s="11" t="str">
        <f ca="1">IF(I1668&lt;&gt;"план","",IF((ABS(SUMIFS($C:$C,$J:$J,J1668,$E:$E,E1668,$I:$I,"факт"))+ABS(C1668))&gt;ABS(SUMIFS(INDIRECT("'Реестр план'!"&amp;'План-факт'!$E$3),'Реестр план'!$F:$F,E1668,'Реестр план'!$I:$I,J1668)),"перерасход","ок"))</f>
        <v/>
      </c>
    </row>
    <row r="1669" spans="1:13" x14ac:dyDescent="0.3">
      <c r="A1669" s="7">
        <v>42060</v>
      </c>
      <c r="C1669" s="9">
        <v>-58222</v>
      </c>
      <c r="D1669" s="4" t="s">
        <v>16</v>
      </c>
      <c r="E1669" s="4" t="s">
        <v>51</v>
      </c>
      <c r="H1669" s="4" t="s">
        <v>177</v>
      </c>
      <c r="I1669" s="4" t="s">
        <v>163</v>
      </c>
      <c r="J1669" s="11">
        <f t="shared" si="78"/>
        <v>2</v>
      </c>
      <c r="K1669" s="11">
        <f t="shared" si="79"/>
        <v>0</v>
      </c>
      <c r="L1669" s="11">
        <f t="shared" si="80"/>
        <v>9</v>
      </c>
      <c r="M1669" s="11" t="str">
        <f ca="1">IF(I1669&lt;&gt;"план","",IF((ABS(SUMIFS($C:$C,$J:$J,J1669,$E:$E,E1669,$I:$I,"факт"))+ABS(C1669))&gt;ABS(SUMIFS(INDIRECT("'Реестр план'!"&amp;'План-факт'!$E$3),'Реестр план'!$F:$F,E1669,'Реестр план'!$I:$I,J1669)),"перерасход","ок"))</f>
        <v/>
      </c>
    </row>
    <row r="1670" spans="1:13" x14ac:dyDescent="0.3">
      <c r="A1670" s="7">
        <v>42060</v>
      </c>
      <c r="B1670" s="7">
        <v>41330</v>
      </c>
      <c r="C1670" s="9">
        <v>-57493</v>
      </c>
      <c r="D1670" s="4" t="s">
        <v>15</v>
      </c>
      <c r="E1670" s="4" t="s">
        <v>49</v>
      </c>
      <c r="H1670" s="4" t="s">
        <v>177</v>
      </c>
      <c r="I1670" s="4" t="s">
        <v>163</v>
      </c>
      <c r="J1670" s="11">
        <f t="shared" si="78"/>
        <v>2</v>
      </c>
      <c r="K1670" s="11">
        <f t="shared" si="79"/>
        <v>2</v>
      </c>
      <c r="L1670" s="11">
        <f t="shared" si="80"/>
        <v>9</v>
      </c>
      <c r="M1670" s="11" t="str">
        <f ca="1">IF(I1670&lt;&gt;"план","",IF((ABS(SUMIFS($C:$C,$J:$J,J1670,$E:$E,E1670,$I:$I,"факт"))+ABS(C1670))&gt;ABS(SUMIFS(INDIRECT("'Реестр план'!"&amp;'План-факт'!$E$3),'Реестр план'!$F:$F,E1670,'Реестр план'!$I:$I,J1670)),"перерасход","ок"))</f>
        <v/>
      </c>
    </row>
    <row r="1671" spans="1:13" x14ac:dyDescent="0.3">
      <c r="A1671" s="7">
        <v>42060</v>
      </c>
      <c r="B1671" s="7">
        <v>41330</v>
      </c>
      <c r="C1671" s="9">
        <v>-51141</v>
      </c>
      <c r="D1671" s="4" t="s">
        <v>9</v>
      </c>
      <c r="E1671" s="4" t="s">
        <v>53</v>
      </c>
      <c r="H1671" s="4" t="s">
        <v>184</v>
      </c>
      <c r="I1671" s="4" t="s">
        <v>163</v>
      </c>
      <c r="J1671" s="11">
        <f t="shared" si="78"/>
        <v>2</v>
      </c>
      <c r="K1671" s="11">
        <f t="shared" si="79"/>
        <v>2</v>
      </c>
      <c r="L1671" s="11">
        <f t="shared" si="80"/>
        <v>9</v>
      </c>
      <c r="M1671" s="11" t="str">
        <f ca="1">IF(I1671&lt;&gt;"план","",IF((ABS(SUMIFS($C:$C,$J:$J,J1671,$E:$E,E1671,$I:$I,"факт"))+ABS(C1671))&gt;ABS(SUMIFS(INDIRECT("'Реестр план'!"&amp;'План-факт'!$E$3),'Реестр план'!$F:$F,E1671,'Реестр план'!$I:$I,J1671)),"перерасход","ок"))</f>
        <v/>
      </c>
    </row>
    <row r="1672" spans="1:13" x14ac:dyDescent="0.3">
      <c r="A1672" s="7">
        <v>42060</v>
      </c>
      <c r="B1672" s="7">
        <v>41330</v>
      </c>
      <c r="C1672" s="9">
        <v>-50915</v>
      </c>
      <c r="D1672" s="4" t="s">
        <v>15</v>
      </c>
      <c r="E1672" s="4" t="s">
        <v>45</v>
      </c>
      <c r="H1672" s="4" t="s">
        <v>172</v>
      </c>
      <c r="I1672" s="4" t="s">
        <v>163</v>
      </c>
      <c r="J1672" s="11">
        <f t="shared" si="78"/>
        <v>2</v>
      </c>
      <c r="K1672" s="11">
        <f t="shared" si="79"/>
        <v>2</v>
      </c>
      <c r="L1672" s="11">
        <f t="shared" si="80"/>
        <v>9</v>
      </c>
      <c r="M1672" s="11" t="str">
        <f ca="1">IF(I1672&lt;&gt;"план","",IF((ABS(SUMIFS($C:$C,$J:$J,J1672,$E:$E,E1672,$I:$I,"факт"))+ABS(C1672))&gt;ABS(SUMIFS(INDIRECT("'Реестр план'!"&amp;'План-факт'!$E$3),'Реестр план'!$F:$F,E1672,'Реестр план'!$I:$I,J1672)),"перерасход","ок"))</f>
        <v/>
      </c>
    </row>
    <row r="1673" spans="1:13" x14ac:dyDescent="0.3">
      <c r="A1673" s="7">
        <v>42060</v>
      </c>
      <c r="B1673" s="7">
        <v>41330</v>
      </c>
      <c r="C1673" s="9">
        <v>-49998</v>
      </c>
      <c r="D1673" s="4" t="s">
        <v>9</v>
      </c>
      <c r="E1673" s="4" t="s">
        <v>59</v>
      </c>
      <c r="H1673" s="4" t="s">
        <v>184</v>
      </c>
      <c r="I1673" s="4" t="s">
        <v>163</v>
      </c>
      <c r="J1673" s="11">
        <f t="shared" si="78"/>
        <v>2</v>
      </c>
      <c r="K1673" s="11">
        <f t="shared" si="79"/>
        <v>2</v>
      </c>
      <c r="L1673" s="11">
        <f t="shared" si="80"/>
        <v>9</v>
      </c>
      <c r="M1673" s="11" t="str">
        <f ca="1">IF(I1673&lt;&gt;"план","",IF((ABS(SUMIFS($C:$C,$J:$J,J1673,$E:$E,E1673,$I:$I,"факт"))+ABS(C1673))&gt;ABS(SUMIFS(INDIRECT("'Реестр план'!"&amp;'План-факт'!$E$3),'Реестр план'!$F:$F,E1673,'Реестр план'!$I:$I,J1673)),"перерасход","ок"))</f>
        <v/>
      </c>
    </row>
    <row r="1674" spans="1:13" x14ac:dyDescent="0.3">
      <c r="A1674" s="7">
        <v>42060</v>
      </c>
      <c r="B1674" s="7">
        <v>41330</v>
      </c>
      <c r="C1674" s="9">
        <v>-49870</v>
      </c>
      <c r="D1674" s="4" t="s">
        <v>15</v>
      </c>
      <c r="E1674" s="4" t="s">
        <v>55</v>
      </c>
      <c r="H1674" s="4" t="s">
        <v>184</v>
      </c>
      <c r="I1674" s="4" t="s">
        <v>163</v>
      </c>
      <c r="J1674" s="11">
        <f t="shared" si="78"/>
        <v>2</v>
      </c>
      <c r="K1674" s="11">
        <f t="shared" si="79"/>
        <v>2</v>
      </c>
      <c r="L1674" s="11">
        <f t="shared" si="80"/>
        <v>9</v>
      </c>
      <c r="M1674" s="11" t="str">
        <f ca="1">IF(I1674&lt;&gt;"план","",IF((ABS(SUMIFS($C:$C,$J:$J,J1674,$E:$E,E1674,$I:$I,"факт"))+ABS(C1674))&gt;ABS(SUMIFS(INDIRECT("'Реестр план'!"&amp;'План-факт'!$E$3),'Реестр план'!$F:$F,E1674,'Реестр план'!$I:$I,J1674)),"перерасход","ок"))</f>
        <v/>
      </c>
    </row>
    <row r="1675" spans="1:13" x14ac:dyDescent="0.3">
      <c r="A1675" s="7">
        <v>42060</v>
      </c>
      <c r="C1675" s="9">
        <v>-47500</v>
      </c>
      <c r="D1675" s="4" t="s">
        <v>16</v>
      </c>
      <c r="E1675" s="4" t="s">
        <v>32</v>
      </c>
      <c r="F1675" s="4" t="s">
        <v>149</v>
      </c>
      <c r="H1675" s="4" t="s">
        <v>179</v>
      </c>
      <c r="I1675" s="4" t="s">
        <v>163</v>
      </c>
      <c r="J1675" s="11">
        <f t="shared" si="78"/>
        <v>2</v>
      </c>
      <c r="K1675" s="11">
        <f t="shared" si="79"/>
        <v>0</v>
      </c>
      <c r="L1675" s="11">
        <f t="shared" si="80"/>
        <v>9</v>
      </c>
      <c r="M1675" s="11" t="str">
        <f ca="1">IF(I1675&lt;&gt;"план","",IF((ABS(SUMIFS($C:$C,$J:$J,J1675,$E:$E,E1675,$I:$I,"факт"))+ABS(C1675))&gt;ABS(SUMIFS(INDIRECT("'Реестр план'!"&amp;'План-факт'!$E$3),'Реестр план'!$F:$F,E1675,'Реестр план'!$I:$I,J1675)),"перерасход","ок"))</f>
        <v/>
      </c>
    </row>
    <row r="1676" spans="1:13" x14ac:dyDescent="0.3">
      <c r="A1676" s="7">
        <v>42060</v>
      </c>
      <c r="B1676" s="7">
        <v>41330</v>
      </c>
      <c r="C1676" s="9">
        <v>-45295</v>
      </c>
      <c r="D1676" s="4" t="s">
        <v>15</v>
      </c>
      <c r="E1676" s="4" t="s">
        <v>54</v>
      </c>
      <c r="H1676" s="4" t="s">
        <v>184</v>
      </c>
      <c r="I1676" s="4" t="s">
        <v>163</v>
      </c>
      <c r="J1676" s="11">
        <f t="shared" si="78"/>
        <v>2</v>
      </c>
      <c r="K1676" s="11">
        <f t="shared" si="79"/>
        <v>2</v>
      </c>
      <c r="L1676" s="11">
        <f t="shared" si="80"/>
        <v>9</v>
      </c>
      <c r="M1676" s="11" t="str">
        <f ca="1">IF(I1676&lt;&gt;"план","",IF((ABS(SUMIFS($C:$C,$J:$J,J1676,$E:$E,E1676,$I:$I,"факт"))+ABS(C1676))&gt;ABS(SUMIFS(INDIRECT("'Реестр план'!"&amp;'План-факт'!$E$3),'Реестр план'!$F:$F,E1676,'Реестр план'!$I:$I,J1676)),"перерасход","ок"))</f>
        <v/>
      </c>
    </row>
    <row r="1677" spans="1:13" x14ac:dyDescent="0.3">
      <c r="A1677" s="7">
        <v>42060</v>
      </c>
      <c r="B1677" s="7">
        <v>41330</v>
      </c>
      <c r="C1677" s="9">
        <v>-42637</v>
      </c>
      <c r="D1677" s="4" t="s">
        <v>15</v>
      </c>
      <c r="E1677" s="4" t="s">
        <v>44</v>
      </c>
      <c r="H1677" s="4" t="s">
        <v>172</v>
      </c>
      <c r="I1677" s="4" t="s">
        <v>163</v>
      </c>
      <c r="J1677" s="11">
        <f t="shared" si="78"/>
        <v>2</v>
      </c>
      <c r="K1677" s="11">
        <f t="shared" si="79"/>
        <v>2</v>
      </c>
      <c r="L1677" s="11">
        <f t="shared" si="80"/>
        <v>9</v>
      </c>
      <c r="M1677" s="11" t="str">
        <f ca="1">IF(I1677&lt;&gt;"план","",IF((ABS(SUMIFS($C:$C,$J:$J,J1677,$E:$E,E1677,$I:$I,"факт"))+ABS(C1677))&gt;ABS(SUMIFS(INDIRECT("'Реестр план'!"&amp;'План-факт'!$E$3),'Реестр план'!$F:$F,E1677,'Реестр план'!$I:$I,J1677)),"перерасход","ок"))</f>
        <v/>
      </c>
    </row>
    <row r="1678" spans="1:13" x14ac:dyDescent="0.3">
      <c r="A1678" s="7">
        <v>42060</v>
      </c>
      <c r="C1678" s="9">
        <v>-40000</v>
      </c>
      <c r="D1678" s="4" t="s">
        <v>15</v>
      </c>
      <c r="E1678" s="4" t="s">
        <v>32</v>
      </c>
      <c r="F1678" s="4" t="s">
        <v>151</v>
      </c>
      <c r="H1678" s="4" t="s">
        <v>179</v>
      </c>
      <c r="I1678" s="4" t="s">
        <v>163</v>
      </c>
      <c r="J1678" s="11">
        <f t="shared" si="78"/>
        <v>2</v>
      </c>
      <c r="K1678" s="11">
        <f t="shared" si="79"/>
        <v>0</v>
      </c>
      <c r="L1678" s="11">
        <f t="shared" si="80"/>
        <v>9</v>
      </c>
      <c r="M1678" s="11" t="str">
        <f ca="1">IF(I1678&lt;&gt;"план","",IF((ABS(SUMIFS($C:$C,$J:$J,J1678,$E:$E,E1678,$I:$I,"факт"))+ABS(C1678))&gt;ABS(SUMIFS(INDIRECT("'Реестр план'!"&amp;'План-факт'!$E$3),'Реестр план'!$F:$F,E1678,'Реестр план'!$I:$I,J1678)),"перерасход","ок"))</f>
        <v/>
      </c>
    </row>
    <row r="1679" spans="1:13" x14ac:dyDescent="0.3">
      <c r="A1679" s="7">
        <v>42060</v>
      </c>
      <c r="B1679" s="7">
        <v>41330</v>
      </c>
      <c r="C1679" s="9">
        <v>-36596</v>
      </c>
      <c r="D1679" s="4" t="s">
        <v>15</v>
      </c>
      <c r="E1679" s="4" t="s">
        <v>42</v>
      </c>
      <c r="H1679" s="4" t="s">
        <v>172</v>
      </c>
      <c r="I1679" s="4" t="s">
        <v>163</v>
      </c>
      <c r="J1679" s="11">
        <f t="shared" si="78"/>
        <v>2</v>
      </c>
      <c r="K1679" s="11">
        <f t="shared" si="79"/>
        <v>2</v>
      </c>
      <c r="L1679" s="11">
        <f t="shared" si="80"/>
        <v>9</v>
      </c>
      <c r="M1679" s="11" t="str">
        <f ca="1">IF(I1679&lt;&gt;"план","",IF((ABS(SUMIFS($C:$C,$J:$J,J1679,$E:$E,E1679,$I:$I,"факт"))+ABS(C1679))&gt;ABS(SUMIFS(INDIRECT("'Реестр план'!"&amp;'План-факт'!$E$3),'Реестр план'!$F:$F,E1679,'Реестр план'!$I:$I,J1679)),"перерасход","ок"))</f>
        <v/>
      </c>
    </row>
    <row r="1680" spans="1:13" x14ac:dyDescent="0.3">
      <c r="A1680" s="7">
        <v>42060</v>
      </c>
      <c r="B1680" s="7">
        <v>41330</v>
      </c>
      <c r="C1680" s="9">
        <v>-35217</v>
      </c>
      <c r="D1680" s="4" t="s">
        <v>9</v>
      </c>
      <c r="E1680" s="4" t="s">
        <v>58</v>
      </c>
      <c r="H1680" s="4" t="s">
        <v>184</v>
      </c>
      <c r="I1680" s="4" t="s">
        <v>163</v>
      </c>
      <c r="J1680" s="11">
        <f t="shared" si="78"/>
        <v>2</v>
      </c>
      <c r="K1680" s="11">
        <f t="shared" si="79"/>
        <v>2</v>
      </c>
      <c r="L1680" s="11">
        <f t="shared" si="80"/>
        <v>9</v>
      </c>
      <c r="M1680" s="11" t="str">
        <f ca="1">IF(I1680&lt;&gt;"план","",IF((ABS(SUMIFS($C:$C,$J:$J,J1680,$E:$E,E1680,$I:$I,"факт"))+ABS(C1680))&gt;ABS(SUMIFS(INDIRECT("'Реестр план'!"&amp;'План-факт'!$E$3),'Реестр план'!$F:$F,E1680,'Реестр план'!$I:$I,J1680)),"перерасход","ок"))</f>
        <v/>
      </c>
    </row>
    <row r="1681" spans="1:13" x14ac:dyDescent="0.3">
      <c r="A1681" s="7">
        <v>42060</v>
      </c>
      <c r="C1681" s="9">
        <v>-32625</v>
      </c>
      <c r="D1681" s="4" t="s">
        <v>15</v>
      </c>
      <c r="E1681" s="4" t="s">
        <v>32</v>
      </c>
      <c r="F1681" s="4" t="s">
        <v>150</v>
      </c>
      <c r="H1681" s="4" t="s">
        <v>179</v>
      </c>
      <c r="I1681" s="4" t="s">
        <v>163</v>
      </c>
      <c r="J1681" s="11">
        <f t="shared" si="78"/>
        <v>2</v>
      </c>
      <c r="K1681" s="11">
        <f t="shared" si="79"/>
        <v>0</v>
      </c>
      <c r="L1681" s="11">
        <f t="shared" si="80"/>
        <v>9</v>
      </c>
      <c r="M1681" s="11" t="str">
        <f ca="1">IF(I1681&lt;&gt;"план","",IF((ABS(SUMIFS($C:$C,$J:$J,J1681,$E:$E,E1681,$I:$I,"факт"))+ABS(C1681))&gt;ABS(SUMIFS(INDIRECT("'Реестр план'!"&amp;'План-факт'!$E$3),'Реестр план'!$F:$F,E1681,'Реестр план'!$I:$I,J1681)),"перерасход","ок"))</f>
        <v/>
      </c>
    </row>
    <row r="1682" spans="1:13" x14ac:dyDescent="0.3">
      <c r="A1682" s="7">
        <v>42060</v>
      </c>
      <c r="C1682" s="9">
        <v>-31250</v>
      </c>
      <c r="D1682" s="4" t="s">
        <v>16</v>
      </c>
      <c r="E1682" s="4" t="s">
        <v>33</v>
      </c>
      <c r="F1682" s="4" t="s">
        <v>152</v>
      </c>
      <c r="H1682" s="4" t="s">
        <v>179</v>
      </c>
      <c r="I1682" s="4" t="s">
        <v>163</v>
      </c>
      <c r="J1682" s="11">
        <f t="shared" si="78"/>
        <v>2</v>
      </c>
      <c r="K1682" s="11">
        <f t="shared" si="79"/>
        <v>0</v>
      </c>
      <c r="L1682" s="11">
        <f t="shared" si="80"/>
        <v>9</v>
      </c>
      <c r="M1682" s="11" t="str">
        <f ca="1">IF(I1682&lt;&gt;"план","",IF((ABS(SUMIFS($C:$C,$J:$J,J1682,$E:$E,E1682,$I:$I,"факт"))+ABS(C1682))&gt;ABS(SUMIFS(INDIRECT("'Реестр план'!"&amp;'План-факт'!$E$3),'Реестр план'!$F:$F,E1682,'Реестр план'!$I:$I,J1682)),"перерасход","ок"))</f>
        <v/>
      </c>
    </row>
    <row r="1683" spans="1:13" x14ac:dyDescent="0.3">
      <c r="A1683" s="7">
        <v>42060</v>
      </c>
      <c r="B1683" s="7">
        <v>41330</v>
      </c>
      <c r="C1683" s="9">
        <v>-30691</v>
      </c>
      <c r="D1683" s="4" t="s">
        <v>15</v>
      </c>
      <c r="E1683" s="4" t="s">
        <v>50</v>
      </c>
      <c r="H1683" s="4" t="s">
        <v>177</v>
      </c>
      <c r="I1683" s="4" t="s">
        <v>163</v>
      </c>
      <c r="J1683" s="11">
        <f t="shared" si="78"/>
        <v>2</v>
      </c>
      <c r="K1683" s="11">
        <f t="shared" si="79"/>
        <v>2</v>
      </c>
      <c r="L1683" s="11">
        <f t="shared" si="80"/>
        <v>9</v>
      </c>
      <c r="M1683" s="11" t="str">
        <f ca="1">IF(I1683&lt;&gt;"план","",IF((ABS(SUMIFS($C:$C,$J:$J,J1683,$E:$E,E1683,$I:$I,"факт"))+ABS(C1683))&gt;ABS(SUMIFS(INDIRECT("'Реестр план'!"&amp;'План-факт'!$E$3),'Реестр план'!$F:$F,E1683,'Реестр план'!$I:$I,J1683)),"перерасход","ок"))</f>
        <v/>
      </c>
    </row>
    <row r="1684" spans="1:13" x14ac:dyDescent="0.3">
      <c r="A1684" s="7">
        <v>42060</v>
      </c>
      <c r="B1684" s="7">
        <v>41330</v>
      </c>
      <c r="C1684" s="9">
        <v>-24957</v>
      </c>
      <c r="D1684" s="4" t="s">
        <v>9</v>
      </c>
      <c r="E1684" s="4" t="s">
        <v>47</v>
      </c>
      <c r="H1684" s="4" t="s">
        <v>177</v>
      </c>
      <c r="I1684" s="4" t="s">
        <v>163</v>
      </c>
      <c r="J1684" s="11">
        <f t="shared" si="78"/>
        <v>2</v>
      </c>
      <c r="K1684" s="11">
        <f t="shared" si="79"/>
        <v>2</v>
      </c>
      <c r="L1684" s="11">
        <f t="shared" si="80"/>
        <v>9</v>
      </c>
      <c r="M1684" s="11" t="str">
        <f ca="1">IF(I1684&lt;&gt;"план","",IF((ABS(SUMIFS($C:$C,$J:$J,J1684,$E:$E,E1684,$I:$I,"факт"))+ABS(C1684))&gt;ABS(SUMIFS(INDIRECT("'Реестр план'!"&amp;'План-факт'!$E$3),'Реестр план'!$F:$F,E1684,'Реестр план'!$I:$I,J1684)),"перерасход","ок"))</f>
        <v/>
      </c>
    </row>
    <row r="1685" spans="1:13" x14ac:dyDescent="0.3">
      <c r="A1685" s="7">
        <v>42060</v>
      </c>
      <c r="B1685" s="7">
        <v>41330</v>
      </c>
      <c r="C1685" s="9">
        <v>-24115</v>
      </c>
      <c r="D1685" s="4" t="s">
        <v>9</v>
      </c>
      <c r="E1685" s="4" t="s">
        <v>57</v>
      </c>
      <c r="H1685" s="4" t="s">
        <v>184</v>
      </c>
      <c r="I1685" s="4" t="s">
        <v>163</v>
      </c>
      <c r="J1685" s="11">
        <f t="shared" si="78"/>
        <v>2</v>
      </c>
      <c r="K1685" s="11">
        <f t="shared" si="79"/>
        <v>2</v>
      </c>
      <c r="L1685" s="11">
        <f t="shared" si="80"/>
        <v>9</v>
      </c>
      <c r="M1685" s="11" t="str">
        <f ca="1">IF(I1685&lt;&gt;"план","",IF((ABS(SUMIFS($C:$C,$J:$J,J1685,$E:$E,E1685,$I:$I,"факт"))+ABS(C1685))&gt;ABS(SUMIFS(INDIRECT("'Реестр план'!"&amp;'План-факт'!$E$3),'Реестр план'!$F:$F,E1685,'Реестр план'!$I:$I,J1685)),"перерасход","ок"))</f>
        <v/>
      </c>
    </row>
    <row r="1686" spans="1:13" x14ac:dyDescent="0.3">
      <c r="A1686" s="7">
        <v>42060</v>
      </c>
      <c r="B1686" s="7">
        <v>41330</v>
      </c>
      <c r="C1686" s="9">
        <v>-22884</v>
      </c>
      <c r="D1686" s="4" t="s">
        <v>15</v>
      </c>
      <c r="E1686" s="4" t="s">
        <v>56</v>
      </c>
      <c r="H1686" s="4" t="s">
        <v>184</v>
      </c>
      <c r="I1686" s="4" t="s">
        <v>163</v>
      </c>
      <c r="J1686" s="11">
        <f t="shared" si="78"/>
        <v>2</v>
      </c>
      <c r="K1686" s="11">
        <f t="shared" si="79"/>
        <v>2</v>
      </c>
      <c r="L1686" s="11">
        <f t="shared" si="80"/>
        <v>9</v>
      </c>
      <c r="M1686" s="11" t="str">
        <f ca="1">IF(I1686&lt;&gt;"план","",IF((ABS(SUMIFS($C:$C,$J:$J,J1686,$E:$E,E1686,$I:$I,"факт"))+ABS(C1686))&gt;ABS(SUMIFS(INDIRECT("'Реестр план'!"&amp;'План-факт'!$E$3),'Реестр план'!$F:$F,E1686,'Реестр план'!$I:$I,J1686)),"перерасход","ок"))</f>
        <v/>
      </c>
    </row>
    <row r="1687" spans="1:13" x14ac:dyDescent="0.3">
      <c r="A1687" s="7">
        <v>42060</v>
      </c>
      <c r="B1687" s="7">
        <v>41330</v>
      </c>
      <c r="C1687" s="9">
        <v>-21332</v>
      </c>
      <c r="D1687" s="4" t="s">
        <v>16</v>
      </c>
      <c r="E1687" s="4" t="s">
        <v>41</v>
      </c>
      <c r="H1687" s="4" t="s">
        <v>172</v>
      </c>
      <c r="I1687" s="4" t="s">
        <v>163</v>
      </c>
      <c r="J1687" s="11">
        <f t="shared" si="78"/>
        <v>2</v>
      </c>
      <c r="K1687" s="11">
        <f t="shared" si="79"/>
        <v>2</v>
      </c>
      <c r="L1687" s="11">
        <f t="shared" si="80"/>
        <v>9</v>
      </c>
      <c r="M1687" s="11" t="str">
        <f ca="1">IF(I1687&lt;&gt;"план","",IF((ABS(SUMIFS($C:$C,$J:$J,J1687,$E:$E,E1687,$I:$I,"факт"))+ABS(C1687))&gt;ABS(SUMIFS(INDIRECT("'Реестр план'!"&amp;'План-факт'!$E$3),'Реестр план'!$F:$F,E1687,'Реестр план'!$I:$I,J1687)),"перерасход","ок"))</f>
        <v/>
      </c>
    </row>
    <row r="1688" spans="1:13" x14ac:dyDescent="0.3">
      <c r="A1688" s="7">
        <v>42060</v>
      </c>
      <c r="C1688" s="9">
        <v>-18750</v>
      </c>
      <c r="D1688" s="4" t="s">
        <v>9</v>
      </c>
      <c r="E1688" s="4" t="s">
        <v>33</v>
      </c>
      <c r="F1688" s="4" t="s">
        <v>147</v>
      </c>
      <c r="H1688" s="4" t="s">
        <v>179</v>
      </c>
      <c r="I1688" s="4" t="s">
        <v>163</v>
      </c>
      <c r="J1688" s="11">
        <f t="shared" si="78"/>
        <v>2</v>
      </c>
      <c r="K1688" s="11">
        <f t="shared" si="79"/>
        <v>0</v>
      </c>
      <c r="L1688" s="11">
        <f t="shared" si="80"/>
        <v>9</v>
      </c>
      <c r="M1688" s="11" t="str">
        <f ca="1">IF(I1688&lt;&gt;"план","",IF((ABS(SUMIFS($C:$C,$J:$J,J1688,$E:$E,E1688,$I:$I,"факт"))+ABS(C1688))&gt;ABS(SUMIFS(INDIRECT("'Реестр план'!"&amp;'План-факт'!$E$3),'Реестр план'!$F:$F,E1688,'Реестр план'!$I:$I,J1688)),"перерасход","ок"))</f>
        <v/>
      </c>
    </row>
    <row r="1689" spans="1:13" x14ac:dyDescent="0.3">
      <c r="A1689" s="7">
        <v>42060</v>
      </c>
      <c r="B1689" s="7">
        <v>41330</v>
      </c>
      <c r="C1689" s="9">
        <v>-16497</v>
      </c>
      <c r="D1689" s="4" t="s">
        <v>16</v>
      </c>
      <c r="E1689" s="4" t="s">
        <v>10</v>
      </c>
      <c r="H1689" s="4" t="s">
        <v>184</v>
      </c>
      <c r="I1689" s="4" t="s">
        <v>163</v>
      </c>
      <c r="J1689" s="11">
        <f t="shared" si="78"/>
        <v>2</v>
      </c>
      <c r="K1689" s="11">
        <f t="shared" si="79"/>
        <v>2</v>
      </c>
      <c r="L1689" s="11">
        <f t="shared" si="80"/>
        <v>9</v>
      </c>
      <c r="M1689" s="11" t="str">
        <f ca="1">IF(I1689&lt;&gt;"план","",IF((ABS(SUMIFS($C:$C,$J:$J,J1689,$E:$E,E1689,$I:$I,"факт"))+ABS(C1689))&gt;ABS(SUMIFS(INDIRECT("'Реестр план'!"&amp;'План-факт'!$E$3),'Реестр план'!$F:$F,E1689,'Реестр план'!$I:$I,J1689)),"перерасход","ок"))</f>
        <v/>
      </c>
    </row>
    <row r="1690" spans="1:13" x14ac:dyDescent="0.3">
      <c r="A1690" s="7">
        <v>42060</v>
      </c>
      <c r="C1690" s="9">
        <v>-15000</v>
      </c>
      <c r="D1690" s="4" t="s">
        <v>9</v>
      </c>
      <c r="E1690" s="4" t="s">
        <v>33</v>
      </c>
      <c r="F1690" s="4" t="s">
        <v>148</v>
      </c>
      <c r="H1690" s="4" t="s">
        <v>179</v>
      </c>
      <c r="I1690" s="4" t="s">
        <v>163</v>
      </c>
      <c r="J1690" s="11">
        <f t="shared" si="78"/>
        <v>2</v>
      </c>
      <c r="K1690" s="11">
        <f t="shared" si="79"/>
        <v>0</v>
      </c>
      <c r="L1690" s="11">
        <f t="shared" si="80"/>
        <v>9</v>
      </c>
      <c r="M1690" s="11" t="str">
        <f ca="1">IF(I1690&lt;&gt;"план","",IF((ABS(SUMIFS($C:$C,$J:$J,J1690,$E:$E,E1690,$I:$I,"факт"))+ABS(C1690))&gt;ABS(SUMIFS(INDIRECT("'Реестр план'!"&amp;'План-факт'!$E$3),'Реестр план'!$F:$F,E1690,'Реестр план'!$I:$I,J1690)),"перерасход","ок"))</f>
        <v/>
      </c>
    </row>
    <row r="1691" spans="1:13" x14ac:dyDescent="0.3">
      <c r="A1691" s="7">
        <v>42060</v>
      </c>
      <c r="C1691" s="9">
        <v>-11875</v>
      </c>
      <c r="D1691" s="4" t="s">
        <v>15</v>
      </c>
      <c r="E1691" s="4" t="s">
        <v>33</v>
      </c>
      <c r="F1691" s="4" t="s">
        <v>149</v>
      </c>
      <c r="H1691" s="4" t="s">
        <v>179</v>
      </c>
      <c r="I1691" s="4" t="s">
        <v>163</v>
      </c>
      <c r="J1691" s="11">
        <f t="shared" si="78"/>
        <v>2</v>
      </c>
      <c r="K1691" s="11">
        <f t="shared" si="79"/>
        <v>0</v>
      </c>
      <c r="L1691" s="11">
        <f t="shared" si="80"/>
        <v>9</v>
      </c>
      <c r="M1691" s="11" t="str">
        <f ca="1">IF(I1691&lt;&gt;"план","",IF((ABS(SUMIFS($C:$C,$J:$J,J1691,$E:$E,E1691,$I:$I,"факт"))+ABS(C1691))&gt;ABS(SUMIFS(INDIRECT("'Реестр план'!"&amp;'План-факт'!$E$3),'Реестр план'!$F:$F,E1691,'Реестр план'!$I:$I,J1691)),"перерасход","ок"))</f>
        <v/>
      </c>
    </row>
    <row r="1692" spans="1:13" x14ac:dyDescent="0.3">
      <c r="A1692" s="7">
        <v>42060</v>
      </c>
      <c r="B1692" s="7">
        <v>41330</v>
      </c>
      <c r="C1692" s="9">
        <v>-11609</v>
      </c>
      <c r="D1692" s="4" t="s">
        <v>9</v>
      </c>
      <c r="E1692" s="4" t="s">
        <v>48</v>
      </c>
      <c r="H1692" s="4" t="s">
        <v>177</v>
      </c>
      <c r="I1692" s="4" t="s">
        <v>163</v>
      </c>
      <c r="J1692" s="11">
        <f t="shared" si="78"/>
        <v>2</v>
      </c>
      <c r="K1692" s="11">
        <f t="shared" si="79"/>
        <v>2</v>
      </c>
      <c r="L1692" s="11">
        <f t="shared" si="80"/>
        <v>9</v>
      </c>
      <c r="M1692" s="11" t="str">
        <f ca="1">IF(I1692&lt;&gt;"план","",IF((ABS(SUMIFS($C:$C,$J:$J,J1692,$E:$E,E1692,$I:$I,"факт"))+ABS(C1692))&gt;ABS(SUMIFS(INDIRECT("'Реестр план'!"&amp;'План-факт'!$E$3),'Реестр план'!$F:$F,E1692,'Реестр план'!$I:$I,J1692)),"перерасход","ок"))</f>
        <v/>
      </c>
    </row>
    <row r="1693" spans="1:13" x14ac:dyDescent="0.3">
      <c r="A1693" s="7">
        <v>42060</v>
      </c>
      <c r="C1693" s="9">
        <v>-10000</v>
      </c>
      <c r="D1693" s="4" t="s">
        <v>15</v>
      </c>
      <c r="E1693" s="4" t="s">
        <v>33</v>
      </c>
      <c r="F1693" s="4" t="s">
        <v>151</v>
      </c>
      <c r="H1693" s="4" t="s">
        <v>179</v>
      </c>
      <c r="I1693" s="4" t="s">
        <v>163</v>
      </c>
      <c r="J1693" s="11">
        <f t="shared" si="78"/>
        <v>2</v>
      </c>
      <c r="K1693" s="11">
        <f t="shared" si="79"/>
        <v>0</v>
      </c>
      <c r="L1693" s="11">
        <f t="shared" si="80"/>
        <v>9</v>
      </c>
      <c r="M1693" s="11" t="str">
        <f ca="1">IF(I1693&lt;&gt;"план","",IF((ABS(SUMIFS($C:$C,$J:$J,J1693,$E:$E,E1693,$I:$I,"факт"))+ABS(C1693))&gt;ABS(SUMIFS(INDIRECT("'Реестр план'!"&amp;'План-факт'!$E$3),'Реестр план'!$F:$F,E1693,'Реестр план'!$I:$I,J1693)),"перерасход","ок"))</f>
        <v/>
      </c>
    </row>
    <row r="1694" spans="1:13" x14ac:dyDescent="0.3">
      <c r="A1694" s="7">
        <v>42060</v>
      </c>
      <c r="C1694" s="9">
        <v>-8156.25</v>
      </c>
      <c r="D1694" s="4" t="s">
        <v>9</v>
      </c>
      <c r="E1694" s="4" t="s">
        <v>33</v>
      </c>
      <c r="F1694" s="4" t="s">
        <v>150</v>
      </c>
      <c r="H1694" s="4" t="s">
        <v>179</v>
      </c>
      <c r="I1694" s="4" t="s">
        <v>163</v>
      </c>
      <c r="J1694" s="11">
        <f t="shared" si="78"/>
        <v>2</v>
      </c>
      <c r="K1694" s="11">
        <f t="shared" si="79"/>
        <v>0</v>
      </c>
      <c r="L1694" s="11">
        <f t="shared" si="80"/>
        <v>9</v>
      </c>
      <c r="M1694" s="11" t="str">
        <f ca="1">IF(I1694&lt;&gt;"план","",IF((ABS(SUMIFS($C:$C,$J:$J,J1694,$E:$E,E1694,$I:$I,"факт"))+ABS(C1694))&gt;ABS(SUMIFS(INDIRECT("'Реестр план'!"&amp;'План-факт'!$E$3),'Реестр план'!$F:$F,E1694,'Реестр план'!$I:$I,J1694)),"перерасход","ок"))</f>
        <v/>
      </c>
    </row>
    <row r="1695" spans="1:13" x14ac:dyDescent="0.3">
      <c r="A1695" s="7">
        <v>42060</v>
      </c>
      <c r="C1695" s="9">
        <v>6372</v>
      </c>
      <c r="D1695" s="4" t="s">
        <v>9</v>
      </c>
      <c r="E1695" s="4" t="s">
        <v>24</v>
      </c>
      <c r="F1695" s="4" t="s">
        <v>106</v>
      </c>
      <c r="H1695" s="4" t="s">
        <v>178</v>
      </c>
      <c r="I1695" s="4" t="s">
        <v>163</v>
      </c>
      <c r="J1695" s="11">
        <f t="shared" si="78"/>
        <v>2</v>
      </c>
      <c r="K1695" s="11">
        <f t="shared" si="79"/>
        <v>0</v>
      </c>
      <c r="L1695" s="11">
        <f t="shared" si="80"/>
        <v>9</v>
      </c>
      <c r="M1695" s="11" t="str">
        <f ca="1">IF(I1695&lt;&gt;"план","",IF((ABS(SUMIFS($C:$C,$J:$J,J1695,$E:$E,E1695,$I:$I,"факт"))+ABS(C1695))&gt;ABS(SUMIFS(INDIRECT("'Реестр план'!"&amp;'План-факт'!$E$3),'Реестр план'!$F:$F,E1695,'Реестр план'!$I:$I,J1695)),"перерасход","ок"))</f>
        <v/>
      </c>
    </row>
    <row r="1696" spans="1:13" x14ac:dyDescent="0.3">
      <c r="A1696" s="7">
        <v>42060</v>
      </c>
      <c r="C1696" s="9">
        <v>17301.75</v>
      </c>
      <c r="D1696" s="4" t="s">
        <v>16</v>
      </c>
      <c r="E1696" s="4" t="s">
        <v>24</v>
      </c>
      <c r="F1696" s="4" t="s">
        <v>122</v>
      </c>
      <c r="H1696" s="4" t="s">
        <v>178</v>
      </c>
      <c r="I1696" s="4" t="s">
        <v>163</v>
      </c>
      <c r="J1696" s="11">
        <f t="shared" si="78"/>
        <v>2</v>
      </c>
      <c r="K1696" s="11">
        <f t="shared" si="79"/>
        <v>0</v>
      </c>
      <c r="L1696" s="11">
        <f t="shared" si="80"/>
        <v>9</v>
      </c>
      <c r="M1696" s="11" t="str">
        <f ca="1">IF(I1696&lt;&gt;"план","",IF((ABS(SUMIFS($C:$C,$J:$J,J1696,$E:$E,E1696,$I:$I,"факт"))+ABS(C1696))&gt;ABS(SUMIFS(INDIRECT("'Реестр план'!"&amp;'План-факт'!$E$3),'Реестр план'!$F:$F,E1696,'Реестр план'!$I:$I,J1696)),"перерасход","ок"))</f>
        <v/>
      </c>
    </row>
    <row r="1697" spans="1:13" x14ac:dyDescent="0.3">
      <c r="A1697" s="7">
        <v>42060</v>
      </c>
      <c r="C1697" s="9">
        <v>21240</v>
      </c>
      <c r="D1697" s="4" t="s">
        <v>9</v>
      </c>
      <c r="E1697" s="4" t="s">
        <v>24</v>
      </c>
      <c r="F1697" s="4" t="s">
        <v>105</v>
      </c>
      <c r="H1697" s="4" t="s">
        <v>178</v>
      </c>
      <c r="I1697" s="4" t="s">
        <v>163</v>
      </c>
      <c r="J1697" s="11">
        <f t="shared" si="78"/>
        <v>2</v>
      </c>
      <c r="K1697" s="11">
        <f t="shared" si="79"/>
        <v>0</v>
      </c>
      <c r="L1697" s="11">
        <f t="shared" si="80"/>
        <v>9</v>
      </c>
      <c r="M1697" s="11" t="str">
        <f ca="1">IF(I1697&lt;&gt;"план","",IF((ABS(SUMIFS($C:$C,$J:$J,J1697,$E:$E,E1697,$I:$I,"факт"))+ABS(C1697))&gt;ABS(SUMIFS(INDIRECT("'Реестр план'!"&amp;'План-факт'!$E$3),'Реестр план'!$F:$F,E1697,'Реестр план'!$I:$I,J1697)),"перерасход","ок"))</f>
        <v/>
      </c>
    </row>
    <row r="1698" spans="1:13" x14ac:dyDescent="0.3">
      <c r="A1698" s="7">
        <v>42060</v>
      </c>
      <c r="C1698" s="9">
        <v>39825</v>
      </c>
      <c r="D1698" s="4" t="s">
        <v>15</v>
      </c>
      <c r="E1698" s="4" t="s">
        <v>24</v>
      </c>
      <c r="F1698" s="4" t="s">
        <v>123</v>
      </c>
      <c r="H1698" s="4" t="s">
        <v>178</v>
      </c>
      <c r="I1698" s="4" t="s">
        <v>163</v>
      </c>
      <c r="J1698" s="11">
        <f t="shared" si="78"/>
        <v>2</v>
      </c>
      <c r="K1698" s="11">
        <f t="shared" si="79"/>
        <v>0</v>
      </c>
      <c r="L1698" s="11">
        <f t="shared" si="80"/>
        <v>9</v>
      </c>
      <c r="M1698" s="11" t="str">
        <f ca="1">IF(I1698&lt;&gt;"план","",IF((ABS(SUMIFS($C:$C,$J:$J,J1698,$E:$E,E1698,$I:$I,"факт"))+ABS(C1698))&gt;ABS(SUMIFS(INDIRECT("'Реестр план'!"&amp;'План-факт'!$E$3),'Реестр план'!$F:$F,E1698,'Реестр план'!$I:$I,J1698)),"перерасход","ок"))</f>
        <v/>
      </c>
    </row>
    <row r="1699" spans="1:13" x14ac:dyDescent="0.3">
      <c r="A1699" s="7">
        <v>42060</v>
      </c>
      <c r="C1699" s="9">
        <v>75225</v>
      </c>
      <c r="D1699" s="4" t="s">
        <v>9</v>
      </c>
      <c r="E1699" s="4" t="s">
        <v>24</v>
      </c>
      <c r="F1699" s="4" t="s">
        <v>111</v>
      </c>
      <c r="H1699" s="4" t="s">
        <v>178</v>
      </c>
      <c r="I1699" s="4" t="s">
        <v>163</v>
      </c>
      <c r="J1699" s="11">
        <f t="shared" si="78"/>
        <v>2</v>
      </c>
      <c r="K1699" s="11">
        <f t="shared" si="79"/>
        <v>0</v>
      </c>
      <c r="L1699" s="11">
        <f t="shared" si="80"/>
        <v>9</v>
      </c>
      <c r="M1699" s="11" t="str">
        <f ca="1">IF(I1699&lt;&gt;"план","",IF((ABS(SUMIFS($C:$C,$J:$J,J1699,$E:$E,E1699,$I:$I,"факт"))+ABS(C1699))&gt;ABS(SUMIFS(INDIRECT("'Реестр план'!"&amp;'План-факт'!$E$3),'Реестр план'!$F:$F,E1699,'Реестр план'!$I:$I,J1699)),"перерасход","ок"))</f>
        <v/>
      </c>
    </row>
    <row r="1700" spans="1:13" x14ac:dyDescent="0.3">
      <c r="A1700" s="7">
        <v>42060</v>
      </c>
      <c r="C1700" s="9">
        <v>130000</v>
      </c>
      <c r="D1700" s="4" t="s">
        <v>16</v>
      </c>
      <c r="E1700" s="4" t="s">
        <v>24</v>
      </c>
      <c r="F1700" s="4" t="s">
        <v>111</v>
      </c>
      <c r="H1700" s="4" t="s">
        <v>178</v>
      </c>
      <c r="I1700" s="4" t="s">
        <v>163</v>
      </c>
      <c r="J1700" s="11">
        <f t="shared" si="78"/>
        <v>2</v>
      </c>
      <c r="K1700" s="11">
        <f t="shared" si="79"/>
        <v>0</v>
      </c>
      <c r="L1700" s="11">
        <f t="shared" si="80"/>
        <v>9</v>
      </c>
      <c r="M1700" s="11" t="str">
        <f ca="1">IF(I1700&lt;&gt;"план","",IF((ABS(SUMIFS($C:$C,$J:$J,J1700,$E:$E,E1700,$I:$I,"факт"))+ABS(C1700))&gt;ABS(SUMIFS(INDIRECT("'Реестр план'!"&amp;'План-факт'!$E$3),'Реестр план'!$F:$F,E1700,'Реестр план'!$I:$I,J1700)),"перерасход","ок"))</f>
        <v/>
      </c>
    </row>
    <row r="1701" spans="1:13" x14ac:dyDescent="0.3">
      <c r="A1701" s="7">
        <v>42060</v>
      </c>
      <c r="C1701" s="9">
        <v>223020</v>
      </c>
      <c r="D1701" s="4" t="s">
        <v>16</v>
      </c>
      <c r="E1701" s="4" t="s">
        <v>24</v>
      </c>
      <c r="F1701" s="4" t="s">
        <v>106</v>
      </c>
      <c r="H1701" s="4" t="s">
        <v>178</v>
      </c>
      <c r="I1701" s="4" t="s">
        <v>163</v>
      </c>
      <c r="J1701" s="11">
        <f t="shared" si="78"/>
        <v>2</v>
      </c>
      <c r="K1701" s="11">
        <f t="shared" si="79"/>
        <v>0</v>
      </c>
      <c r="L1701" s="11">
        <f t="shared" si="80"/>
        <v>9</v>
      </c>
      <c r="M1701" s="11" t="str">
        <f ca="1">IF(I1701&lt;&gt;"план","",IF((ABS(SUMIFS($C:$C,$J:$J,J1701,$E:$E,E1701,$I:$I,"факт"))+ABS(C1701))&gt;ABS(SUMIFS(INDIRECT("'Реестр план'!"&amp;'План-факт'!$E$3),'Реестр план'!$F:$F,E1701,'Реестр план'!$I:$I,J1701)),"перерасход","ок"))</f>
        <v/>
      </c>
    </row>
    <row r="1702" spans="1:13" x14ac:dyDescent="0.3">
      <c r="A1702" s="7">
        <v>42060</v>
      </c>
      <c r="C1702" s="9">
        <v>233999.9</v>
      </c>
      <c r="D1702" s="4" t="s">
        <v>9</v>
      </c>
      <c r="E1702" s="4" t="s">
        <v>24</v>
      </c>
      <c r="F1702" s="4" t="s">
        <v>118</v>
      </c>
      <c r="H1702" s="4" t="s">
        <v>178</v>
      </c>
      <c r="I1702" s="4" t="s">
        <v>163</v>
      </c>
      <c r="J1702" s="11">
        <f t="shared" si="78"/>
        <v>2</v>
      </c>
      <c r="K1702" s="11">
        <f t="shared" si="79"/>
        <v>0</v>
      </c>
      <c r="L1702" s="11">
        <f t="shared" si="80"/>
        <v>9</v>
      </c>
      <c r="M1702" s="11" t="str">
        <f ca="1">IF(I1702&lt;&gt;"план","",IF((ABS(SUMIFS($C:$C,$J:$J,J1702,$E:$E,E1702,$I:$I,"факт"))+ABS(C1702))&gt;ABS(SUMIFS(INDIRECT("'Реестр план'!"&amp;'План-факт'!$E$3),'Реестр план'!$F:$F,E1702,'Реестр план'!$I:$I,J1702)),"перерасход","ок"))</f>
        <v/>
      </c>
    </row>
    <row r="1703" spans="1:13" x14ac:dyDescent="0.3">
      <c r="A1703" s="7">
        <v>42061</v>
      </c>
      <c r="C1703" s="9">
        <v>-111335</v>
      </c>
      <c r="D1703" s="4" t="s">
        <v>16</v>
      </c>
      <c r="E1703" s="4" t="s">
        <v>29</v>
      </c>
      <c r="F1703" s="4" t="s">
        <v>130</v>
      </c>
      <c r="H1703" s="4" t="s">
        <v>185</v>
      </c>
      <c r="I1703" s="4" t="s">
        <v>163</v>
      </c>
      <c r="J1703" s="11">
        <f t="shared" si="78"/>
        <v>2</v>
      </c>
      <c r="K1703" s="11">
        <f t="shared" si="79"/>
        <v>0</v>
      </c>
      <c r="L1703" s="11">
        <f t="shared" si="80"/>
        <v>9</v>
      </c>
      <c r="M1703" s="11" t="str">
        <f ca="1">IF(I1703&lt;&gt;"план","",IF((ABS(SUMIFS($C:$C,$J:$J,J1703,$E:$E,E1703,$I:$I,"факт"))+ABS(C1703))&gt;ABS(SUMIFS(INDIRECT("'Реестр план'!"&amp;'План-факт'!$E$3),'Реестр план'!$F:$F,E1703,'Реестр план'!$I:$I,J1703)),"перерасход","ок"))</f>
        <v/>
      </c>
    </row>
    <row r="1704" spans="1:13" x14ac:dyDescent="0.3">
      <c r="A1704" s="7">
        <v>42061</v>
      </c>
      <c r="C1704" s="9">
        <v>-14950</v>
      </c>
      <c r="D1704" s="4" t="s">
        <v>16</v>
      </c>
      <c r="E1704" s="4" t="s">
        <v>29</v>
      </c>
      <c r="F1704" s="4" t="s">
        <v>132</v>
      </c>
      <c r="H1704" s="4" t="s">
        <v>185</v>
      </c>
      <c r="I1704" s="4" t="s">
        <v>163</v>
      </c>
      <c r="J1704" s="11">
        <f t="shared" si="78"/>
        <v>2</v>
      </c>
      <c r="K1704" s="11">
        <f t="shared" si="79"/>
        <v>0</v>
      </c>
      <c r="L1704" s="11">
        <f t="shared" si="80"/>
        <v>9</v>
      </c>
      <c r="M1704" s="11" t="str">
        <f ca="1">IF(I1704&lt;&gt;"план","",IF((ABS(SUMIFS($C:$C,$J:$J,J1704,$E:$E,E1704,$I:$I,"факт"))+ABS(C1704))&gt;ABS(SUMIFS(INDIRECT("'Реестр план'!"&amp;'План-факт'!$E$3),'Реестр план'!$F:$F,E1704,'Реестр план'!$I:$I,J1704)),"перерасход","ок"))</f>
        <v/>
      </c>
    </row>
    <row r="1705" spans="1:13" x14ac:dyDescent="0.3">
      <c r="A1705" s="7">
        <v>42061</v>
      </c>
      <c r="C1705" s="9">
        <v>8400</v>
      </c>
      <c r="D1705" s="4" t="s">
        <v>16</v>
      </c>
      <c r="E1705" s="4" t="s">
        <v>24</v>
      </c>
      <c r="F1705" s="4" t="s">
        <v>111</v>
      </c>
      <c r="H1705" s="4" t="s">
        <v>178</v>
      </c>
      <c r="I1705" s="4" t="s">
        <v>163</v>
      </c>
      <c r="J1705" s="11">
        <f t="shared" si="78"/>
        <v>2</v>
      </c>
      <c r="K1705" s="11">
        <f t="shared" si="79"/>
        <v>0</v>
      </c>
      <c r="L1705" s="11">
        <f t="shared" si="80"/>
        <v>9</v>
      </c>
      <c r="M1705" s="11" t="str">
        <f ca="1">IF(I1705&lt;&gt;"план","",IF((ABS(SUMIFS($C:$C,$J:$J,J1705,$E:$E,E1705,$I:$I,"факт"))+ABS(C1705))&gt;ABS(SUMIFS(INDIRECT("'Реестр план'!"&amp;'План-факт'!$E$3),'Реестр план'!$F:$F,E1705,'Реестр план'!$I:$I,J1705)),"перерасход","ок"))</f>
        <v/>
      </c>
    </row>
    <row r="1706" spans="1:13" x14ac:dyDescent="0.3">
      <c r="A1706" s="7">
        <v>42061</v>
      </c>
      <c r="C1706" s="9">
        <v>10991.7</v>
      </c>
      <c r="D1706" s="4" t="s">
        <v>9</v>
      </c>
      <c r="E1706" s="4" t="s">
        <v>24</v>
      </c>
      <c r="F1706" s="4" t="s">
        <v>107</v>
      </c>
      <c r="H1706" s="4" t="s">
        <v>178</v>
      </c>
      <c r="I1706" s="4" t="s">
        <v>163</v>
      </c>
      <c r="J1706" s="11">
        <f t="shared" si="78"/>
        <v>2</v>
      </c>
      <c r="K1706" s="11">
        <f t="shared" si="79"/>
        <v>0</v>
      </c>
      <c r="L1706" s="11">
        <f t="shared" si="80"/>
        <v>9</v>
      </c>
      <c r="M1706" s="11" t="str">
        <f ca="1">IF(I1706&lt;&gt;"план","",IF((ABS(SUMIFS($C:$C,$J:$J,J1706,$E:$E,E1706,$I:$I,"факт"))+ABS(C1706))&gt;ABS(SUMIFS(INDIRECT("'Реестр план'!"&amp;'План-факт'!$E$3),'Реестр план'!$F:$F,E1706,'Реестр план'!$I:$I,J1706)),"перерасход","ок"))</f>
        <v/>
      </c>
    </row>
    <row r="1707" spans="1:13" x14ac:dyDescent="0.3">
      <c r="A1707" s="7">
        <v>42062</v>
      </c>
      <c r="C1707" s="9">
        <v>119510</v>
      </c>
      <c r="D1707" s="4" t="s">
        <v>15</v>
      </c>
      <c r="E1707" s="4" t="s">
        <v>24</v>
      </c>
      <c r="F1707" s="4" t="s">
        <v>121</v>
      </c>
      <c r="H1707" s="4" t="s">
        <v>178</v>
      </c>
      <c r="I1707" s="4" t="s">
        <v>163</v>
      </c>
      <c r="J1707" s="11">
        <f t="shared" si="78"/>
        <v>2</v>
      </c>
      <c r="K1707" s="11">
        <f t="shared" si="79"/>
        <v>0</v>
      </c>
      <c r="L1707" s="11">
        <f t="shared" si="80"/>
        <v>9</v>
      </c>
      <c r="M1707" s="11" t="str">
        <f ca="1">IF(I1707&lt;&gt;"план","",IF((ABS(SUMIFS($C:$C,$J:$J,J1707,$E:$E,E1707,$I:$I,"факт"))+ABS(C1707))&gt;ABS(SUMIFS(INDIRECT("'Реестр план'!"&amp;'План-факт'!$E$3),'Реестр план'!$F:$F,E1707,'Реестр план'!$I:$I,J1707)),"перерасход","ок"))</f>
        <v/>
      </c>
    </row>
    <row r="1708" spans="1:13" x14ac:dyDescent="0.3">
      <c r="A1708" s="7">
        <v>42063</v>
      </c>
      <c r="C1708" s="9">
        <v>-1500000</v>
      </c>
      <c r="D1708" s="4" t="s">
        <v>16</v>
      </c>
      <c r="E1708" s="4" t="s">
        <v>68</v>
      </c>
      <c r="H1708" s="4" t="s">
        <v>186</v>
      </c>
      <c r="I1708" s="4" t="s">
        <v>163</v>
      </c>
      <c r="J1708" s="11">
        <f t="shared" si="78"/>
        <v>2</v>
      </c>
      <c r="K1708" s="11">
        <f t="shared" si="79"/>
        <v>0</v>
      </c>
      <c r="L1708" s="11">
        <f t="shared" si="80"/>
        <v>9</v>
      </c>
      <c r="M1708" s="11" t="str">
        <f ca="1">IF(I1708&lt;&gt;"план","",IF((ABS(SUMIFS($C:$C,$J:$J,J1708,$E:$E,E1708,$I:$I,"факт"))+ABS(C1708))&gt;ABS(SUMIFS(INDIRECT("'Реестр план'!"&amp;'План-факт'!$E$3),'Реестр план'!$F:$F,E1708,'Реестр план'!$I:$I,J1708)),"перерасход","ок"))</f>
        <v/>
      </c>
    </row>
    <row r="1709" spans="1:13" x14ac:dyDescent="0.3">
      <c r="A1709" s="7">
        <v>42063</v>
      </c>
      <c r="B1709" s="7">
        <v>41333</v>
      </c>
      <c r="C1709" s="9">
        <v>-640000</v>
      </c>
      <c r="D1709" s="4" t="s">
        <v>16</v>
      </c>
      <c r="E1709" s="4" t="s">
        <v>38</v>
      </c>
      <c r="H1709" s="4" t="s">
        <v>186</v>
      </c>
      <c r="I1709" s="4" t="s">
        <v>163</v>
      </c>
      <c r="J1709" s="11">
        <f t="shared" si="78"/>
        <v>2</v>
      </c>
      <c r="K1709" s="11">
        <f t="shared" si="79"/>
        <v>2</v>
      </c>
      <c r="L1709" s="11">
        <f t="shared" si="80"/>
        <v>9</v>
      </c>
      <c r="M1709" s="11" t="str">
        <f ca="1">IF(I1709&lt;&gt;"план","",IF((ABS(SUMIFS($C:$C,$J:$J,J1709,$E:$E,E1709,$I:$I,"факт"))+ABS(C1709))&gt;ABS(SUMIFS(INDIRECT("'Реестр план'!"&amp;'План-факт'!$E$3),'Реестр план'!$F:$F,E1709,'Реестр план'!$I:$I,J1709)),"перерасход","ок"))</f>
        <v/>
      </c>
    </row>
    <row r="1710" spans="1:13" x14ac:dyDescent="0.3">
      <c r="A1710" s="7">
        <v>42063</v>
      </c>
      <c r="C1710" s="9">
        <v>-63489.4</v>
      </c>
      <c r="D1710" s="4" t="s">
        <v>9</v>
      </c>
      <c r="E1710" s="4" t="s">
        <v>29</v>
      </c>
      <c r="F1710" s="4" t="s">
        <v>134</v>
      </c>
      <c r="H1710" s="4" t="s">
        <v>185</v>
      </c>
      <c r="I1710" s="4" t="s">
        <v>163</v>
      </c>
      <c r="J1710" s="11">
        <f t="shared" si="78"/>
        <v>2</v>
      </c>
      <c r="K1710" s="11">
        <f t="shared" si="79"/>
        <v>0</v>
      </c>
      <c r="L1710" s="11">
        <f t="shared" si="80"/>
        <v>9</v>
      </c>
      <c r="M1710" s="11" t="str">
        <f ca="1">IF(I1710&lt;&gt;"план","",IF((ABS(SUMIFS($C:$C,$J:$J,J1710,$E:$E,E1710,$I:$I,"факт"))+ABS(C1710))&gt;ABS(SUMIFS(INDIRECT("'Реестр план'!"&amp;'План-факт'!$E$3),'Реестр план'!$F:$F,E1710,'Реестр план'!$I:$I,J1710)),"перерасход","ок"))</f>
        <v/>
      </c>
    </row>
    <row r="1711" spans="1:13" x14ac:dyDescent="0.3">
      <c r="A1711" s="7">
        <v>42063</v>
      </c>
      <c r="C1711" s="9">
        <v>-62036</v>
      </c>
      <c r="D1711" s="4" t="s">
        <v>15</v>
      </c>
      <c r="E1711" s="4" t="s">
        <v>29</v>
      </c>
      <c r="F1711" s="4" t="s">
        <v>127</v>
      </c>
      <c r="H1711" s="4" t="s">
        <v>185</v>
      </c>
      <c r="I1711" s="4" t="s">
        <v>163</v>
      </c>
      <c r="J1711" s="11">
        <f t="shared" si="78"/>
        <v>2</v>
      </c>
      <c r="K1711" s="11">
        <f t="shared" si="79"/>
        <v>0</v>
      </c>
      <c r="L1711" s="11">
        <f t="shared" si="80"/>
        <v>9</v>
      </c>
      <c r="M1711" s="11" t="str">
        <f ca="1">IF(I1711&lt;&gt;"план","",IF((ABS(SUMIFS($C:$C,$J:$J,J1711,$E:$E,E1711,$I:$I,"факт"))+ABS(C1711))&gt;ABS(SUMIFS(INDIRECT("'Реестр план'!"&amp;'План-факт'!$E$3),'Реестр план'!$F:$F,E1711,'Реестр план'!$I:$I,J1711)),"перерасход","ок"))</f>
        <v/>
      </c>
    </row>
    <row r="1712" spans="1:13" x14ac:dyDescent="0.3">
      <c r="A1712" s="7">
        <v>42063</v>
      </c>
      <c r="C1712" s="9">
        <v>-60453.82</v>
      </c>
      <c r="D1712" s="4" t="s">
        <v>15</v>
      </c>
      <c r="E1712" s="4" t="s">
        <v>29</v>
      </c>
      <c r="F1712" s="4" t="s">
        <v>146</v>
      </c>
      <c r="H1712" s="4" t="s">
        <v>185</v>
      </c>
      <c r="I1712" s="4" t="s">
        <v>163</v>
      </c>
      <c r="J1712" s="11">
        <f t="shared" si="78"/>
        <v>2</v>
      </c>
      <c r="K1712" s="11">
        <f t="shared" si="79"/>
        <v>0</v>
      </c>
      <c r="L1712" s="11">
        <f t="shared" si="80"/>
        <v>9</v>
      </c>
      <c r="M1712" s="11" t="str">
        <f ca="1">IF(I1712&lt;&gt;"план","",IF((ABS(SUMIFS($C:$C,$J:$J,J1712,$E:$E,E1712,$I:$I,"факт"))+ABS(C1712))&gt;ABS(SUMIFS(INDIRECT("'Реестр план'!"&amp;'План-факт'!$E$3),'Реестр план'!$F:$F,E1712,'Реестр план'!$I:$I,J1712)),"перерасход","ок"))</f>
        <v/>
      </c>
    </row>
    <row r="1713" spans="1:13" x14ac:dyDescent="0.3">
      <c r="A1713" s="7">
        <v>42063</v>
      </c>
      <c r="C1713" s="9">
        <v>-49549.41</v>
      </c>
      <c r="D1713" s="4" t="s">
        <v>9</v>
      </c>
      <c r="E1713" s="4" t="s">
        <v>29</v>
      </c>
      <c r="F1713" s="4" t="s">
        <v>140</v>
      </c>
      <c r="H1713" s="4" t="s">
        <v>185</v>
      </c>
      <c r="I1713" s="4" t="s">
        <v>163</v>
      </c>
      <c r="J1713" s="11">
        <f t="shared" si="78"/>
        <v>2</v>
      </c>
      <c r="K1713" s="11">
        <f t="shared" si="79"/>
        <v>0</v>
      </c>
      <c r="L1713" s="11">
        <f t="shared" si="80"/>
        <v>9</v>
      </c>
      <c r="M1713" s="11" t="str">
        <f ca="1">IF(I1713&lt;&gt;"план","",IF((ABS(SUMIFS($C:$C,$J:$J,J1713,$E:$E,E1713,$I:$I,"факт"))+ABS(C1713))&gt;ABS(SUMIFS(INDIRECT("'Реестр план'!"&amp;'План-факт'!$E$3),'Реестр план'!$F:$F,E1713,'Реестр план'!$I:$I,J1713)),"перерасход","ок"))</f>
        <v/>
      </c>
    </row>
    <row r="1714" spans="1:13" x14ac:dyDescent="0.3">
      <c r="A1714" s="7">
        <v>42063</v>
      </c>
      <c r="C1714" s="9">
        <v>-37066.42</v>
      </c>
      <c r="D1714" s="4" t="s">
        <v>9</v>
      </c>
      <c r="E1714" s="4" t="s">
        <v>29</v>
      </c>
      <c r="F1714" s="4" t="s">
        <v>128</v>
      </c>
      <c r="H1714" s="4" t="s">
        <v>185</v>
      </c>
      <c r="I1714" s="4" t="s">
        <v>163</v>
      </c>
      <c r="J1714" s="11">
        <f t="shared" si="78"/>
        <v>2</v>
      </c>
      <c r="K1714" s="11">
        <f t="shared" si="79"/>
        <v>0</v>
      </c>
      <c r="L1714" s="11">
        <f t="shared" si="80"/>
        <v>9</v>
      </c>
      <c r="M1714" s="11" t="str">
        <f ca="1">IF(I1714&lt;&gt;"план","",IF((ABS(SUMIFS($C:$C,$J:$J,J1714,$E:$E,E1714,$I:$I,"факт"))+ABS(C1714))&gt;ABS(SUMIFS(INDIRECT("'Реестр план'!"&amp;'План-факт'!$E$3),'Реестр план'!$F:$F,E1714,'Реестр план'!$I:$I,J1714)),"перерасход","ок"))</f>
        <v/>
      </c>
    </row>
    <row r="1715" spans="1:13" x14ac:dyDescent="0.3">
      <c r="A1715" s="7">
        <v>42063</v>
      </c>
      <c r="C1715" s="9">
        <v>-32730.66</v>
      </c>
      <c r="D1715" s="4" t="s">
        <v>15</v>
      </c>
      <c r="E1715" s="4" t="s">
        <v>29</v>
      </c>
      <c r="F1715" s="4" t="s">
        <v>134</v>
      </c>
      <c r="H1715" s="4" t="s">
        <v>185</v>
      </c>
      <c r="I1715" s="4" t="s">
        <v>163</v>
      </c>
      <c r="J1715" s="11">
        <f t="shared" si="78"/>
        <v>2</v>
      </c>
      <c r="K1715" s="11">
        <f t="shared" si="79"/>
        <v>0</v>
      </c>
      <c r="L1715" s="11">
        <f t="shared" si="80"/>
        <v>9</v>
      </c>
      <c r="M1715" s="11" t="str">
        <f ca="1">IF(I1715&lt;&gt;"план","",IF((ABS(SUMIFS($C:$C,$J:$J,J1715,$E:$E,E1715,$I:$I,"факт"))+ABS(C1715))&gt;ABS(SUMIFS(INDIRECT("'Реестр план'!"&amp;'План-факт'!$E$3),'Реестр план'!$F:$F,E1715,'Реестр план'!$I:$I,J1715)),"перерасход","ок"))</f>
        <v/>
      </c>
    </row>
    <row r="1716" spans="1:13" x14ac:dyDescent="0.3">
      <c r="A1716" s="7">
        <v>42063</v>
      </c>
      <c r="C1716" s="9">
        <v>-28675.9</v>
      </c>
      <c r="D1716" s="4" t="s">
        <v>9</v>
      </c>
      <c r="E1716" s="4" t="s">
        <v>29</v>
      </c>
      <c r="F1716" s="4" t="s">
        <v>132</v>
      </c>
      <c r="H1716" s="4" t="s">
        <v>185</v>
      </c>
      <c r="I1716" s="4" t="s">
        <v>163</v>
      </c>
      <c r="J1716" s="11">
        <f t="shared" si="78"/>
        <v>2</v>
      </c>
      <c r="K1716" s="11">
        <f t="shared" si="79"/>
        <v>0</v>
      </c>
      <c r="L1716" s="11">
        <f t="shared" si="80"/>
        <v>9</v>
      </c>
      <c r="M1716" s="11" t="str">
        <f ca="1">IF(I1716&lt;&gt;"план","",IF((ABS(SUMIFS($C:$C,$J:$J,J1716,$E:$E,E1716,$I:$I,"факт"))+ABS(C1716))&gt;ABS(SUMIFS(INDIRECT("'Реестр план'!"&amp;'План-факт'!$E$3),'Реестр план'!$F:$F,E1716,'Реестр план'!$I:$I,J1716)),"перерасход","ок"))</f>
        <v/>
      </c>
    </row>
    <row r="1717" spans="1:13" x14ac:dyDescent="0.3">
      <c r="A1717" s="7">
        <v>42063</v>
      </c>
      <c r="C1717" s="9">
        <v>-27472.82</v>
      </c>
      <c r="D1717" s="4" t="s">
        <v>16</v>
      </c>
      <c r="E1717" s="4" t="s">
        <v>29</v>
      </c>
      <c r="F1717" s="4" t="s">
        <v>138</v>
      </c>
      <c r="H1717" s="4" t="s">
        <v>185</v>
      </c>
      <c r="I1717" s="4" t="s">
        <v>163</v>
      </c>
      <c r="J1717" s="11">
        <f t="shared" si="78"/>
        <v>2</v>
      </c>
      <c r="K1717" s="11">
        <f t="shared" si="79"/>
        <v>0</v>
      </c>
      <c r="L1717" s="11">
        <f t="shared" si="80"/>
        <v>9</v>
      </c>
      <c r="M1717" s="11" t="str">
        <f ca="1">IF(I1717&lt;&gt;"план","",IF((ABS(SUMIFS($C:$C,$J:$J,J1717,$E:$E,E1717,$I:$I,"факт"))+ABS(C1717))&gt;ABS(SUMIFS(INDIRECT("'Реестр план'!"&amp;'План-факт'!$E$3),'Реестр план'!$F:$F,E1717,'Реестр план'!$I:$I,J1717)),"перерасход","ок"))</f>
        <v/>
      </c>
    </row>
    <row r="1718" spans="1:13" x14ac:dyDescent="0.3">
      <c r="A1718" s="7">
        <v>42063</v>
      </c>
      <c r="C1718" s="9">
        <v>-24900</v>
      </c>
      <c r="D1718" s="4" t="s">
        <v>9</v>
      </c>
      <c r="E1718" s="4" t="s">
        <v>29</v>
      </c>
      <c r="F1718" s="4" t="s">
        <v>144</v>
      </c>
      <c r="H1718" s="4" t="s">
        <v>185</v>
      </c>
      <c r="I1718" s="4" t="s">
        <v>163</v>
      </c>
      <c r="J1718" s="11">
        <f t="shared" si="78"/>
        <v>2</v>
      </c>
      <c r="K1718" s="11">
        <f t="shared" si="79"/>
        <v>0</v>
      </c>
      <c r="L1718" s="11">
        <f t="shared" si="80"/>
        <v>9</v>
      </c>
      <c r="M1718" s="11" t="str">
        <f ca="1">IF(I1718&lt;&gt;"план","",IF((ABS(SUMIFS($C:$C,$J:$J,J1718,$E:$E,E1718,$I:$I,"факт"))+ABS(C1718))&gt;ABS(SUMIFS(INDIRECT("'Реестр план'!"&amp;'План-факт'!$E$3),'Реестр план'!$F:$F,E1718,'Реестр план'!$I:$I,J1718)),"перерасход","ок"))</f>
        <v/>
      </c>
    </row>
    <row r="1719" spans="1:13" x14ac:dyDescent="0.3">
      <c r="A1719" s="7">
        <v>42063</v>
      </c>
      <c r="C1719" s="9">
        <v>-19736.759999999998</v>
      </c>
      <c r="D1719" s="4" t="s">
        <v>9</v>
      </c>
      <c r="E1719" s="4" t="s">
        <v>29</v>
      </c>
      <c r="F1719" s="4" t="s">
        <v>136</v>
      </c>
      <c r="H1719" s="4" t="s">
        <v>185</v>
      </c>
      <c r="I1719" s="4" t="s">
        <v>163</v>
      </c>
      <c r="J1719" s="11">
        <f t="shared" si="78"/>
        <v>2</v>
      </c>
      <c r="K1719" s="11">
        <f t="shared" si="79"/>
        <v>0</v>
      </c>
      <c r="L1719" s="11">
        <f t="shared" si="80"/>
        <v>9</v>
      </c>
      <c r="M1719" s="11" t="str">
        <f ca="1">IF(I1719&lt;&gt;"план","",IF((ABS(SUMIFS($C:$C,$J:$J,J1719,$E:$E,E1719,$I:$I,"факт"))+ABS(C1719))&gt;ABS(SUMIFS(INDIRECT("'Реестр план'!"&amp;'План-факт'!$E$3),'Реестр план'!$F:$F,E1719,'Реестр план'!$I:$I,J1719)),"перерасход","ок"))</f>
        <v/>
      </c>
    </row>
    <row r="1720" spans="1:13" x14ac:dyDescent="0.3">
      <c r="A1720" s="7">
        <v>42063</v>
      </c>
      <c r="C1720" s="9">
        <v>-16970.25</v>
      </c>
      <c r="D1720" s="4" t="s">
        <v>9</v>
      </c>
      <c r="E1720" s="4" t="s">
        <v>29</v>
      </c>
      <c r="F1720" s="4" t="s">
        <v>144</v>
      </c>
      <c r="H1720" s="4" t="s">
        <v>185</v>
      </c>
      <c r="I1720" s="4" t="s">
        <v>163</v>
      </c>
      <c r="J1720" s="11">
        <f t="shared" si="78"/>
        <v>2</v>
      </c>
      <c r="K1720" s="11">
        <f t="shared" si="79"/>
        <v>0</v>
      </c>
      <c r="L1720" s="11">
        <f t="shared" si="80"/>
        <v>9</v>
      </c>
      <c r="M1720" s="11" t="str">
        <f ca="1">IF(I1720&lt;&gt;"план","",IF((ABS(SUMIFS($C:$C,$J:$J,J1720,$E:$E,E1720,$I:$I,"факт"))+ABS(C1720))&gt;ABS(SUMIFS(INDIRECT("'Реестр план'!"&amp;'План-факт'!$E$3),'Реестр план'!$F:$F,E1720,'Реестр план'!$I:$I,J1720)),"перерасход","ок"))</f>
        <v/>
      </c>
    </row>
    <row r="1721" spans="1:13" x14ac:dyDescent="0.3">
      <c r="A1721" s="7">
        <v>42063</v>
      </c>
      <c r="C1721" s="9">
        <v>-12732.79</v>
      </c>
      <c r="D1721" s="4" t="s">
        <v>9</v>
      </c>
      <c r="E1721" s="4" t="s">
        <v>29</v>
      </c>
      <c r="F1721" s="4" t="s">
        <v>138</v>
      </c>
      <c r="H1721" s="4" t="s">
        <v>185</v>
      </c>
      <c r="I1721" s="4" t="s">
        <v>163</v>
      </c>
      <c r="J1721" s="11">
        <f t="shared" si="78"/>
        <v>2</v>
      </c>
      <c r="K1721" s="11">
        <f t="shared" si="79"/>
        <v>0</v>
      </c>
      <c r="L1721" s="11">
        <f t="shared" si="80"/>
        <v>9</v>
      </c>
      <c r="M1721" s="11" t="str">
        <f ca="1">IF(I1721&lt;&gt;"план","",IF((ABS(SUMIFS($C:$C,$J:$J,J1721,$E:$E,E1721,$I:$I,"факт"))+ABS(C1721))&gt;ABS(SUMIFS(INDIRECT("'Реестр план'!"&amp;'План-факт'!$E$3),'Реестр план'!$F:$F,E1721,'Реестр план'!$I:$I,J1721)),"перерасход","ок"))</f>
        <v/>
      </c>
    </row>
    <row r="1722" spans="1:13" x14ac:dyDescent="0.3">
      <c r="A1722" s="7">
        <v>42063</v>
      </c>
      <c r="C1722" s="9">
        <v>-11276.29</v>
      </c>
      <c r="D1722" s="4" t="s">
        <v>9</v>
      </c>
      <c r="E1722" s="4" t="s">
        <v>29</v>
      </c>
      <c r="F1722" s="4" t="s">
        <v>137</v>
      </c>
      <c r="H1722" s="4" t="s">
        <v>185</v>
      </c>
      <c r="I1722" s="4" t="s">
        <v>163</v>
      </c>
      <c r="J1722" s="11">
        <f t="shared" si="78"/>
        <v>2</v>
      </c>
      <c r="K1722" s="11">
        <f t="shared" si="79"/>
        <v>0</v>
      </c>
      <c r="L1722" s="11">
        <f t="shared" si="80"/>
        <v>9</v>
      </c>
      <c r="M1722" s="11" t="str">
        <f ca="1">IF(I1722&lt;&gt;"план","",IF((ABS(SUMIFS($C:$C,$J:$J,J1722,$E:$E,E1722,$I:$I,"факт"))+ABS(C1722))&gt;ABS(SUMIFS(INDIRECT("'Реестр план'!"&amp;'План-факт'!$E$3),'Реестр план'!$F:$F,E1722,'Реестр план'!$I:$I,J1722)),"перерасход","ок"))</f>
        <v/>
      </c>
    </row>
    <row r="1723" spans="1:13" x14ac:dyDescent="0.3">
      <c r="A1723" s="7">
        <v>42063</v>
      </c>
      <c r="C1723" s="9">
        <v>-11114.19</v>
      </c>
      <c r="D1723" s="4" t="s">
        <v>15</v>
      </c>
      <c r="E1723" s="4" t="s">
        <v>29</v>
      </c>
      <c r="F1723" s="4" t="s">
        <v>132</v>
      </c>
      <c r="H1723" s="4" t="s">
        <v>185</v>
      </c>
      <c r="I1723" s="4" t="s">
        <v>163</v>
      </c>
      <c r="J1723" s="11">
        <f t="shared" si="78"/>
        <v>2</v>
      </c>
      <c r="K1723" s="11">
        <f t="shared" si="79"/>
        <v>0</v>
      </c>
      <c r="L1723" s="11">
        <f t="shared" si="80"/>
        <v>9</v>
      </c>
      <c r="M1723" s="11" t="str">
        <f ca="1">IF(I1723&lt;&gt;"план","",IF((ABS(SUMIFS($C:$C,$J:$J,J1723,$E:$E,E1723,$I:$I,"факт"))+ABS(C1723))&gt;ABS(SUMIFS(INDIRECT("'Реестр план'!"&amp;'План-факт'!$E$3),'Реестр план'!$F:$F,E1723,'Реестр план'!$I:$I,J1723)),"перерасход","ок"))</f>
        <v/>
      </c>
    </row>
    <row r="1724" spans="1:13" x14ac:dyDescent="0.3">
      <c r="A1724" s="7">
        <v>42063</v>
      </c>
      <c r="C1724" s="9">
        <v>-5252.9</v>
      </c>
      <c r="D1724" s="4" t="s">
        <v>9</v>
      </c>
      <c r="E1724" s="4" t="s">
        <v>29</v>
      </c>
      <c r="F1724" s="4" t="s">
        <v>129</v>
      </c>
      <c r="H1724" s="4" t="s">
        <v>185</v>
      </c>
      <c r="I1724" s="4" t="s">
        <v>163</v>
      </c>
      <c r="J1724" s="11">
        <f t="shared" si="78"/>
        <v>2</v>
      </c>
      <c r="K1724" s="11">
        <f t="shared" si="79"/>
        <v>0</v>
      </c>
      <c r="L1724" s="11">
        <f t="shared" si="80"/>
        <v>9</v>
      </c>
      <c r="M1724" s="11" t="str">
        <f ca="1">IF(I1724&lt;&gt;"план","",IF((ABS(SUMIFS($C:$C,$J:$J,J1724,$E:$E,E1724,$I:$I,"факт"))+ABS(C1724))&gt;ABS(SUMIFS(INDIRECT("'Реестр план'!"&amp;'План-факт'!$E$3),'Реестр план'!$F:$F,E1724,'Реестр план'!$I:$I,J1724)),"перерасход","ок"))</f>
        <v/>
      </c>
    </row>
    <row r="1725" spans="1:13" x14ac:dyDescent="0.3">
      <c r="A1725" s="7">
        <v>42063</v>
      </c>
      <c r="C1725" s="9">
        <v>-5207.47</v>
      </c>
      <c r="D1725" s="4" t="s">
        <v>16</v>
      </c>
      <c r="E1725" s="4" t="s">
        <v>29</v>
      </c>
      <c r="F1725" s="4" t="s">
        <v>138</v>
      </c>
      <c r="H1725" s="4" t="s">
        <v>185</v>
      </c>
      <c r="I1725" s="4" t="s">
        <v>163</v>
      </c>
      <c r="J1725" s="11">
        <f t="shared" si="78"/>
        <v>2</v>
      </c>
      <c r="K1725" s="11">
        <f t="shared" si="79"/>
        <v>0</v>
      </c>
      <c r="L1725" s="11">
        <f t="shared" si="80"/>
        <v>9</v>
      </c>
      <c r="M1725" s="11" t="str">
        <f ca="1">IF(I1725&lt;&gt;"план","",IF((ABS(SUMIFS($C:$C,$J:$J,J1725,$E:$E,E1725,$I:$I,"факт"))+ABS(C1725))&gt;ABS(SUMIFS(INDIRECT("'Реестр план'!"&amp;'План-факт'!$E$3),'Реестр план'!$F:$F,E1725,'Реестр план'!$I:$I,J1725)),"перерасход","ок"))</f>
        <v/>
      </c>
    </row>
    <row r="1726" spans="1:13" x14ac:dyDescent="0.3">
      <c r="A1726" s="7">
        <v>42063</v>
      </c>
      <c r="C1726" s="9">
        <v>-4651.78</v>
      </c>
      <c r="D1726" s="4" t="s">
        <v>15</v>
      </c>
      <c r="E1726" s="4" t="s">
        <v>29</v>
      </c>
      <c r="F1726" s="4" t="s">
        <v>144</v>
      </c>
      <c r="H1726" s="4" t="s">
        <v>185</v>
      </c>
      <c r="I1726" s="4" t="s">
        <v>163</v>
      </c>
      <c r="J1726" s="11">
        <f t="shared" si="78"/>
        <v>2</v>
      </c>
      <c r="K1726" s="11">
        <f t="shared" si="79"/>
        <v>0</v>
      </c>
      <c r="L1726" s="11">
        <f t="shared" si="80"/>
        <v>9</v>
      </c>
      <c r="M1726" s="11" t="str">
        <f ca="1">IF(I1726&lt;&gt;"план","",IF((ABS(SUMIFS($C:$C,$J:$J,J1726,$E:$E,E1726,$I:$I,"факт"))+ABS(C1726))&gt;ABS(SUMIFS(INDIRECT("'Реестр план'!"&amp;'План-факт'!$E$3),'Реестр план'!$F:$F,E1726,'Реестр план'!$I:$I,J1726)),"перерасход","ок"))</f>
        <v/>
      </c>
    </row>
    <row r="1727" spans="1:13" x14ac:dyDescent="0.3">
      <c r="A1727" s="7">
        <v>42063</v>
      </c>
      <c r="C1727" s="9">
        <v>-1746.43</v>
      </c>
      <c r="D1727" s="4" t="s">
        <v>15</v>
      </c>
      <c r="E1727" s="4" t="s">
        <v>29</v>
      </c>
      <c r="F1727" s="4" t="s">
        <v>140</v>
      </c>
      <c r="H1727" s="4" t="s">
        <v>185</v>
      </c>
      <c r="I1727" s="4" t="s">
        <v>163</v>
      </c>
      <c r="J1727" s="11">
        <f t="shared" si="78"/>
        <v>2</v>
      </c>
      <c r="K1727" s="11">
        <f t="shared" si="79"/>
        <v>0</v>
      </c>
      <c r="L1727" s="11">
        <f t="shared" si="80"/>
        <v>9</v>
      </c>
      <c r="M1727" s="11" t="str">
        <f ca="1">IF(I1727&lt;&gt;"план","",IF((ABS(SUMIFS($C:$C,$J:$J,J1727,$E:$E,E1727,$I:$I,"факт"))+ABS(C1727))&gt;ABS(SUMIFS(INDIRECT("'Реестр план'!"&amp;'План-факт'!$E$3),'Реестр план'!$F:$F,E1727,'Реестр план'!$I:$I,J1727)),"перерасход","ок"))</f>
        <v/>
      </c>
    </row>
    <row r="1728" spans="1:13" x14ac:dyDescent="0.3">
      <c r="A1728" s="7">
        <v>42063</v>
      </c>
      <c r="C1728" s="9">
        <v>-1727.62</v>
      </c>
      <c r="D1728" s="4" t="s">
        <v>15</v>
      </c>
      <c r="E1728" s="4" t="s">
        <v>29</v>
      </c>
      <c r="F1728" s="4" t="s">
        <v>136</v>
      </c>
      <c r="H1728" s="4" t="s">
        <v>185</v>
      </c>
      <c r="I1728" s="4" t="s">
        <v>163</v>
      </c>
      <c r="J1728" s="11">
        <f t="shared" si="78"/>
        <v>2</v>
      </c>
      <c r="K1728" s="11">
        <f t="shared" si="79"/>
        <v>0</v>
      </c>
      <c r="L1728" s="11">
        <f t="shared" si="80"/>
        <v>9</v>
      </c>
      <c r="M1728" s="11" t="str">
        <f ca="1">IF(I1728&lt;&gt;"план","",IF((ABS(SUMIFS($C:$C,$J:$J,J1728,$E:$E,E1728,$I:$I,"факт"))+ABS(C1728))&gt;ABS(SUMIFS(INDIRECT("'Реестр план'!"&amp;'План-факт'!$E$3),'Реестр план'!$F:$F,E1728,'Реестр план'!$I:$I,J1728)),"перерасход","ок"))</f>
        <v/>
      </c>
    </row>
    <row r="1729" spans="1:13" x14ac:dyDescent="0.3">
      <c r="A1729" s="7">
        <v>42063</v>
      </c>
      <c r="C1729" s="9">
        <v>-1612</v>
      </c>
      <c r="D1729" s="4" t="s">
        <v>9</v>
      </c>
      <c r="E1729" s="4" t="s">
        <v>29</v>
      </c>
      <c r="F1729" s="4" t="s">
        <v>132</v>
      </c>
      <c r="H1729" s="4" t="s">
        <v>185</v>
      </c>
      <c r="I1729" s="4" t="s">
        <v>163</v>
      </c>
      <c r="J1729" s="11">
        <f t="shared" si="78"/>
        <v>2</v>
      </c>
      <c r="K1729" s="11">
        <f t="shared" si="79"/>
        <v>0</v>
      </c>
      <c r="L1729" s="11">
        <f t="shared" si="80"/>
        <v>9</v>
      </c>
      <c r="M1729" s="11" t="str">
        <f ca="1">IF(I1729&lt;&gt;"план","",IF((ABS(SUMIFS($C:$C,$J:$J,J1729,$E:$E,E1729,$I:$I,"факт"))+ABS(C1729))&gt;ABS(SUMIFS(INDIRECT("'Реестр план'!"&amp;'План-факт'!$E$3),'Реестр план'!$F:$F,E1729,'Реестр план'!$I:$I,J1729)),"перерасход","ок"))</f>
        <v/>
      </c>
    </row>
    <row r="1730" spans="1:13" x14ac:dyDescent="0.3">
      <c r="A1730" s="7">
        <v>42063</v>
      </c>
      <c r="C1730" s="9">
        <v>-1453.98</v>
      </c>
      <c r="D1730" s="4" t="s">
        <v>16</v>
      </c>
      <c r="E1730" s="4" t="s">
        <v>29</v>
      </c>
      <c r="F1730" s="4" t="s">
        <v>128</v>
      </c>
      <c r="H1730" s="4" t="s">
        <v>185</v>
      </c>
      <c r="I1730" s="4" t="s">
        <v>163</v>
      </c>
      <c r="J1730" s="11">
        <f t="shared" si="78"/>
        <v>2</v>
      </c>
      <c r="K1730" s="11">
        <f t="shared" si="79"/>
        <v>0</v>
      </c>
      <c r="L1730" s="11">
        <f t="shared" si="80"/>
        <v>9</v>
      </c>
      <c r="M1730" s="11" t="str">
        <f ca="1">IF(I1730&lt;&gt;"план","",IF((ABS(SUMIFS($C:$C,$J:$J,J1730,$E:$E,E1730,$I:$I,"факт"))+ABS(C1730))&gt;ABS(SUMIFS(INDIRECT("'Реестр план'!"&amp;'План-факт'!$E$3),'Реестр план'!$F:$F,E1730,'Реестр план'!$I:$I,J1730)),"перерасход","ок"))</f>
        <v/>
      </c>
    </row>
    <row r="1731" spans="1:13" x14ac:dyDescent="0.3">
      <c r="A1731" s="7">
        <v>42063</v>
      </c>
      <c r="C1731" s="9">
        <v>-1359.3</v>
      </c>
      <c r="D1731" s="4" t="s">
        <v>16</v>
      </c>
      <c r="E1731" s="4" t="s">
        <v>29</v>
      </c>
      <c r="F1731" s="4" t="s">
        <v>128</v>
      </c>
      <c r="H1731" s="4" t="s">
        <v>185</v>
      </c>
      <c r="I1731" s="4" t="s">
        <v>163</v>
      </c>
      <c r="J1731" s="11">
        <f t="shared" si="78"/>
        <v>2</v>
      </c>
      <c r="K1731" s="11">
        <f t="shared" si="79"/>
        <v>0</v>
      </c>
      <c r="L1731" s="11">
        <f t="shared" si="80"/>
        <v>9</v>
      </c>
      <c r="M1731" s="11" t="str">
        <f ca="1">IF(I1731&lt;&gt;"план","",IF((ABS(SUMIFS($C:$C,$J:$J,J1731,$E:$E,E1731,$I:$I,"факт"))+ABS(C1731))&gt;ABS(SUMIFS(INDIRECT("'Реестр план'!"&amp;'План-факт'!$E$3),'Реестр план'!$F:$F,E1731,'Реестр план'!$I:$I,J1731)),"перерасход","ок"))</f>
        <v/>
      </c>
    </row>
    <row r="1732" spans="1:13" x14ac:dyDescent="0.3">
      <c r="A1732" s="7">
        <v>42063</v>
      </c>
      <c r="C1732" s="9">
        <v>-1197.29</v>
      </c>
      <c r="D1732" s="4" t="s">
        <v>15</v>
      </c>
      <c r="E1732" s="4" t="s">
        <v>29</v>
      </c>
      <c r="F1732" s="4" t="s">
        <v>132</v>
      </c>
      <c r="H1732" s="4" t="s">
        <v>185</v>
      </c>
      <c r="I1732" s="4" t="s">
        <v>163</v>
      </c>
      <c r="J1732" s="11">
        <f t="shared" ref="J1732:J1795" si="81">IF(ISBLANK(A1732),0,MONTH(A1732))</f>
        <v>2</v>
      </c>
      <c r="K1732" s="11">
        <f t="shared" ref="K1732:K1795" si="82">IF(ISBLANK(B1732),0,MONTH(B1732))</f>
        <v>0</v>
      </c>
      <c r="L1732" s="11">
        <f t="shared" ref="L1732:L1795" si="83">WEEKNUM(A1732)</f>
        <v>9</v>
      </c>
      <c r="M1732" s="11" t="str">
        <f ca="1">IF(I1732&lt;&gt;"план","",IF((ABS(SUMIFS($C:$C,$J:$J,J1732,$E:$E,E1732,$I:$I,"факт"))+ABS(C1732))&gt;ABS(SUMIFS(INDIRECT("'Реестр план'!"&amp;'План-факт'!$E$3),'Реестр план'!$F:$F,E1732,'Реестр план'!$I:$I,J1732)),"перерасход","ок"))</f>
        <v/>
      </c>
    </row>
    <row r="1733" spans="1:13" x14ac:dyDescent="0.3">
      <c r="A1733" s="7">
        <v>42063</v>
      </c>
      <c r="B1733" s="7">
        <v>41333</v>
      </c>
      <c r="C1733" s="9">
        <v>3600</v>
      </c>
      <c r="D1733" s="4" t="s">
        <v>9</v>
      </c>
      <c r="E1733" s="4" t="s">
        <v>25</v>
      </c>
      <c r="H1733" s="4" t="s">
        <v>178</v>
      </c>
      <c r="I1733" s="4" t="s">
        <v>163</v>
      </c>
      <c r="J1733" s="11">
        <f t="shared" si="81"/>
        <v>2</v>
      </c>
      <c r="K1733" s="11">
        <f t="shared" si="82"/>
        <v>2</v>
      </c>
      <c r="L1733" s="11">
        <f t="shared" si="83"/>
        <v>9</v>
      </c>
      <c r="M1733" s="11" t="str">
        <f ca="1">IF(I1733&lt;&gt;"план","",IF((ABS(SUMIFS($C:$C,$J:$J,J1733,$E:$E,E1733,$I:$I,"факт"))+ABS(C1733))&gt;ABS(SUMIFS(INDIRECT("'Реестр план'!"&amp;'План-факт'!$E$3),'Реестр план'!$F:$F,E1733,'Реестр план'!$I:$I,J1733)),"перерасход","ок"))</f>
        <v/>
      </c>
    </row>
    <row r="1734" spans="1:13" x14ac:dyDescent="0.3">
      <c r="A1734" s="7">
        <v>42063</v>
      </c>
      <c r="C1734" s="9">
        <v>8000</v>
      </c>
      <c r="D1734" s="4" t="s">
        <v>15</v>
      </c>
      <c r="E1734" s="4" t="s">
        <v>24</v>
      </c>
      <c r="F1734" s="4" t="s">
        <v>110</v>
      </c>
      <c r="H1734" s="4" t="s">
        <v>178</v>
      </c>
      <c r="I1734" s="4" t="s">
        <v>163</v>
      </c>
      <c r="J1734" s="11">
        <f t="shared" si="81"/>
        <v>2</v>
      </c>
      <c r="K1734" s="11">
        <f t="shared" si="82"/>
        <v>0</v>
      </c>
      <c r="L1734" s="11">
        <f t="shared" si="83"/>
        <v>9</v>
      </c>
      <c r="M1734" s="11" t="str">
        <f ca="1">IF(I1734&lt;&gt;"план","",IF((ABS(SUMIFS($C:$C,$J:$J,J1734,$E:$E,E1734,$I:$I,"факт"))+ABS(C1734))&gt;ABS(SUMIFS(INDIRECT("'Реестр план'!"&amp;'План-факт'!$E$3),'Реестр план'!$F:$F,E1734,'Реестр план'!$I:$I,J1734)),"перерасход","ок"))</f>
        <v/>
      </c>
    </row>
    <row r="1735" spans="1:13" x14ac:dyDescent="0.3">
      <c r="A1735" s="7">
        <v>42063</v>
      </c>
      <c r="C1735" s="9">
        <v>21830</v>
      </c>
      <c r="D1735" s="4" t="s">
        <v>16</v>
      </c>
      <c r="E1735" s="4" t="s">
        <v>24</v>
      </c>
      <c r="F1735" s="4" t="s">
        <v>106</v>
      </c>
      <c r="H1735" s="4" t="s">
        <v>178</v>
      </c>
      <c r="I1735" s="4" t="s">
        <v>163</v>
      </c>
      <c r="J1735" s="11">
        <f t="shared" si="81"/>
        <v>2</v>
      </c>
      <c r="K1735" s="11">
        <f t="shared" si="82"/>
        <v>0</v>
      </c>
      <c r="L1735" s="11">
        <f t="shared" si="83"/>
        <v>9</v>
      </c>
      <c r="M1735" s="11" t="str">
        <f ca="1">IF(I1735&lt;&gt;"план","",IF((ABS(SUMIFS($C:$C,$J:$J,J1735,$E:$E,E1735,$I:$I,"факт"))+ABS(C1735))&gt;ABS(SUMIFS(INDIRECT("'Реестр план'!"&amp;'План-факт'!$E$3),'Реестр план'!$F:$F,E1735,'Реестр план'!$I:$I,J1735)),"перерасход","ок"))</f>
        <v/>
      </c>
    </row>
    <row r="1736" spans="1:13" x14ac:dyDescent="0.3">
      <c r="A1736" s="7">
        <v>42063</v>
      </c>
      <c r="C1736" s="9">
        <v>95580</v>
      </c>
      <c r="D1736" s="4" t="s">
        <v>9</v>
      </c>
      <c r="E1736" s="4" t="s">
        <v>24</v>
      </c>
      <c r="F1736" s="4" t="s">
        <v>110</v>
      </c>
      <c r="H1736" s="4" t="s">
        <v>178</v>
      </c>
      <c r="I1736" s="4" t="s">
        <v>163</v>
      </c>
      <c r="J1736" s="11">
        <f t="shared" si="81"/>
        <v>2</v>
      </c>
      <c r="K1736" s="11">
        <f t="shared" si="82"/>
        <v>0</v>
      </c>
      <c r="L1736" s="11">
        <f t="shared" si="83"/>
        <v>9</v>
      </c>
      <c r="M1736" s="11" t="str">
        <f ca="1">IF(I1736&lt;&gt;"план","",IF((ABS(SUMIFS($C:$C,$J:$J,J1736,$E:$E,E1736,$I:$I,"факт"))+ABS(C1736))&gt;ABS(SUMIFS(INDIRECT("'Реестр план'!"&amp;'План-факт'!$E$3),'Реестр план'!$F:$F,E1736,'Реестр план'!$I:$I,J1736)),"перерасход","ок"))</f>
        <v/>
      </c>
    </row>
    <row r="1737" spans="1:13" x14ac:dyDescent="0.3">
      <c r="A1737" s="7">
        <v>42063</v>
      </c>
      <c r="C1737" s="9">
        <v>242844</v>
      </c>
      <c r="D1737" s="4" t="s">
        <v>15</v>
      </c>
      <c r="E1737" s="4" t="s">
        <v>24</v>
      </c>
      <c r="F1737" s="4" t="s">
        <v>122</v>
      </c>
      <c r="H1737" s="4" t="s">
        <v>178</v>
      </c>
      <c r="I1737" s="4" t="s">
        <v>163</v>
      </c>
      <c r="J1737" s="11">
        <f t="shared" si="81"/>
        <v>2</v>
      </c>
      <c r="K1737" s="11">
        <f t="shared" si="82"/>
        <v>0</v>
      </c>
      <c r="L1737" s="11">
        <f t="shared" si="83"/>
        <v>9</v>
      </c>
      <c r="M1737" s="11" t="str">
        <f ca="1">IF(I1737&lt;&gt;"план","",IF((ABS(SUMIFS($C:$C,$J:$J,J1737,$E:$E,E1737,$I:$I,"факт"))+ABS(C1737))&gt;ABS(SUMIFS(INDIRECT("'Реестр план'!"&amp;'План-факт'!$E$3),'Реестр план'!$F:$F,E1737,'Реестр план'!$I:$I,J1737)),"перерасход","ок"))</f>
        <v/>
      </c>
    </row>
    <row r="1738" spans="1:13" x14ac:dyDescent="0.3">
      <c r="A1738" s="7">
        <v>42063</v>
      </c>
      <c r="C1738" s="9">
        <v>270250</v>
      </c>
      <c r="D1738" s="4" t="s">
        <v>9</v>
      </c>
      <c r="E1738" s="4" t="s">
        <v>24</v>
      </c>
      <c r="F1738" s="4" t="s">
        <v>112</v>
      </c>
      <c r="H1738" s="4" t="s">
        <v>178</v>
      </c>
      <c r="I1738" s="4" t="s">
        <v>163</v>
      </c>
      <c r="J1738" s="11">
        <f t="shared" si="81"/>
        <v>2</v>
      </c>
      <c r="K1738" s="11">
        <f t="shared" si="82"/>
        <v>0</v>
      </c>
      <c r="L1738" s="11">
        <f t="shared" si="83"/>
        <v>9</v>
      </c>
      <c r="M1738" s="11" t="str">
        <f ca="1">IF(I1738&lt;&gt;"план","",IF((ABS(SUMIFS($C:$C,$J:$J,J1738,$E:$E,E1738,$I:$I,"факт"))+ABS(C1738))&gt;ABS(SUMIFS(INDIRECT("'Реестр план'!"&amp;'План-факт'!$E$3),'Реестр план'!$F:$F,E1738,'Реестр план'!$I:$I,J1738)),"перерасход","ок"))</f>
        <v/>
      </c>
    </row>
    <row r="1739" spans="1:13" x14ac:dyDescent="0.3">
      <c r="A1739" s="7">
        <v>42063</v>
      </c>
      <c r="C1739" s="9">
        <v>331344</v>
      </c>
      <c r="D1739" s="4" t="s">
        <v>16</v>
      </c>
      <c r="E1739" s="4" t="s">
        <v>24</v>
      </c>
      <c r="F1739" s="4" t="s">
        <v>116</v>
      </c>
      <c r="H1739" s="4" t="s">
        <v>178</v>
      </c>
      <c r="I1739" s="4" t="s">
        <v>163</v>
      </c>
      <c r="J1739" s="11">
        <f t="shared" si="81"/>
        <v>2</v>
      </c>
      <c r="K1739" s="11">
        <f t="shared" si="82"/>
        <v>0</v>
      </c>
      <c r="L1739" s="11">
        <f t="shared" si="83"/>
        <v>9</v>
      </c>
      <c r="M1739" s="11" t="str">
        <f ca="1">IF(I1739&lt;&gt;"план","",IF((ABS(SUMIFS($C:$C,$J:$J,J1739,$E:$E,E1739,$I:$I,"факт"))+ABS(C1739))&gt;ABS(SUMIFS(INDIRECT("'Реестр план'!"&amp;'План-факт'!$E$3),'Реестр план'!$F:$F,E1739,'Реестр план'!$I:$I,J1739)),"перерасход","ок"))</f>
        <v/>
      </c>
    </row>
    <row r="1740" spans="1:13" x14ac:dyDescent="0.3">
      <c r="A1740" s="7">
        <v>42064</v>
      </c>
      <c r="C1740" s="9">
        <v>8893.4</v>
      </c>
      <c r="D1740" s="4" t="s">
        <v>15</v>
      </c>
      <c r="E1740" s="4" t="s">
        <v>24</v>
      </c>
      <c r="F1740" s="4" t="s">
        <v>113</v>
      </c>
      <c r="H1740" s="4" t="s">
        <v>178</v>
      </c>
      <c r="I1740" s="4" t="s">
        <v>163</v>
      </c>
      <c r="J1740" s="11">
        <f t="shared" si="81"/>
        <v>3</v>
      </c>
      <c r="K1740" s="11">
        <f t="shared" si="82"/>
        <v>0</v>
      </c>
      <c r="L1740" s="11">
        <f t="shared" si="83"/>
        <v>10</v>
      </c>
      <c r="M1740" s="11" t="str">
        <f ca="1">IF(I1740&lt;&gt;"план","",IF((ABS(SUMIFS($C:$C,$J:$J,J1740,$E:$E,E1740,$I:$I,"факт"))+ABS(C1740))&gt;ABS(SUMIFS(INDIRECT("'Реестр план'!"&amp;'План-факт'!$E$3),'Реестр план'!$F:$F,E1740,'Реестр план'!$I:$I,J1740)),"перерасход","ок"))</f>
        <v/>
      </c>
    </row>
    <row r="1741" spans="1:13" x14ac:dyDescent="0.3">
      <c r="A1741" s="7">
        <v>42064</v>
      </c>
      <c r="C1741" s="9">
        <v>12078</v>
      </c>
      <c r="D1741" s="4" t="s">
        <v>16</v>
      </c>
      <c r="E1741" s="4" t="s">
        <v>24</v>
      </c>
      <c r="F1741" s="4" t="s">
        <v>121</v>
      </c>
      <c r="H1741" s="4" t="s">
        <v>178</v>
      </c>
      <c r="I1741" s="4" t="s">
        <v>163</v>
      </c>
      <c r="J1741" s="11">
        <f t="shared" si="81"/>
        <v>3</v>
      </c>
      <c r="K1741" s="11">
        <f t="shared" si="82"/>
        <v>0</v>
      </c>
      <c r="L1741" s="11">
        <f t="shared" si="83"/>
        <v>10</v>
      </c>
      <c r="M1741" s="11" t="str">
        <f ca="1">IF(I1741&lt;&gt;"план","",IF((ABS(SUMIFS($C:$C,$J:$J,J1741,$E:$E,E1741,$I:$I,"факт"))+ABS(C1741))&gt;ABS(SUMIFS(INDIRECT("'Реестр план'!"&amp;'План-факт'!$E$3),'Реестр план'!$F:$F,E1741,'Реестр план'!$I:$I,J1741)),"перерасход","ок"))</f>
        <v/>
      </c>
    </row>
    <row r="1742" spans="1:13" x14ac:dyDescent="0.3">
      <c r="A1742" s="7">
        <v>42064</v>
      </c>
      <c r="C1742" s="9">
        <v>329951.59999999998</v>
      </c>
      <c r="D1742" s="4" t="s">
        <v>16</v>
      </c>
      <c r="E1742" s="4" t="s">
        <v>24</v>
      </c>
      <c r="F1742" s="4" t="s">
        <v>125</v>
      </c>
      <c r="H1742" s="4" t="s">
        <v>178</v>
      </c>
      <c r="I1742" s="4" t="s">
        <v>163</v>
      </c>
      <c r="J1742" s="11">
        <f t="shared" si="81"/>
        <v>3</v>
      </c>
      <c r="K1742" s="11">
        <f t="shared" si="82"/>
        <v>0</v>
      </c>
      <c r="L1742" s="11">
        <f t="shared" si="83"/>
        <v>10</v>
      </c>
      <c r="M1742" s="11" t="str">
        <f ca="1">IF(I1742&lt;&gt;"план","",IF((ABS(SUMIFS($C:$C,$J:$J,J1742,$E:$E,E1742,$I:$I,"факт"))+ABS(C1742))&gt;ABS(SUMIFS(INDIRECT("'Реестр план'!"&amp;'План-факт'!$E$3),'Реестр план'!$F:$F,E1742,'Реестр план'!$I:$I,J1742)),"перерасход","ок"))</f>
        <v/>
      </c>
    </row>
    <row r="1743" spans="1:13" x14ac:dyDescent="0.3">
      <c r="A1743" s="7">
        <v>42066</v>
      </c>
      <c r="B1743" s="7">
        <v>41336</v>
      </c>
      <c r="C1743" s="9">
        <v>-2600</v>
      </c>
      <c r="D1743" s="4" t="s">
        <v>15</v>
      </c>
      <c r="E1743" s="4" t="s">
        <v>34</v>
      </c>
      <c r="H1743" s="4" t="s">
        <v>179</v>
      </c>
      <c r="I1743" s="4" t="s">
        <v>163</v>
      </c>
      <c r="J1743" s="11">
        <f t="shared" si="81"/>
        <v>3</v>
      </c>
      <c r="K1743" s="11">
        <f t="shared" si="82"/>
        <v>3</v>
      </c>
      <c r="L1743" s="11">
        <f t="shared" si="83"/>
        <v>10</v>
      </c>
      <c r="M1743" s="11" t="str">
        <f ca="1">IF(I1743&lt;&gt;"план","",IF((ABS(SUMIFS($C:$C,$J:$J,J1743,$E:$E,E1743,$I:$I,"факт"))+ABS(C1743))&gt;ABS(SUMIFS(INDIRECT("'Реестр план'!"&amp;'План-факт'!$E$3),'Реестр план'!$F:$F,E1743,'Реестр план'!$I:$I,J1743)),"перерасход","ок"))</f>
        <v/>
      </c>
    </row>
    <row r="1744" spans="1:13" x14ac:dyDescent="0.3">
      <c r="A1744" s="7">
        <v>42067</v>
      </c>
      <c r="C1744" s="9">
        <v>-500742.33</v>
      </c>
      <c r="D1744" s="4" t="s">
        <v>9</v>
      </c>
      <c r="E1744" s="4" t="s">
        <v>29</v>
      </c>
      <c r="F1744" s="4" t="s">
        <v>141</v>
      </c>
      <c r="H1744" s="4" t="s">
        <v>185</v>
      </c>
      <c r="I1744" s="4" t="s">
        <v>163</v>
      </c>
      <c r="J1744" s="11">
        <f t="shared" si="81"/>
        <v>3</v>
      </c>
      <c r="K1744" s="11">
        <f t="shared" si="82"/>
        <v>0</v>
      </c>
      <c r="L1744" s="11">
        <f t="shared" si="83"/>
        <v>10</v>
      </c>
      <c r="M1744" s="11" t="str">
        <f ca="1">IF(I1744&lt;&gt;"план","",IF((ABS(SUMIFS($C:$C,$J:$J,J1744,$E:$E,E1744,$I:$I,"факт"))+ABS(C1744))&gt;ABS(SUMIFS(INDIRECT("'Реестр план'!"&amp;'План-факт'!$E$3),'Реестр план'!$F:$F,E1744,'Реестр план'!$I:$I,J1744)),"перерасход","ок"))</f>
        <v/>
      </c>
    </row>
    <row r="1745" spans="1:13" x14ac:dyDescent="0.3">
      <c r="A1745" s="7">
        <v>42067</v>
      </c>
      <c r="C1745" s="9">
        <v>-285642.90999999997</v>
      </c>
      <c r="D1745" s="4" t="s">
        <v>16</v>
      </c>
      <c r="E1745" s="4" t="s">
        <v>29</v>
      </c>
      <c r="F1745" s="4" t="s">
        <v>127</v>
      </c>
      <c r="H1745" s="4" t="s">
        <v>185</v>
      </c>
      <c r="I1745" s="4" t="s">
        <v>163</v>
      </c>
      <c r="J1745" s="11">
        <f t="shared" si="81"/>
        <v>3</v>
      </c>
      <c r="K1745" s="11">
        <f t="shared" si="82"/>
        <v>0</v>
      </c>
      <c r="L1745" s="11">
        <f t="shared" si="83"/>
        <v>10</v>
      </c>
      <c r="M1745" s="11" t="str">
        <f ca="1">IF(I1745&lt;&gt;"план","",IF((ABS(SUMIFS($C:$C,$J:$J,J1745,$E:$E,E1745,$I:$I,"факт"))+ABS(C1745))&gt;ABS(SUMIFS(INDIRECT("'Реестр план'!"&amp;'План-факт'!$E$3),'Реестр план'!$F:$F,E1745,'Реестр план'!$I:$I,J1745)),"перерасход","ок"))</f>
        <v/>
      </c>
    </row>
    <row r="1746" spans="1:13" x14ac:dyDescent="0.3">
      <c r="A1746" s="7">
        <v>42067</v>
      </c>
      <c r="C1746" s="9">
        <v>-236498.45</v>
      </c>
      <c r="D1746" s="4" t="s">
        <v>15</v>
      </c>
      <c r="E1746" s="4" t="s">
        <v>29</v>
      </c>
      <c r="F1746" s="4" t="s">
        <v>139</v>
      </c>
      <c r="H1746" s="4" t="s">
        <v>185</v>
      </c>
      <c r="I1746" s="4" t="s">
        <v>163</v>
      </c>
      <c r="J1746" s="11">
        <f t="shared" si="81"/>
        <v>3</v>
      </c>
      <c r="K1746" s="11">
        <f t="shared" si="82"/>
        <v>0</v>
      </c>
      <c r="L1746" s="11">
        <f t="shared" si="83"/>
        <v>10</v>
      </c>
      <c r="M1746" s="11" t="str">
        <f ca="1">IF(I1746&lt;&gt;"план","",IF((ABS(SUMIFS($C:$C,$J:$J,J1746,$E:$E,E1746,$I:$I,"факт"))+ABS(C1746))&gt;ABS(SUMIFS(INDIRECT("'Реестр план'!"&amp;'План-факт'!$E$3),'Реестр план'!$F:$F,E1746,'Реестр план'!$I:$I,J1746)),"перерасход","ок"))</f>
        <v/>
      </c>
    </row>
    <row r="1747" spans="1:13" x14ac:dyDescent="0.3">
      <c r="A1747" s="7">
        <v>42067</v>
      </c>
      <c r="C1747" s="9">
        <v>-93155.74</v>
      </c>
      <c r="D1747" s="4" t="s">
        <v>9</v>
      </c>
      <c r="E1747" s="4" t="s">
        <v>29</v>
      </c>
      <c r="F1747" s="4" t="s">
        <v>139</v>
      </c>
      <c r="H1747" s="4" t="s">
        <v>185</v>
      </c>
      <c r="I1747" s="4" t="s">
        <v>163</v>
      </c>
      <c r="J1747" s="11">
        <f t="shared" si="81"/>
        <v>3</v>
      </c>
      <c r="K1747" s="11">
        <f t="shared" si="82"/>
        <v>0</v>
      </c>
      <c r="L1747" s="11">
        <f t="shared" si="83"/>
        <v>10</v>
      </c>
      <c r="M1747" s="11" t="str">
        <f ca="1">IF(I1747&lt;&gt;"план","",IF((ABS(SUMIFS($C:$C,$J:$J,J1747,$E:$E,E1747,$I:$I,"факт"))+ABS(C1747))&gt;ABS(SUMIFS(INDIRECT("'Реестр план'!"&amp;'План-факт'!$E$3),'Реестр план'!$F:$F,E1747,'Реестр план'!$I:$I,J1747)),"перерасход","ок"))</f>
        <v/>
      </c>
    </row>
    <row r="1748" spans="1:13" x14ac:dyDescent="0.3">
      <c r="A1748" s="7">
        <v>42067</v>
      </c>
      <c r="C1748" s="9">
        <v>-9608.49</v>
      </c>
      <c r="D1748" s="4" t="s">
        <v>16</v>
      </c>
      <c r="E1748" s="4" t="s">
        <v>29</v>
      </c>
      <c r="F1748" s="4" t="s">
        <v>128</v>
      </c>
      <c r="H1748" s="4" t="s">
        <v>185</v>
      </c>
      <c r="I1748" s="4" t="s">
        <v>163</v>
      </c>
      <c r="J1748" s="11">
        <f t="shared" si="81"/>
        <v>3</v>
      </c>
      <c r="K1748" s="11">
        <f t="shared" si="82"/>
        <v>0</v>
      </c>
      <c r="L1748" s="11">
        <f t="shared" si="83"/>
        <v>10</v>
      </c>
      <c r="M1748" s="11" t="str">
        <f ca="1">IF(I1748&lt;&gt;"план","",IF((ABS(SUMIFS($C:$C,$J:$J,J1748,$E:$E,E1748,$I:$I,"факт"))+ABS(C1748))&gt;ABS(SUMIFS(INDIRECT("'Реестр план'!"&amp;'План-факт'!$E$3),'Реестр план'!$F:$F,E1748,'Реестр план'!$I:$I,J1748)),"перерасход","ок"))</f>
        <v/>
      </c>
    </row>
    <row r="1749" spans="1:13" x14ac:dyDescent="0.3">
      <c r="A1749" s="7">
        <v>42067</v>
      </c>
      <c r="C1749" s="9">
        <v>5010</v>
      </c>
      <c r="D1749" s="4" t="s">
        <v>9</v>
      </c>
      <c r="E1749" s="4" t="s">
        <v>24</v>
      </c>
      <c r="F1749" s="4" t="s">
        <v>118</v>
      </c>
      <c r="H1749" s="4" t="s">
        <v>178</v>
      </c>
      <c r="I1749" s="4" t="s">
        <v>163</v>
      </c>
      <c r="J1749" s="11">
        <f t="shared" si="81"/>
        <v>3</v>
      </c>
      <c r="K1749" s="11">
        <f t="shared" si="82"/>
        <v>0</v>
      </c>
      <c r="L1749" s="11">
        <f t="shared" si="83"/>
        <v>10</v>
      </c>
      <c r="M1749" s="11" t="str">
        <f ca="1">IF(I1749&lt;&gt;"план","",IF((ABS(SUMIFS($C:$C,$J:$J,J1749,$E:$E,E1749,$I:$I,"факт"))+ABS(C1749))&gt;ABS(SUMIFS(INDIRECT("'Реестр план'!"&amp;'План-факт'!$E$3),'Реестр план'!$F:$F,E1749,'Реестр план'!$I:$I,J1749)),"перерасход","ок"))</f>
        <v/>
      </c>
    </row>
    <row r="1750" spans="1:13" x14ac:dyDescent="0.3">
      <c r="A1750" s="7">
        <v>42067</v>
      </c>
      <c r="C1750" s="9">
        <v>33789.300000000003</v>
      </c>
      <c r="D1750" s="4" t="s">
        <v>16</v>
      </c>
      <c r="E1750" s="4" t="s">
        <v>24</v>
      </c>
      <c r="F1750" s="4" t="s">
        <v>113</v>
      </c>
      <c r="H1750" s="4" t="s">
        <v>178</v>
      </c>
      <c r="I1750" s="4" t="s">
        <v>163</v>
      </c>
      <c r="J1750" s="11">
        <f t="shared" si="81"/>
        <v>3</v>
      </c>
      <c r="K1750" s="11">
        <f t="shared" si="82"/>
        <v>0</v>
      </c>
      <c r="L1750" s="11">
        <f t="shared" si="83"/>
        <v>10</v>
      </c>
      <c r="M1750" s="11" t="str">
        <f ca="1">IF(I1750&lt;&gt;"план","",IF((ABS(SUMIFS($C:$C,$J:$J,J1750,$E:$E,E1750,$I:$I,"факт"))+ABS(C1750))&gt;ABS(SUMIFS(INDIRECT("'Реестр план'!"&amp;'План-факт'!$E$3),'Реестр план'!$F:$F,E1750,'Реестр план'!$I:$I,J1750)),"перерасход","ок"))</f>
        <v/>
      </c>
    </row>
    <row r="1751" spans="1:13" x14ac:dyDescent="0.3">
      <c r="A1751" s="7">
        <v>42067</v>
      </c>
      <c r="C1751" s="9">
        <v>65964.36</v>
      </c>
      <c r="D1751" s="4" t="s">
        <v>15</v>
      </c>
      <c r="E1751" s="4" t="s">
        <v>24</v>
      </c>
      <c r="F1751" s="4" t="s">
        <v>115</v>
      </c>
      <c r="H1751" s="4" t="s">
        <v>178</v>
      </c>
      <c r="I1751" s="4" t="s">
        <v>163</v>
      </c>
      <c r="J1751" s="11">
        <f t="shared" si="81"/>
        <v>3</v>
      </c>
      <c r="K1751" s="11">
        <f t="shared" si="82"/>
        <v>0</v>
      </c>
      <c r="L1751" s="11">
        <f t="shared" si="83"/>
        <v>10</v>
      </c>
      <c r="M1751" s="11" t="str">
        <f ca="1">IF(I1751&lt;&gt;"план","",IF((ABS(SUMIFS($C:$C,$J:$J,J1751,$E:$E,E1751,$I:$I,"факт"))+ABS(C1751))&gt;ABS(SUMIFS(INDIRECT("'Реестр план'!"&amp;'План-факт'!$E$3),'Реестр план'!$F:$F,E1751,'Реестр план'!$I:$I,J1751)),"перерасход","ок"))</f>
        <v/>
      </c>
    </row>
    <row r="1752" spans="1:13" x14ac:dyDescent="0.3">
      <c r="A1752" s="7">
        <v>42067</v>
      </c>
      <c r="C1752" s="9">
        <v>76180.800000000003</v>
      </c>
      <c r="D1752" s="4" t="s">
        <v>15</v>
      </c>
      <c r="E1752" s="4" t="s">
        <v>24</v>
      </c>
      <c r="F1752" s="4" t="s">
        <v>109</v>
      </c>
      <c r="H1752" s="4" t="s">
        <v>178</v>
      </c>
      <c r="I1752" s="4" t="s">
        <v>163</v>
      </c>
      <c r="J1752" s="11">
        <f t="shared" si="81"/>
        <v>3</v>
      </c>
      <c r="K1752" s="11">
        <f t="shared" si="82"/>
        <v>0</v>
      </c>
      <c r="L1752" s="11">
        <f t="shared" si="83"/>
        <v>10</v>
      </c>
      <c r="M1752" s="11" t="str">
        <f ca="1">IF(I1752&lt;&gt;"план","",IF((ABS(SUMIFS($C:$C,$J:$J,J1752,$E:$E,E1752,$I:$I,"факт"))+ABS(C1752))&gt;ABS(SUMIFS(INDIRECT("'Реестр план'!"&amp;'План-факт'!$E$3),'Реестр план'!$F:$F,E1752,'Реестр план'!$I:$I,J1752)),"перерасход","ок"))</f>
        <v/>
      </c>
    </row>
    <row r="1753" spans="1:13" x14ac:dyDescent="0.3">
      <c r="A1753" s="7">
        <v>42067</v>
      </c>
      <c r="C1753" s="9">
        <v>88500</v>
      </c>
      <c r="D1753" s="4" t="s">
        <v>16</v>
      </c>
      <c r="E1753" s="4" t="s">
        <v>24</v>
      </c>
      <c r="F1753" s="4" t="s">
        <v>109</v>
      </c>
      <c r="H1753" s="4" t="s">
        <v>178</v>
      </c>
      <c r="I1753" s="4" t="s">
        <v>163</v>
      </c>
      <c r="J1753" s="11">
        <f t="shared" si="81"/>
        <v>3</v>
      </c>
      <c r="K1753" s="11">
        <f t="shared" si="82"/>
        <v>0</v>
      </c>
      <c r="L1753" s="11">
        <f t="shared" si="83"/>
        <v>10</v>
      </c>
      <c r="M1753" s="11" t="str">
        <f ca="1">IF(I1753&lt;&gt;"план","",IF((ABS(SUMIFS($C:$C,$J:$J,J1753,$E:$E,E1753,$I:$I,"факт"))+ABS(C1753))&gt;ABS(SUMIFS(INDIRECT("'Реестр план'!"&amp;'План-факт'!$E$3),'Реестр план'!$F:$F,E1753,'Реестр план'!$I:$I,J1753)),"перерасход","ок"))</f>
        <v/>
      </c>
    </row>
    <row r="1754" spans="1:13" x14ac:dyDescent="0.3">
      <c r="A1754" s="7">
        <v>42068</v>
      </c>
      <c r="C1754" s="9">
        <v>-52116.93</v>
      </c>
      <c r="D1754" s="4" t="s">
        <v>16</v>
      </c>
      <c r="E1754" s="4" t="s">
        <v>29</v>
      </c>
      <c r="F1754" s="4" t="s">
        <v>129</v>
      </c>
      <c r="H1754" s="4" t="s">
        <v>185</v>
      </c>
      <c r="I1754" s="4" t="s">
        <v>163</v>
      </c>
      <c r="J1754" s="11">
        <f t="shared" si="81"/>
        <v>3</v>
      </c>
      <c r="K1754" s="11">
        <f t="shared" si="82"/>
        <v>0</v>
      </c>
      <c r="L1754" s="11">
        <f t="shared" si="83"/>
        <v>10</v>
      </c>
      <c r="M1754" s="11" t="str">
        <f ca="1">IF(I1754&lt;&gt;"план","",IF((ABS(SUMIFS($C:$C,$J:$J,J1754,$E:$E,E1754,$I:$I,"факт"))+ABS(C1754))&gt;ABS(SUMIFS(INDIRECT("'Реестр план'!"&amp;'План-факт'!$E$3),'Реестр план'!$F:$F,E1754,'Реестр план'!$I:$I,J1754)),"перерасход","ок"))</f>
        <v/>
      </c>
    </row>
    <row r="1755" spans="1:13" x14ac:dyDescent="0.3">
      <c r="A1755" s="7">
        <v>42068</v>
      </c>
      <c r="C1755" s="9">
        <v>-15101.62</v>
      </c>
      <c r="D1755" s="4" t="s">
        <v>16</v>
      </c>
      <c r="E1755" s="4" t="s">
        <v>29</v>
      </c>
      <c r="F1755" s="4" t="s">
        <v>132</v>
      </c>
      <c r="H1755" s="4" t="s">
        <v>185</v>
      </c>
      <c r="I1755" s="4" t="s">
        <v>163</v>
      </c>
      <c r="J1755" s="11">
        <f t="shared" si="81"/>
        <v>3</v>
      </c>
      <c r="K1755" s="11">
        <f t="shared" si="82"/>
        <v>0</v>
      </c>
      <c r="L1755" s="11">
        <f t="shared" si="83"/>
        <v>10</v>
      </c>
      <c r="M1755" s="11" t="str">
        <f ca="1">IF(I1755&lt;&gt;"план","",IF((ABS(SUMIFS($C:$C,$J:$J,J1755,$E:$E,E1755,$I:$I,"факт"))+ABS(C1755))&gt;ABS(SUMIFS(INDIRECT("'Реестр план'!"&amp;'План-факт'!$E$3),'Реестр план'!$F:$F,E1755,'Реестр план'!$I:$I,J1755)),"перерасход","ок"))</f>
        <v/>
      </c>
    </row>
    <row r="1756" spans="1:13" x14ac:dyDescent="0.3">
      <c r="A1756" s="7">
        <v>42068</v>
      </c>
      <c r="C1756" s="9">
        <v>-13890.11</v>
      </c>
      <c r="D1756" s="4" t="s">
        <v>16</v>
      </c>
      <c r="E1756" s="4" t="s">
        <v>29</v>
      </c>
      <c r="F1756" s="4" t="s">
        <v>127</v>
      </c>
      <c r="H1756" s="4" t="s">
        <v>185</v>
      </c>
      <c r="I1756" s="4" t="s">
        <v>163</v>
      </c>
      <c r="J1756" s="11">
        <f t="shared" si="81"/>
        <v>3</v>
      </c>
      <c r="K1756" s="11">
        <f t="shared" si="82"/>
        <v>0</v>
      </c>
      <c r="L1756" s="11">
        <f t="shared" si="83"/>
        <v>10</v>
      </c>
      <c r="M1756" s="11" t="str">
        <f ca="1">IF(I1756&lt;&gt;"план","",IF((ABS(SUMIFS($C:$C,$J:$J,J1756,$E:$E,E1756,$I:$I,"факт"))+ABS(C1756))&gt;ABS(SUMIFS(INDIRECT("'Реестр план'!"&amp;'План-факт'!$E$3),'Реестр план'!$F:$F,E1756,'Реестр план'!$I:$I,J1756)),"перерасход","ок"))</f>
        <v/>
      </c>
    </row>
    <row r="1757" spans="1:13" x14ac:dyDescent="0.3">
      <c r="A1757" s="7">
        <v>42068</v>
      </c>
      <c r="C1757" s="9">
        <v>-8663.66</v>
      </c>
      <c r="D1757" s="4" t="s">
        <v>16</v>
      </c>
      <c r="E1757" s="4" t="s">
        <v>29</v>
      </c>
      <c r="F1757" s="4" t="s">
        <v>139</v>
      </c>
      <c r="H1757" s="4" t="s">
        <v>185</v>
      </c>
      <c r="I1757" s="4" t="s">
        <v>163</v>
      </c>
      <c r="J1757" s="11">
        <f t="shared" si="81"/>
        <v>3</v>
      </c>
      <c r="K1757" s="11">
        <f t="shared" si="82"/>
        <v>0</v>
      </c>
      <c r="L1757" s="11">
        <f t="shared" si="83"/>
        <v>10</v>
      </c>
      <c r="M1757" s="11" t="str">
        <f ca="1">IF(I1757&lt;&gt;"план","",IF((ABS(SUMIFS($C:$C,$J:$J,J1757,$E:$E,E1757,$I:$I,"факт"))+ABS(C1757))&gt;ABS(SUMIFS(INDIRECT("'Реестр план'!"&amp;'План-факт'!$E$3),'Реестр план'!$F:$F,E1757,'Реестр план'!$I:$I,J1757)),"перерасход","ок"))</f>
        <v/>
      </c>
    </row>
    <row r="1758" spans="1:13" x14ac:dyDescent="0.3">
      <c r="A1758" s="7">
        <v>42068</v>
      </c>
      <c r="C1758" s="9">
        <v>-6676.8</v>
      </c>
      <c r="D1758" s="4" t="s">
        <v>9</v>
      </c>
      <c r="E1758" s="4" t="s">
        <v>29</v>
      </c>
      <c r="F1758" s="4" t="s">
        <v>134</v>
      </c>
      <c r="H1758" s="4" t="s">
        <v>185</v>
      </c>
      <c r="I1758" s="4" t="s">
        <v>163</v>
      </c>
      <c r="J1758" s="11">
        <f t="shared" si="81"/>
        <v>3</v>
      </c>
      <c r="K1758" s="11">
        <f t="shared" si="82"/>
        <v>0</v>
      </c>
      <c r="L1758" s="11">
        <f t="shared" si="83"/>
        <v>10</v>
      </c>
      <c r="M1758" s="11" t="str">
        <f ca="1">IF(I1758&lt;&gt;"план","",IF((ABS(SUMIFS($C:$C,$J:$J,J1758,$E:$E,E1758,$I:$I,"факт"))+ABS(C1758))&gt;ABS(SUMIFS(INDIRECT("'Реестр план'!"&amp;'План-факт'!$E$3),'Реестр план'!$F:$F,E1758,'Реестр план'!$I:$I,J1758)),"перерасход","ок"))</f>
        <v/>
      </c>
    </row>
    <row r="1759" spans="1:13" x14ac:dyDescent="0.3">
      <c r="A1759" s="7">
        <v>42068</v>
      </c>
      <c r="C1759" s="9">
        <v>-5071.13</v>
      </c>
      <c r="D1759" s="4" t="s">
        <v>9</v>
      </c>
      <c r="E1759" s="4" t="s">
        <v>29</v>
      </c>
      <c r="F1759" s="4" t="s">
        <v>134</v>
      </c>
      <c r="H1759" s="4" t="s">
        <v>185</v>
      </c>
      <c r="I1759" s="4" t="s">
        <v>163</v>
      </c>
      <c r="J1759" s="11">
        <f t="shared" si="81"/>
        <v>3</v>
      </c>
      <c r="K1759" s="11">
        <f t="shared" si="82"/>
        <v>0</v>
      </c>
      <c r="L1759" s="11">
        <f t="shared" si="83"/>
        <v>10</v>
      </c>
      <c r="M1759" s="11" t="str">
        <f ca="1">IF(I1759&lt;&gt;"план","",IF((ABS(SUMIFS($C:$C,$J:$J,J1759,$E:$E,E1759,$I:$I,"факт"))+ABS(C1759))&gt;ABS(SUMIFS(INDIRECT("'Реестр план'!"&amp;'План-факт'!$E$3),'Реестр план'!$F:$F,E1759,'Реестр план'!$I:$I,J1759)),"перерасход","ок"))</f>
        <v/>
      </c>
    </row>
    <row r="1760" spans="1:13" x14ac:dyDescent="0.3">
      <c r="A1760" s="7">
        <v>42068</v>
      </c>
      <c r="C1760" s="9">
        <v>-4735.9399999999996</v>
      </c>
      <c r="D1760" s="4" t="s">
        <v>15</v>
      </c>
      <c r="E1760" s="4" t="s">
        <v>29</v>
      </c>
      <c r="F1760" s="4" t="s">
        <v>128</v>
      </c>
      <c r="H1760" s="4" t="s">
        <v>185</v>
      </c>
      <c r="I1760" s="4" t="s">
        <v>163</v>
      </c>
      <c r="J1760" s="11">
        <f t="shared" si="81"/>
        <v>3</v>
      </c>
      <c r="K1760" s="11">
        <f t="shared" si="82"/>
        <v>0</v>
      </c>
      <c r="L1760" s="11">
        <f t="shared" si="83"/>
        <v>10</v>
      </c>
      <c r="M1760" s="11" t="str">
        <f ca="1">IF(I1760&lt;&gt;"план","",IF((ABS(SUMIFS($C:$C,$J:$J,J1760,$E:$E,E1760,$I:$I,"факт"))+ABS(C1760))&gt;ABS(SUMIFS(INDIRECT("'Реестр план'!"&amp;'План-факт'!$E$3),'Реестр план'!$F:$F,E1760,'Реестр план'!$I:$I,J1760)),"перерасход","ок"))</f>
        <v/>
      </c>
    </row>
    <row r="1761" spans="1:13" x14ac:dyDescent="0.3">
      <c r="A1761" s="7">
        <v>42068</v>
      </c>
      <c r="C1761" s="9">
        <v>-4677.37</v>
      </c>
      <c r="D1761" s="4" t="s">
        <v>16</v>
      </c>
      <c r="E1761" s="4" t="s">
        <v>29</v>
      </c>
      <c r="F1761" s="4" t="s">
        <v>134</v>
      </c>
      <c r="H1761" s="4" t="s">
        <v>185</v>
      </c>
      <c r="I1761" s="4" t="s">
        <v>163</v>
      </c>
      <c r="J1761" s="11">
        <f t="shared" si="81"/>
        <v>3</v>
      </c>
      <c r="K1761" s="11">
        <f t="shared" si="82"/>
        <v>0</v>
      </c>
      <c r="L1761" s="11">
        <f t="shared" si="83"/>
        <v>10</v>
      </c>
      <c r="M1761" s="11" t="str">
        <f ca="1">IF(I1761&lt;&gt;"план","",IF((ABS(SUMIFS($C:$C,$J:$J,J1761,$E:$E,E1761,$I:$I,"факт"))+ABS(C1761))&gt;ABS(SUMIFS(INDIRECT("'Реестр план'!"&amp;'План-факт'!$E$3),'Реестр план'!$F:$F,E1761,'Реестр план'!$I:$I,J1761)),"перерасход","ок"))</f>
        <v/>
      </c>
    </row>
    <row r="1762" spans="1:13" x14ac:dyDescent="0.3">
      <c r="A1762" s="7">
        <v>42068</v>
      </c>
      <c r="C1762" s="9">
        <v>-3535.26</v>
      </c>
      <c r="D1762" s="4" t="s">
        <v>16</v>
      </c>
      <c r="E1762" s="4" t="s">
        <v>29</v>
      </c>
      <c r="F1762" s="4" t="s">
        <v>126</v>
      </c>
      <c r="H1762" s="4" t="s">
        <v>185</v>
      </c>
      <c r="I1762" s="4" t="s">
        <v>163</v>
      </c>
      <c r="J1762" s="11">
        <f t="shared" si="81"/>
        <v>3</v>
      </c>
      <c r="K1762" s="11">
        <f t="shared" si="82"/>
        <v>0</v>
      </c>
      <c r="L1762" s="11">
        <f t="shared" si="83"/>
        <v>10</v>
      </c>
      <c r="M1762" s="11" t="str">
        <f ca="1">IF(I1762&lt;&gt;"план","",IF((ABS(SUMIFS($C:$C,$J:$J,J1762,$E:$E,E1762,$I:$I,"факт"))+ABS(C1762))&gt;ABS(SUMIFS(INDIRECT("'Реестр план'!"&amp;'План-факт'!$E$3),'Реестр план'!$F:$F,E1762,'Реестр план'!$I:$I,J1762)),"перерасход","ок"))</f>
        <v/>
      </c>
    </row>
    <row r="1763" spans="1:13" x14ac:dyDescent="0.3">
      <c r="A1763" s="7">
        <v>42068</v>
      </c>
      <c r="C1763" s="9">
        <v>-3316.2</v>
      </c>
      <c r="D1763" s="4" t="s">
        <v>9</v>
      </c>
      <c r="E1763" s="4" t="s">
        <v>29</v>
      </c>
      <c r="F1763" s="4" t="s">
        <v>146</v>
      </c>
      <c r="H1763" s="4" t="s">
        <v>185</v>
      </c>
      <c r="I1763" s="4" t="s">
        <v>163</v>
      </c>
      <c r="J1763" s="11">
        <f t="shared" si="81"/>
        <v>3</v>
      </c>
      <c r="K1763" s="11">
        <f t="shared" si="82"/>
        <v>0</v>
      </c>
      <c r="L1763" s="11">
        <f t="shared" si="83"/>
        <v>10</v>
      </c>
      <c r="M1763" s="11" t="str">
        <f ca="1">IF(I1763&lt;&gt;"план","",IF((ABS(SUMIFS($C:$C,$J:$J,J1763,$E:$E,E1763,$I:$I,"факт"))+ABS(C1763))&gt;ABS(SUMIFS(INDIRECT("'Реестр план'!"&amp;'План-факт'!$E$3),'Реестр план'!$F:$F,E1763,'Реестр план'!$I:$I,J1763)),"перерасход","ок"))</f>
        <v/>
      </c>
    </row>
    <row r="1764" spans="1:13" x14ac:dyDescent="0.3">
      <c r="A1764" s="7">
        <v>42068</v>
      </c>
      <c r="C1764" s="9">
        <v>400000</v>
      </c>
      <c r="D1764" s="4" t="s">
        <v>15</v>
      </c>
      <c r="E1764" s="4" t="s">
        <v>24</v>
      </c>
      <c r="F1764" s="4" t="s">
        <v>123</v>
      </c>
      <c r="H1764" s="4" t="s">
        <v>178</v>
      </c>
      <c r="I1764" s="4" t="s">
        <v>163</v>
      </c>
      <c r="J1764" s="11">
        <f t="shared" si="81"/>
        <v>3</v>
      </c>
      <c r="K1764" s="11">
        <f t="shared" si="82"/>
        <v>0</v>
      </c>
      <c r="L1764" s="11">
        <f t="shared" si="83"/>
        <v>10</v>
      </c>
      <c r="M1764" s="11" t="str">
        <f ca="1">IF(I1764&lt;&gt;"план","",IF((ABS(SUMIFS($C:$C,$J:$J,J1764,$E:$E,E1764,$I:$I,"факт"))+ABS(C1764))&gt;ABS(SUMIFS(INDIRECT("'Реестр план'!"&amp;'План-факт'!$E$3),'Реестр план'!$F:$F,E1764,'Реестр план'!$I:$I,J1764)),"перерасход","ок"))</f>
        <v/>
      </c>
    </row>
    <row r="1765" spans="1:13" x14ac:dyDescent="0.3">
      <c r="A1765" s="7">
        <v>42069</v>
      </c>
      <c r="C1765" s="9">
        <v>10667.79</v>
      </c>
      <c r="D1765" s="4" t="s">
        <v>16</v>
      </c>
      <c r="E1765" s="4" t="s">
        <v>24</v>
      </c>
      <c r="F1765" s="4" t="s">
        <v>121</v>
      </c>
      <c r="H1765" s="4" t="s">
        <v>178</v>
      </c>
      <c r="I1765" s="4" t="s">
        <v>163</v>
      </c>
      <c r="J1765" s="11">
        <f t="shared" si="81"/>
        <v>3</v>
      </c>
      <c r="K1765" s="11">
        <f t="shared" si="82"/>
        <v>0</v>
      </c>
      <c r="L1765" s="11">
        <f t="shared" si="83"/>
        <v>10</v>
      </c>
      <c r="M1765" s="11" t="str">
        <f ca="1">IF(I1765&lt;&gt;"план","",IF((ABS(SUMIFS($C:$C,$J:$J,J1765,$E:$E,E1765,$I:$I,"факт"))+ABS(C1765))&gt;ABS(SUMIFS(INDIRECT("'Реестр план'!"&amp;'План-факт'!$E$3),'Реестр план'!$F:$F,E1765,'Реестр план'!$I:$I,J1765)),"перерасход","ок"))</f>
        <v/>
      </c>
    </row>
    <row r="1766" spans="1:13" x14ac:dyDescent="0.3">
      <c r="A1766" s="7">
        <v>42069</v>
      </c>
      <c r="C1766" s="9">
        <v>28417.15</v>
      </c>
      <c r="D1766" s="4" t="s">
        <v>15</v>
      </c>
      <c r="E1766" s="4" t="s">
        <v>24</v>
      </c>
      <c r="F1766" s="4" t="s">
        <v>111</v>
      </c>
      <c r="H1766" s="4" t="s">
        <v>178</v>
      </c>
      <c r="I1766" s="4" t="s">
        <v>163</v>
      </c>
      <c r="J1766" s="11">
        <f t="shared" si="81"/>
        <v>3</v>
      </c>
      <c r="K1766" s="11">
        <f t="shared" si="82"/>
        <v>0</v>
      </c>
      <c r="L1766" s="11">
        <f t="shared" si="83"/>
        <v>10</v>
      </c>
      <c r="M1766" s="11" t="str">
        <f ca="1">IF(I1766&lt;&gt;"план","",IF((ABS(SUMIFS($C:$C,$J:$J,J1766,$E:$E,E1766,$I:$I,"факт"))+ABS(C1766))&gt;ABS(SUMIFS(INDIRECT("'Реестр план'!"&amp;'План-факт'!$E$3),'Реестр план'!$F:$F,E1766,'Реестр план'!$I:$I,J1766)),"перерасход","ок"))</f>
        <v/>
      </c>
    </row>
    <row r="1767" spans="1:13" x14ac:dyDescent="0.3">
      <c r="A1767" s="7">
        <v>42069</v>
      </c>
      <c r="C1767" s="9">
        <v>51178.96</v>
      </c>
      <c r="D1767" s="4" t="s">
        <v>9</v>
      </c>
      <c r="E1767" s="4" t="s">
        <v>24</v>
      </c>
      <c r="F1767" s="4" t="s">
        <v>116</v>
      </c>
      <c r="H1767" s="4" t="s">
        <v>178</v>
      </c>
      <c r="I1767" s="4" t="s">
        <v>163</v>
      </c>
      <c r="J1767" s="11">
        <f t="shared" si="81"/>
        <v>3</v>
      </c>
      <c r="K1767" s="11">
        <f t="shared" si="82"/>
        <v>0</v>
      </c>
      <c r="L1767" s="11">
        <f t="shared" si="83"/>
        <v>10</v>
      </c>
      <c r="M1767" s="11" t="str">
        <f ca="1">IF(I1767&lt;&gt;"план","",IF((ABS(SUMIFS($C:$C,$J:$J,J1767,$E:$E,E1767,$I:$I,"факт"))+ABS(C1767))&gt;ABS(SUMIFS(INDIRECT("'Реестр план'!"&amp;'План-факт'!$E$3),'Реестр план'!$F:$F,E1767,'Реестр план'!$I:$I,J1767)),"перерасход","ок"))</f>
        <v/>
      </c>
    </row>
    <row r="1768" spans="1:13" x14ac:dyDescent="0.3">
      <c r="A1768" s="7">
        <v>42069</v>
      </c>
      <c r="C1768" s="9">
        <v>60417.18</v>
      </c>
      <c r="D1768" s="4" t="s">
        <v>9</v>
      </c>
      <c r="E1768" s="4" t="s">
        <v>24</v>
      </c>
      <c r="F1768" s="4" t="s">
        <v>115</v>
      </c>
      <c r="H1768" s="4" t="s">
        <v>178</v>
      </c>
      <c r="I1768" s="4" t="s">
        <v>163</v>
      </c>
      <c r="J1768" s="11">
        <f t="shared" si="81"/>
        <v>3</v>
      </c>
      <c r="K1768" s="11">
        <f t="shared" si="82"/>
        <v>0</v>
      </c>
      <c r="L1768" s="11">
        <f t="shared" si="83"/>
        <v>10</v>
      </c>
      <c r="M1768" s="11" t="str">
        <f ca="1">IF(I1768&lt;&gt;"план","",IF((ABS(SUMIFS($C:$C,$J:$J,J1768,$E:$E,E1768,$I:$I,"факт"))+ABS(C1768))&gt;ABS(SUMIFS(INDIRECT("'Реестр план'!"&amp;'План-факт'!$E$3),'Реестр план'!$F:$F,E1768,'Реестр план'!$I:$I,J1768)),"перерасход","ок"))</f>
        <v/>
      </c>
    </row>
    <row r="1769" spans="1:13" x14ac:dyDescent="0.3">
      <c r="A1769" s="7">
        <v>42069</v>
      </c>
      <c r="C1769" s="9">
        <v>60549.93</v>
      </c>
      <c r="D1769" s="4" t="s">
        <v>16</v>
      </c>
      <c r="E1769" s="4" t="s">
        <v>24</v>
      </c>
      <c r="F1769" s="4" t="s">
        <v>114</v>
      </c>
      <c r="H1769" s="4" t="s">
        <v>178</v>
      </c>
      <c r="I1769" s="4" t="s">
        <v>163</v>
      </c>
      <c r="J1769" s="11">
        <f t="shared" si="81"/>
        <v>3</v>
      </c>
      <c r="K1769" s="11">
        <f t="shared" si="82"/>
        <v>0</v>
      </c>
      <c r="L1769" s="11">
        <f t="shared" si="83"/>
        <v>10</v>
      </c>
      <c r="M1769" s="11" t="str">
        <f ca="1">IF(I1769&lt;&gt;"план","",IF((ABS(SUMIFS($C:$C,$J:$J,J1769,$E:$E,E1769,$I:$I,"факт"))+ABS(C1769))&gt;ABS(SUMIFS(INDIRECT("'Реестр план'!"&amp;'План-факт'!$E$3),'Реестр план'!$F:$F,E1769,'Реестр план'!$I:$I,J1769)),"перерасход","ок"))</f>
        <v/>
      </c>
    </row>
    <row r="1770" spans="1:13" x14ac:dyDescent="0.3">
      <c r="A1770" s="7">
        <v>42069</v>
      </c>
      <c r="C1770" s="9">
        <v>65022.720000000001</v>
      </c>
      <c r="D1770" s="4" t="s">
        <v>9</v>
      </c>
      <c r="E1770" s="4" t="s">
        <v>24</v>
      </c>
      <c r="F1770" s="4" t="s">
        <v>110</v>
      </c>
      <c r="H1770" s="4" t="s">
        <v>178</v>
      </c>
      <c r="I1770" s="4" t="s">
        <v>163</v>
      </c>
      <c r="J1770" s="11">
        <f t="shared" si="81"/>
        <v>3</v>
      </c>
      <c r="K1770" s="11">
        <f t="shared" si="82"/>
        <v>0</v>
      </c>
      <c r="L1770" s="11">
        <f t="shared" si="83"/>
        <v>10</v>
      </c>
      <c r="M1770" s="11" t="str">
        <f ca="1">IF(I1770&lt;&gt;"план","",IF((ABS(SUMIFS($C:$C,$J:$J,J1770,$E:$E,E1770,$I:$I,"факт"))+ABS(C1770))&gt;ABS(SUMIFS(INDIRECT("'Реестр план'!"&amp;'План-факт'!$E$3),'Реестр план'!$F:$F,E1770,'Реестр план'!$I:$I,J1770)),"перерасход","ок"))</f>
        <v/>
      </c>
    </row>
    <row r="1771" spans="1:13" x14ac:dyDescent="0.3">
      <c r="A1771" s="7">
        <v>42069</v>
      </c>
      <c r="C1771" s="9">
        <v>76894.7</v>
      </c>
      <c r="D1771" s="4" t="s">
        <v>15</v>
      </c>
      <c r="E1771" s="4" t="s">
        <v>24</v>
      </c>
      <c r="F1771" s="4" t="s">
        <v>107</v>
      </c>
      <c r="H1771" s="4" t="s">
        <v>178</v>
      </c>
      <c r="I1771" s="4" t="s">
        <v>163</v>
      </c>
      <c r="J1771" s="11">
        <f t="shared" si="81"/>
        <v>3</v>
      </c>
      <c r="K1771" s="11">
        <f t="shared" si="82"/>
        <v>0</v>
      </c>
      <c r="L1771" s="11">
        <f t="shared" si="83"/>
        <v>10</v>
      </c>
      <c r="M1771" s="11" t="str">
        <f ca="1">IF(I1771&lt;&gt;"план","",IF((ABS(SUMIFS($C:$C,$J:$J,J1771,$E:$E,E1771,$I:$I,"факт"))+ABS(C1771))&gt;ABS(SUMIFS(INDIRECT("'Реестр план'!"&amp;'План-факт'!$E$3),'Реестр план'!$F:$F,E1771,'Реестр план'!$I:$I,J1771)),"перерасход","ок"))</f>
        <v/>
      </c>
    </row>
    <row r="1772" spans="1:13" x14ac:dyDescent="0.3">
      <c r="A1772" s="7">
        <v>42069</v>
      </c>
      <c r="C1772" s="9">
        <v>123900</v>
      </c>
      <c r="D1772" s="4" t="s">
        <v>9</v>
      </c>
      <c r="E1772" s="4" t="s">
        <v>24</v>
      </c>
      <c r="F1772" s="4" t="s">
        <v>116</v>
      </c>
      <c r="H1772" s="4" t="s">
        <v>178</v>
      </c>
      <c r="I1772" s="4" t="s">
        <v>163</v>
      </c>
      <c r="J1772" s="11">
        <f t="shared" si="81"/>
        <v>3</v>
      </c>
      <c r="K1772" s="11">
        <f t="shared" si="82"/>
        <v>0</v>
      </c>
      <c r="L1772" s="11">
        <f t="shared" si="83"/>
        <v>10</v>
      </c>
      <c r="M1772" s="11" t="str">
        <f ca="1">IF(I1772&lt;&gt;"план","",IF((ABS(SUMIFS($C:$C,$J:$J,J1772,$E:$E,E1772,$I:$I,"факт"))+ABS(C1772))&gt;ABS(SUMIFS(INDIRECT("'Реестр план'!"&amp;'План-факт'!$E$3),'Реестр план'!$F:$F,E1772,'Реестр план'!$I:$I,J1772)),"перерасход","ок"))</f>
        <v/>
      </c>
    </row>
    <row r="1773" spans="1:13" x14ac:dyDescent="0.3">
      <c r="A1773" s="7">
        <v>42069</v>
      </c>
      <c r="C1773" s="9">
        <v>134260.4</v>
      </c>
      <c r="D1773" s="4" t="s">
        <v>15</v>
      </c>
      <c r="E1773" s="4" t="s">
        <v>24</v>
      </c>
      <c r="F1773" s="4" t="s">
        <v>106</v>
      </c>
      <c r="H1773" s="4" t="s">
        <v>178</v>
      </c>
      <c r="I1773" s="4" t="s">
        <v>163</v>
      </c>
      <c r="J1773" s="11">
        <f t="shared" si="81"/>
        <v>3</v>
      </c>
      <c r="K1773" s="11">
        <f t="shared" si="82"/>
        <v>0</v>
      </c>
      <c r="L1773" s="11">
        <f t="shared" si="83"/>
        <v>10</v>
      </c>
      <c r="M1773" s="11" t="str">
        <f ca="1">IF(I1773&lt;&gt;"план","",IF((ABS(SUMIFS($C:$C,$J:$J,J1773,$E:$E,E1773,$I:$I,"факт"))+ABS(C1773))&gt;ABS(SUMIFS(INDIRECT("'Реестр план'!"&amp;'План-факт'!$E$3),'Реестр план'!$F:$F,E1773,'Реестр план'!$I:$I,J1773)),"перерасход","ок"))</f>
        <v/>
      </c>
    </row>
    <row r="1774" spans="1:13" x14ac:dyDescent="0.3">
      <c r="A1774" s="7">
        <v>42069</v>
      </c>
      <c r="C1774" s="9">
        <v>138450</v>
      </c>
      <c r="D1774" s="4" t="s">
        <v>16</v>
      </c>
      <c r="E1774" s="4" t="s">
        <v>24</v>
      </c>
      <c r="F1774" s="4" t="s">
        <v>121</v>
      </c>
      <c r="H1774" s="4" t="s">
        <v>178</v>
      </c>
      <c r="I1774" s="4" t="s">
        <v>163</v>
      </c>
      <c r="J1774" s="11">
        <f t="shared" si="81"/>
        <v>3</v>
      </c>
      <c r="K1774" s="11">
        <f t="shared" si="82"/>
        <v>0</v>
      </c>
      <c r="L1774" s="11">
        <f t="shared" si="83"/>
        <v>10</v>
      </c>
      <c r="M1774" s="11" t="str">
        <f ca="1">IF(I1774&lt;&gt;"план","",IF((ABS(SUMIFS($C:$C,$J:$J,J1774,$E:$E,E1774,$I:$I,"факт"))+ABS(C1774))&gt;ABS(SUMIFS(INDIRECT("'Реестр план'!"&amp;'План-факт'!$E$3),'Реестр план'!$F:$F,E1774,'Реестр план'!$I:$I,J1774)),"перерасход","ок"))</f>
        <v/>
      </c>
    </row>
    <row r="1775" spans="1:13" x14ac:dyDescent="0.3">
      <c r="A1775" s="7">
        <v>42069</v>
      </c>
      <c r="C1775" s="9">
        <v>162864.91</v>
      </c>
      <c r="D1775" s="4" t="s">
        <v>15</v>
      </c>
      <c r="E1775" s="4" t="s">
        <v>24</v>
      </c>
      <c r="F1775" s="4" t="s">
        <v>113</v>
      </c>
      <c r="H1775" s="4" t="s">
        <v>178</v>
      </c>
      <c r="I1775" s="4" t="s">
        <v>163</v>
      </c>
      <c r="J1775" s="11">
        <f t="shared" si="81"/>
        <v>3</v>
      </c>
      <c r="K1775" s="11">
        <f t="shared" si="82"/>
        <v>0</v>
      </c>
      <c r="L1775" s="11">
        <f t="shared" si="83"/>
        <v>10</v>
      </c>
      <c r="M1775" s="11" t="str">
        <f ca="1">IF(I1775&lt;&gt;"план","",IF((ABS(SUMIFS($C:$C,$J:$J,J1775,$E:$E,E1775,$I:$I,"факт"))+ABS(C1775))&gt;ABS(SUMIFS(INDIRECT("'Реестр план'!"&amp;'План-факт'!$E$3),'Реестр план'!$F:$F,E1775,'Реестр план'!$I:$I,J1775)),"перерасход","ок"))</f>
        <v/>
      </c>
    </row>
    <row r="1776" spans="1:13" x14ac:dyDescent="0.3">
      <c r="A1776" s="7">
        <v>42069</v>
      </c>
      <c r="C1776" s="9">
        <v>193195.5</v>
      </c>
      <c r="D1776" s="4" t="s">
        <v>9</v>
      </c>
      <c r="E1776" s="4" t="s">
        <v>24</v>
      </c>
      <c r="F1776" s="4" t="s">
        <v>105</v>
      </c>
      <c r="H1776" s="4" t="s">
        <v>178</v>
      </c>
      <c r="I1776" s="4" t="s">
        <v>163</v>
      </c>
      <c r="J1776" s="11">
        <f t="shared" si="81"/>
        <v>3</v>
      </c>
      <c r="K1776" s="11">
        <f t="shared" si="82"/>
        <v>0</v>
      </c>
      <c r="L1776" s="11">
        <f t="shared" si="83"/>
        <v>10</v>
      </c>
      <c r="M1776" s="11" t="str">
        <f ca="1">IF(I1776&lt;&gt;"план","",IF((ABS(SUMIFS($C:$C,$J:$J,J1776,$E:$E,E1776,$I:$I,"факт"))+ABS(C1776))&gt;ABS(SUMIFS(INDIRECT("'Реестр план'!"&amp;'План-факт'!$E$3),'Реестр план'!$F:$F,E1776,'Реестр план'!$I:$I,J1776)),"перерасход","ок"))</f>
        <v/>
      </c>
    </row>
    <row r="1777" spans="1:13" x14ac:dyDescent="0.3">
      <c r="A1777" s="7">
        <v>42069</v>
      </c>
      <c r="C1777" s="9">
        <v>194440.4</v>
      </c>
      <c r="D1777" s="4" t="s">
        <v>16</v>
      </c>
      <c r="E1777" s="4" t="s">
        <v>24</v>
      </c>
      <c r="F1777" s="4" t="s">
        <v>122</v>
      </c>
      <c r="H1777" s="4" t="s">
        <v>178</v>
      </c>
      <c r="I1777" s="4" t="s">
        <v>163</v>
      </c>
      <c r="J1777" s="11">
        <f t="shared" si="81"/>
        <v>3</v>
      </c>
      <c r="K1777" s="11">
        <f t="shared" si="82"/>
        <v>0</v>
      </c>
      <c r="L1777" s="11">
        <f t="shared" si="83"/>
        <v>10</v>
      </c>
      <c r="M1777" s="11" t="str">
        <f ca="1">IF(I1777&lt;&gt;"план","",IF((ABS(SUMIFS($C:$C,$J:$J,J1777,$E:$E,E1777,$I:$I,"факт"))+ABS(C1777))&gt;ABS(SUMIFS(INDIRECT("'Реестр план'!"&amp;'План-факт'!$E$3),'Реестр план'!$F:$F,E1777,'Реестр план'!$I:$I,J1777)),"перерасход","ок"))</f>
        <v/>
      </c>
    </row>
    <row r="1778" spans="1:13" x14ac:dyDescent="0.3">
      <c r="A1778" s="7">
        <v>42069</v>
      </c>
      <c r="C1778" s="9">
        <v>260190</v>
      </c>
      <c r="D1778" s="4" t="s">
        <v>9</v>
      </c>
      <c r="E1778" s="4" t="s">
        <v>24</v>
      </c>
      <c r="F1778" s="4" t="s">
        <v>114</v>
      </c>
      <c r="H1778" s="4" t="s">
        <v>178</v>
      </c>
      <c r="I1778" s="4" t="s">
        <v>163</v>
      </c>
      <c r="J1778" s="11">
        <f t="shared" si="81"/>
        <v>3</v>
      </c>
      <c r="K1778" s="11">
        <f t="shared" si="82"/>
        <v>0</v>
      </c>
      <c r="L1778" s="11">
        <f t="shared" si="83"/>
        <v>10</v>
      </c>
      <c r="M1778" s="11" t="str">
        <f ca="1">IF(I1778&lt;&gt;"план","",IF((ABS(SUMIFS($C:$C,$J:$J,J1778,$E:$E,E1778,$I:$I,"факт"))+ABS(C1778))&gt;ABS(SUMIFS(INDIRECT("'Реестр план'!"&amp;'План-факт'!$E$3),'Реестр план'!$F:$F,E1778,'Реестр план'!$I:$I,J1778)),"перерасход","ок"))</f>
        <v/>
      </c>
    </row>
    <row r="1779" spans="1:13" x14ac:dyDescent="0.3">
      <c r="A1779" s="7">
        <v>42070</v>
      </c>
      <c r="C1779" s="9">
        <v>-400000</v>
      </c>
      <c r="D1779" s="4" t="s">
        <v>15</v>
      </c>
      <c r="E1779" s="4" t="s">
        <v>24</v>
      </c>
      <c r="F1779" s="4" t="s">
        <v>117</v>
      </c>
      <c r="H1779" s="4" t="s">
        <v>178</v>
      </c>
      <c r="I1779" s="4" t="s">
        <v>163</v>
      </c>
      <c r="J1779" s="11">
        <f t="shared" si="81"/>
        <v>3</v>
      </c>
      <c r="K1779" s="11">
        <f t="shared" si="82"/>
        <v>0</v>
      </c>
      <c r="L1779" s="11">
        <f t="shared" si="83"/>
        <v>10</v>
      </c>
      <c r="M1779" s="11" t="str">
        <f ca="1">IF(I1779&lt;&gt;"план","",IF((ABS(SUMIFS($C:$C,$J:$J,J1779,$E:$E,E1779,$I:$I,"факт"))+ABS(C1779))&gt;ABS(SUMIFS(INDIRECT("'Реестр план'!"&amp;'План-факт'!$E$3),'Реестр план'!$F:$F,E1779,'Реестр план'!$I:$I,J1779)),"перерасход","ок"))</f>
        <v/>
      </c>
    </row>
    <row r="1780" spans="1:13" x14ac:dyDescent="0.3">
      <c r="A1780" s="7">
        <v>42070</v>
      </c>
      <c r="C1780" s="9">
        <v>3115.2</v>
      </c>
      <c r="D1780" s="4" t="s">
        <v>16</v>
      </c>
      <c r="E1780" s="4" t="s">
        <v>24</v>
      </c>
      <c r="F1780" s="4" t="s">
        <v>114</v>
      </c>
      <c r="H1780" s="4" t="s">
        <v>178</v>
      </c>
      <c r="I1780" s="4" t="s">
        <v>163</v>
      </c>
      <c r="J1780" s="11">
        <f t="shared" si="81"/>
        <v>3</v>
      </c>
      <c r="K1780" s="11">
        <f t="shared" si="82"/>
        <v>0</v>
      </c>
      <c r="L1780" s="11">
        <f t="shared" si="83"/>
        <v>10</v>
      </c>
      <c r="M1780" s="11" t="str">
        <f ca="1">IF(I1780&lt;&gt;"план","",IF((ABS(SUMIFS($C:$C,$J:$J,J1780,$E:$E,E1780,$I:$I,"факт"))+ABS(C1780))&gt;ABS(SUMIFS(INDIRECT("'Реестр план'!"&amp;'План-факт'!$E$3),'Реестр план'!$F:$F,E1780,'Реестр план'!$I:$I,J1780)),"перерасход","ок"))</f>
        <v/>
      </c>
    </row>
    <row r="1781" spans="1:13" x14ac:dyDescent="0.3">
      <c r="A1781" s="7">
        <v>42070</v>
      </c>
      <c r="C1781" s="9">
        <v>3115.2</v>
      </c>
      <c r="D1781" s="4" t="s">
        <v>16</v>
      </c>
      <c r="E1781" s="4" t="s">
        <v>24</v>
      </c>
      <c r="F1781" s="4" t="s">
        <v>122</v>
      </c>
      <c r="H1781" s="4" t="s">
        <v>178</v>
      </c>
      <c r="I1781" s="4" t="s">
        <v>163</v>
      </c>
      <c r="J1781" s="11">
        <f t="shared" si="81"/>
        <v>3</v>
      </c>
      <c r="K1781" s="11">
        <f t="shared" si="82"/>
        <v>0</v>
      </c>
      <c r="L1781" s="11">
        <f t="shared" si="83"/>
        <v>10</v>
      </c>
      <c r="M1781" s="11" t="str">
        <f ca="1">IF(I1781&lt;&gt;"план","",IF((ABS(SUMIFS($C:$C,$J:$J,J1781,$E:$E,E1781,$I:$I,"факт"))+ABS(C1781))&gt;ABS(SUMIFS(INDIRECT("'Реестр план'!"&amp;'План-факт'!$E$3),'Реестр план'!$F:$F,E1781,'Реестр план'!$I:$I,J1781)),"перерасход","ок"))</f>
        <v/>
      </c>
    </row>
    <row r="1782" spans="1:13" x14ac:dyDescent="0.3">
      <c r="A1782" s="7">
        <v>42070</v>
      </c>
      <c r="C1782" s="9">
        <v>4751.8599999999997</v>
      </c>
      <c r="D1782" s="4" t="s">
        <v>15</v>
      </c>
      <c r="E1782" s="4" t="s">
        <v>24</v>
      </c>
      <c r="F1782" s="4" t="s">
        <v>125</v>
      </c>
      <c r="H1782" s="4" t="s">
        <v>178</v>
      </c>
      <c r="I1782" s="4" t="s">
        <v>163</v>
      </c>
      <c r="J1782" s="11">
        <f t="shared" si="81"/>
        <v>3</v>
      </c>
      <c r="K1782" s="11">
        <f t="shared" si="82"/>
        <v>0</v>
      </c>
      <c r="L1782" s="11">
        <f t="shared" si="83"/>
        <v>10</v>
      </c>
      <c r="M1782" s="11" t="str">
        <f ca="1">IF(I1782&lt;&gt;"план","",IF((ABS(SUMIFS($C:$C,$J:$J,J1782,$E:$E,E1782,$I:$I,"факт"))+ABS(C1782))&gt;ABS(SUMIFS(INDIRECT("'Реестр план'!"&amp;'План-факт'!$E$3),'Реестр план'!$F:$F,E1782,'Реестр план'!$I:$I,J1782)),"перерасход","ок"))</f>
        <v/>
      </c>
    </row>
    <row r="1783" spans="1:13" x14ac:dyDescent="0.3">
      <c r="A1783" s="7">
        <v>42070</v>
      </c>
      <c r="C1783" s="9">
        <v>9062.4</v>
      </c>
      <c r="D1783" s="4" t="s">
        <v>9</v>
      </c>
      <c r="E1783" s="4" t="s">
        <v>24</v>
      </c>
      <c r="F1783" s="4" t="s">
        <v>110</v>
      </c>
      <c r="H1783" s="4" t="s">
        <v>178</v>
      </c>
      <c r="I1783" s="4" t="s">
        <v>163</v>
      </c>
      <c r="J1783" s="11">
        <f t="shared" si="81"/>
        <v>3</v>
      </c>
      <c r="K1783" s="11">
        <f t="shared" si="82"/>
        <v>0</v>
      </c>
      <c r="L1783" s="11">
        <f t="shared" si="83"/>
        <v>10</v>
      </c>
      <c r="M1783" s="11" t="str">
        <f ca="1">IF(I1783&lt;&gt;"план","",IF((ABS(SUMIFS($C:$C,$J:$J,J1783,$E:$E,E1783,$I:$I,"факт"))+ABS(C1783))&gt;ABS(SUMIFS(INDIRECT("'Реестр план'!"&amp;'План-факт'!$E$3),'Реестр план'!$F:$F,E1783,'Реестр план'!$I:$I,J1783)),"перерасход","ок"))</f>
        <v/>
      </c>
    </row>
    <row r="1784" spans="1:13" x14ac:dyDescent="0.3">
      <c r="A1784" s="7">
        <v>42070</v>
      </c>
      <c r="C1784" s="9">
        <v>16284</v>
      </c>
      <c r="D1784" s="4" t="s">
        <v>15</v>
      </c>
      <c r="E1784" s="4" t="s">
        <v>24</v>
      </c>
      <c r="F1784" s="4" t="s">
        <v>114</v>
      </c>
      <c r="H1784" s="4" t="s">
        <v>178</v>
      </c>
      <c r="I1784" s="4" t="s">
        <v>163</v>
      </c>
      <c r="J1784" s="11">
        <f t="shared" si="81"/>
        <v>3</v>
      </c>
      <c r="K1784" s="11">
        <f t="shared" si="82"/>
        <v>0</v>
      </c>
      <c r="L1784" s="11">
        <f t="shared" si="83"/>
        <v>10</v>
      </c>
      <c r="M1784" s="11" t="str">
        <f ca="1">IF(I1784&lt;&gt;"план","",IF((ABS(SUMIFS($C:$C,$J:$J,J1784,$E:$E,E1784,$I:$I,"факт"))+ABS(C1784))&gt;ABS(SUMIFS(INDIRECT("'Реестр план'!"&amp;'План-факт'!$E$3),'Реестр план'!$F:$F,E1784,'Реестр план'!$I:$I,J1784)),"перерасход","ок"))</f>
        <v/>
      </c>
    </row>
    <row r="1785" spans="1:13" x14ac:dyDescent="0.3">
      <c r="A1785" s="7">
        <v>42070</v>
      </c>
      <c r="C1785" s="9">
        <v>38206.800000000003</v>
      </c>
      <c r="D1785" s="4" t="s">
        <v>16</v>
      </c>
      <c r="E1785" s="4" t="s">
        <v>24</v>
      </c>
      <c r="F1785" s="4" t="s">
        <v>117</v>
      </c>
      <c r="H1785" s="4" t="s">
        <v>178</v>
      </c>
      <c r="I1785" s="4" t="s">
        <v>163</v>
      </c>
      <c r="J1785" s="11">
        <f t="shared" si="81"/>
        <v>3</v>
      </c>
      <c r="K1785" s="11">
        <f t="shared" si="82"/>
        <v>0</v>
      </c>
      <c r="L1785" s="11">
        <f t="shared" si="83"/>
        <v>10</v>
      </c>
      <c r="M1785" s="11" t="str">
        <f ca="1">IF(I1785&lt;&gt;"план","",IF((ABS(SUMIFS($C:$C,$J:$J,J1785,$E:$E,E1785,$I:$I,"факт"))+ABS(C1785))&gt;ABS(SUMIFS(INDIRECT("'Реестр план'!"&amp;'План-факт'!$E$3),'Реестр план'!$F:$F,E1785,'Реестр план'!$I:$I,J1785)),"перерасход","ок"))</f>
        <v/>
      </c>
    </row>
    <row r="1786" spans="1:13" x14ac:dyDescent="0.3">
      <c r="A1786" s="7">
        <v>42070</v>
      </c>
      <c r="C1786" s="9">
        <v>57820</v>
      </c>
      <c r="D1786" s="4" t="s">
        <v>9</v>
      </c>
      <c r="E1786" s="4" t="s">
        <v>24</v>
      </c>
      <c r="F1786" s="4" t="s">
        <v>125</v>
      </c>
      <c r="H1786" s="4" t="s">
        <v>178</v>
      </c>
      <c r="I1786" s="4" t="s">
        <v>163</v>
      </c>
      <c r="J1786" s="11">
        <f t="shared" si="81"/>
        <v>3</v>
      </c>
      <c r="K1786" s="11">
        <f t="shared" si="82"/>
        <v>0</v>
      </c>
      <c r="L1786" s="11">
        <f t="shared" si="83"/>
        <v>10</v>
      </c>
      <c r="M1786" s="11" t="str">
        <f ca="1">IF(I1786&lt;&gt;"план","",IF((ABS(SUMIFS($C:$C,$J:$J,J1786,$E:$E,E1786,$I:$I,"факт"))+ABS(C1786))&gt;ABS(SUMIFS(INDIRECT("'Реестр план'!"&amp;'План-факт'!$E$3),'Реестр план'!$F:$F,E1786,'Реестр план'!$I:$I,J1786)),"перерасход","ок"))</f>
        <v/>
      </c>
    </row>
    <row r="1787" spans="1:13" x14ac:dyDescent="0.3">
      <c r="A1787" s="7">
        <v>42070</v>
      </c>
      <c r="C1787" s="9">
        <v>79120.94</v>
      </c>
      <c r="D1787" s="4" t="s">
        <v>15</v>
      </c>
      <c r="E1787" s="4" t="s">
        <v>24</v>
      </c>
      <c r="F1787" s="4" t="s">
        <v>120</v>
      </c>
      <c r="H1787" s="4" t="s">
        <v>178</v>
      </c>
      <c r="I1787" s="4" t="s">
        <v>163</v>
      </c>
      <c r="J1787" s="11">
        <f t="shared" si="81"/>
        <v>3</v>
      </c>
      <c r="K1787" s="11">
        <f t="shared" si="82"/>
        <v>0</v>
      </c>
      <c r="L1787" s="11">
        <f t="shared" si="83"/>
        <v>10</v>
      </c>
      <c r="M1787" s="11" t="str">
        <f ca="1">IF(I1787&lt;&gt;"план","",IF((ABS(SUMIFS($C:$C,$J:$J,J1787,$E:$E,E1787,$I:$I,"факт"))+ABS(C1787))&gt;ABS(SUMIFS(INDIRECT("'Реестр план'!"&amp;'План-факт'!$E$3),'Реестр план'!$F:$F,E1787,'Реестр план'!$I:$I,J1787)),"перерасход","ок"))</f>
        <v/>
      </c>
    </row>
    <row r="1788" spans="1:13" x14ac:dyDescent="0.3">
      <c r="A1788" s="7">
        <v>42070</v>
      </c>
      <c r="C1788" s="9">
        <v>92925</v>
      </c>
      <c r="D1788" s="4" t="s">
        <v>16</v>
      </c>
      <c r="E1788" s="4" t="s">
        <v>24</v>
      </c>
      <c r="F1788" s="4" t="s">
        <v>123</v>
      </c>
      <c r="H1788" s="4" t="s">
        <v>178</v>
      </c>
      <c r="I1788" s="4" t="s">
        <v>163</v>
      </c>
      <c r="J1788" s="11">
        <f t="shared" si="81"/>
        <v>3</v>
      </c>
      <c r="K1788" s="11">
        <f t="shared" si="82"/>
        <v>0</v>
      </c>
      <c r="L1788" s="11">
        <f t="shared" si="83"/>
        <v>10</v>
      </c>
      <c r="M1788" s="11" t="str">
        <f ca="1">IF(I1788&lt;&gt;"план","",IF((ABS(SUMIFS($C:$C,$J:$J,J1788,$E:$E,E1788,$I:$I,"факт"))+ABS(C1788))&gt;ABS(SUMIFS(INDIRECT("'Реестр план'!"&amp;'План-факт'!$E$3),'Реестр план'!$F:$F,E1788,'Реестр план'!$I:$I,J1788)),"перерасход","ок"))</f>
        <v/>
      </c>
    </row>
    <row r="1789" spans="1:13" x14ac:dyDescent="0.3">
      <c r="A1789" s="7">
        <v>42070</v>
      </c>
      <c r="C1789" s="9">
        <v>114255</v>
      </c>
      <c r="D1789" s="4" t="s">
        <v>16</v>
      </c>
      <c r="E1789" s="4" t="s">
        <v>24</v>
      </c>
      <c r="F1789" s="4" t="s">
        <v>107</v>
      </c>
      <c r="H1789" s="4" t="s">
        <v>178</v>
      </c>
      <c r="I1789" s="4" t="s">
        <v>163</v>
      </c>
      <c r="J1789" s="11">
        <f t="shared" si="81"/>
        <v>3</v>
      </c>
      <c r="K1789" s="11">
        <f t="shared" si="82"/>
        <v>0</v>
      </c>
      <c r="L1789" s="11">
        <f t="shared" si="83"/>
        <v>10</v>
      </c>
      <c r="M1789" s="11" t="str">
        <f ca="1">IF(I1789&lt;&gt;"план","",IF((ABS(SUMIFS($C:$C,$J:$J,J1789,$E:$E,E1789,$I:$I,"факт"))+ABS(C1789))&gt;ABS(SUMIFS(INDIRECT("'Реестр план'!"&amp;'План-факт'!$E$3),'Реестр план'!$F:$F,E1789,'Реестр план'!$I:$I,J1789)),"перерасход","ок"))</f>
        <v/>
      </c>
    </row>
    <row r="1790" spans="1:13" x14ac:dyDescent="0.3">
      <c r="A1790" s="7">
        <v>42073</v>
      </c>
      <c r="C1790" s="9">
        <v>-250000</v>
      </c>
      <c r="D1790" s="4" t="s">
        <v>15</v>
      </c>
      <c r="E1790" s="4" t="s">
        <v>69</v>
      </c>
      <c r="H1790" s="4" t="s">
        <v>186</v>
      </c>
      <c r="I1790" s="4" t="s">
        <v>163</v>
      </c>
      <c r="J1790" s="11">
        <f t="shared" si="81"/>
        <v>3</v>
      </c>
      <c r="K1790" s="11">
        <f t="shared" si="82"/>
        <v>0</v>
      </c>
      <c r="L1790" s="11">
        <f t="shared" si="83"/>
        <v>11</v>
      </c>
      <c r="M1790" s="11" t="str">
        <f ca="1">IF(I1790&lt;&gt;"план","",IF((ABS(SUMIFS($C:$C,$J:$J,J1790,$E:$E,E1790,$I:$I,"факт"))+ABS(C1790))&gt;ABS(SUMIFS(INDIRECT("'Реестр план'!"&amp;'План-факт'!$E$3),'Реестр план'!$F:$F,E1790,'Реестр план'!$I:$I,J1790)),"перерасход","ок"))</f>
        <v/>
      </c>
    </row>
    <row r="1791" spans="1:13" x14ac:dyDescent="0.3">
      <c r="A1791" s="7">
        <v>42073</v>
      </c>
      <c r="B1791" s="7">
        <v>41343</v>
      </c>
      <c r="C1791" s="9">
        <v>-70000</v>
      </c>
      <c r="D1791" s="4" t="s">
        <v>15</v>
      </c>
      <c r="E1791" s="4" t="s">
        <v>155</v>
      </c>
      <c r="H1791" s="4" t="s">
        <v>184</v>
      </c>
      <c r="I1791" s="4" t="s">
        <v>163</v>
      </c>
      <c r="J1791" s="11">
        <f t="shared" si="81"/>
        <v>3</v>
      </c>
      <c r="K1791" s="11">
        <f t="shared" si="82"/>
        <v>3</v>
      </c>
      <c r="L1791" s="11">
        <f t="shared" si="83"/>
        <v>11</v>
      </c>
      <c r="M1791" s="11" t="str">
        <f ca="1">IF(I1791&lt;&gt;"план","",IF((ABS(SUMIFS($C:$C,$J:$J,J1791,$E:$E,E1791,$I:$I,"факт"))+ABS(C1791))&gt;ABS(SUMIFS(INDIRECT("'Реестр план'!"&amp;'План-факт'!$E$3),'Реестр план'!$F:$F,E1791,'Реестр план'!$I:$I,J1791)),"перерасход","ок"))</f>
        <v/>
      </c>
    </row>
    <row r="1792" spans="1:13" x14ac:dyDescent="0.3">
      <c r="A1792" s="7">
        <v>42073</v>
      </c>
      <c r="B1792" s="7">
        <v>41343</v>
      </c>
      <c r="C1792" s="9">
        <v>770000</v>
      </c>
      <c r="D1792" s="4" t="s">
        <v>15</v>
      </c>
      <c r="E1792" s="4" t="s">
        <v>64</v>
      </c>
      <c r="H1792" s="4" t="s">
        <v>186</v>
      </c>
      <c r="I1792" s="4" t="s">
        <v>163</v>
      </c>
      <c r="J1792" s="11">
        <f t="shared" si="81"/>
        <v>3</v>
      </c>
      <c r="K1792" s="11">
        <f t="shared" si="82"/>
        <v>3</v>
      </c>
      <c r="L1792" s="11">
        <f t="shared" si="83"/>
        <v>11</v>
      </c>
      <c r="M1792" s="11" t="str">
        <f ca="1">IF(I1792&lt;&gt;"план","",IF((ABS(SUMIFS($C:$C,$J:$J,J1792,$E:$E,E1792,$I:$I,"факт"))+ABS(C1792))&gt;ABS(SUMIFS(INDIRECT("'Реестр план'!"&amp;'План-факт'!$E$3),'Реестр план'!$F:$F,E1792,'Реестр план'!$I:$I,J1792)),"перерасход","ок"))</f>
        <v/>
      </c>
    </row>
    <row r="1793" spans="1:13" x14ac:dyDescent="0.3">
      <c r="A1793" s="7">
        <v>42074</v>
      </c>
      <c r="C1793" s="9">
        <v>-9622.6299999999992</v>
      </c>
      <c r="D1793" s="4" t="s">
        <v>9</v>
      </c>
      <c r="E1793" s="4" t="s">
        <v>29</v>
      </c>
      <c r="F1793" s="4" t="s">
        <v>131</v>
      </c>
      <c r="H1793" s="4" t="s">
        <v>185</v>
      </c>
      <c r="I1793" s="4" t="s">
        <v>163</v>
      </c>
      <c r="J1793" s="11">
        <f t="shared" si="81"/>
        <v>3</v>
      </c>
      <c r="K1793" s="11">
        <f t="shared" si="82"/>
        <v>0</v>
      </c>
      <c r="L1793" s="11">
        <f t="shared" si="83"/>
        <v>11</v>
      </c>
      <c r="M1793" s="11" t="str">
        <f ca="1">IF(I1793&lt;&gt;"план","",IF((ABS(SUMIFS($C:$C,$J:$J,J1793,$E:$E,E1793,$I:$I,"факт"))+ABS(C1793))&gt;ABS(SUMIFS(INDIRECT("'Реестр план'!"&amp;'План-факт'!$E$3),'Реестр план'!$F:$F,E1793,'Реестр план'!$I:$I,J1793)),"перерасход","ок"))</f>
        <v/>
      </c>
    </row>
    <row r="1794" spans="1:13" x14ac:dyDescent="0.3">
      <c r="A1794" s="7">
        <v>42074</v>
      </c>
      <c r="C1794" s="9">
        <v>7227.5</v>
      </c>
      <c r="D1794" s="4" t="s">
        <v>9</v>
      </c>
      <c r="E1794" s="4" t="s">
        <v>24</v>
      </c>
      <c r="F1794" s="4" t="s">
        <v>121</v>
      </c>
      <c r="H1794" s="4" t="s">
        <v>178</v>
      </c>
      <c r="I1794" s="4" t="s">
        <v>163</v>
      </c>
      <c r="J1794" s="11">
        <f t="shared" si="81"/>
        <v>3</v>
      </c>
      <c r="K1794" s="11">
        <f t="shared" si="82"/>
        <v>0</v>
      </c>
      <c r="L1794" s="11">
        <f t="shared" si="83"/>
        <v>11</v>
      </c>
      <c r="M1794" s="11" t="str">
        <f ca="1">IF(I1794&lt;&gt;"план","",IF((ABS(SUMIFS($C:$C,$J:$J,J1794,$E:$E,E1794,$I:$I,"факт"))+ABS(C1794))&gt;ABS(SUMIFS(INDIRECT("'Реестр план'!"&amp;'План-факт'!$E$3),'Реестр план'!$F:$F,E1794,'Реестр план'!$I:$I,J1794)),"перерасход","ок"))</f>
        <v/>
      </c>
    </row>
    <row r="1795" spans="1:13" x14ac:dyDescent="0.3">
      <c r="A1795" s="7">
        <v>42074</v>
      </c>
      <c r="C1795" s="9">
        <v>29500</v>
      </c>
      <c r="D1795" s="4" t="s">
        <v>16</v>
      </c>
      <c r="E1795" s="4" t="s">
        <v>24</v>
      </c>
      <c r="F1795" s="4" t="s">
        <v>119</v>
      </c>
      <c r="H1795" s="4" t="s">
        <v>178</v>
      </c>
      <c r="I1795" s="4" t="s">
        <v>163</v>
      </c>
      <c r="J1795" s="11">
        <f t="shared" si="81"/>
        <v>3</v>
      </c>
      <c r="K1795" s="11">
        <f t="shared" si="82"/>
        <v>0</v>
      </c>
      <c r="L1795" s="11">
        <f t="shared" si="83"/>
        <v>11</v>
      </c>
      <c r="M1795" s="11" t="str">
        <f ca="1">IF(I1795&lt;&gt;"план","",IF((ABS(SUMIFS($C:$C,$J:$J,J1795,$E:$E,E1795,$I:$I,"факт"))+ABS(C1795))&gt;ABS(SUMIFS(INDIRECT("'Реестр план'!"&amp;'План-факт'!$E$3),'Реестр план'!$F:$F,E1795,'Реестр план'!$I:$I,J1795)),"перерасход","ок"))</f>
        <v/>
      </c>
    </row>
    <row r="1796" spans="1:13" x14ac:dyDescent="0.3">
      <c r="A1796" s="7">
        <v>42074</v>
      </c>
      <c r="C1796" s="9">
        <v>114639.36</v>
      </c>
      <c r="D1796" s="4" t="s">
        <v>9</v>
      </c>
      <c r="E1796" s="4" t="s">
        <v>24</v>
      </c>
      <c r="F1796" s="4" t="s">
        <v>122</v>
      </c>
      <c r="H1796" s="4" t="s">
        <v>178</v>
      </c>
      <c r="I1796" s="4" t="s">
        <v>163</v>
      </c>
      <c r="J1796" s="11">
        <f t="shared" ref="J1796:J1859" si="84">IF(ISBLANK(A1796),0,MONTH(A1796))</f>
        <v>3</v>
      </c>
      <c r="K1796" s="11">
        <f t="shared" ref="K1796:K1859" si="85">IF(ISBLANK(B1796),0,MONTH(B1796))</f>
        <v>0</v>
      </c>
      <c r="L1796" s="11">
        <f t="shared" ref="L1796:L1859" si="86">WEEKNUM(A1796)</f>
        <v>11</v>
      </c>
      <c r="M1796" s="11" t="str">
        <f ca="1">IF(I1796&lt;&gt;"план","",IF((ABS(SUMIFS($C:$C,$J:$J,J1796,$E:$E,E1796,$I:$I,"факт"))+ABS(C1796))&gt;ABS(SUMIFS(INDIRECT("'Реестр план'!"&amp;'План-факт'!$E$3),'Реестр план'!$F:$F,E1796,'Реестр план'!$I:$I,J1796)),"перерасход","ок"))</f>
        <v/>
      </c>
    </row>
    <row r="1797" spans="1:13" x14ac:dyDescent="0.3">
      <c r="A1797" s="7">
        <v>42075</v>
      </c>
      <c r="C1797" s="9">
        <v>8466.5</v>
      </c>
      <c r="D1797" s="4" t="s">
        <v>15</v>
      </c>
      <c r="E1797" s="4" t="s">
        <v>24</v>
      </c>
      <c r="F1797" s="4" t="s">
        <v>113</v>
      </c>
      <c r="H1797" s="4" t="s">
        <v>178</v>
      </c>
      <c r="I1797" s="4" t="s">
        <v>163</v>
      </c>
      <c r="J1797" s="11">
        <f t="shared" si="84"/>
        <v>3</v>
      </c>
      <c r="K1797" s="11">
        <f t="shared" si="85"/>
        <v>0</v>
      </c>
      <c r="L1797" s="11">
        <f t="shared" si="86"/>
        <v>11</v>
      </c>
      <c r="M1797" s="11" t="str">
        <f ca="1">IF(I1797&lt;&gt;"план","",IF((ABS(SUMIFS($C:$C,$J:$J,J1797,$E:$E,E1797,$I:$I,"факт"))+ABS(C1797))&gt;ABS(SUMIFS(INDIRECT("'Реестр план'!"&amp;'План-факт'!$E$3),'Реестр план'!$F:$F,E1797,'Реестр план'!$I:$I,J1797)),"перерасход","ок"))</f>
        <v/>
      </c>
    </row>
    <row r="1798" spans="1:13" x14ac:dyDescent="0.3">
      <c r="A1798" s="7">
        <v>42075</v>
      </c>
      <c r="C1798" s="9">
        <v>12440.74</v>
      </c>
      <c r="D1798" s="4" t="s">
        <v>16</v>
      </c>
      <c r="E1798" s="4" t="s">
        <v>24</v>
      </c>
      <c r="F1798" s="4" t="s">
        <v>115</v>
      </c>
      <c r="H1798" s="4" t="s">
        <v>178</v>
      </c>
      <c r="I1798" s="4" t="s">
        <v>163</v>
      </c>
      <c r="J1798" s="11">
        <f t="shared" si="84"/>
        <v>3</v>
      </c>
      <c r="K1798" s="11">
        <f t="shared" si="85"/>
        <v>0</v>
      </c>
      <c r="L1798" s="11">
        <f t="shared" si="86"/>
        <v>11</v>
      </c>
      <c r="M1798" s="11" t="str">
        <f ca="1">IF(I1798&lt;&gt;"план","",IF((ABS(SUMIFS($C:$C,$J:$J,J1798,$E:$E,E1798,$I:$I,"факт"))+ABS(C1798))&gt;ABS(SUMIFS(INDIRECT("'Реестр план'!"&amp;'План-факт'!$E$3),'Реестр план'!$F:$F,E1798,'Реестр план'!$I:$I,J1798)),"перерасход","ок"))</f>
        <v/>
      </c>
    </row>
    <row r="1799" spans="1:13" x14ac:dyDescent="0.3">
      <c r="A1799" s="7">
        <v>42075</v>
      </c>
      <c r="C1799" s="9">
        <v>13000</v>
      </c>
      <c r="D1799" s="4" t="s">
        <v>15</v>
      </c>
      <c r="E1799" s="4" t="s">
        <v>24</v>
      </c>
      <c r="F1799" s="4" t="s">
        <v>121</v>
      </c>
      <c r="H1799" s="4" t="s">
        <v>178</v>
      </c>
      <c r="I1799" s="4" t="s">
        <v>163</v>
      </c>
      <c r="J1799" s="11">
        <f t="shared" si="84"/>
        <v>3</v>
      </c>
      <c r="K1799" s="11">
        <f t="shared" si="85"/>
        <v>0</v>
      </c>
      <c r="L1799" s="11">
        <f t="shared" si="86"/>
        <v>11</v>
      </c>
      <c r="M1799" s="11" t="str">
        <f ca="1">IF(I1799&lt;&gt;"план","",IF((ABS(SUMIFS($C:$C,$J:$J,J1799,$E:$E,E1799,$I:$I,"факт"))+ABS(C1799))&gt;ABS(SUMIFS(INDIRECT("'Реестр план'!"&amp;'План-факт'!$E$3),'Реестр план'!$F:$F,E1799,'Реестр план'!$I:$I,J1799)),"перерасход","ок"))</f>
        <v/>
      </c>
    </row>
    <row r="1800" spans="1:13" x14ac:dyDescent="0.3">
      <c r="A1800" s="7">
        <v>42075</v>
      </c>
      <c r="C1800" s="9">
        <v>30090</v>
      </c>
      <c r="D1800" s="4" t="s">
        <v>16</v>
      </c>
      <c r="E1800" s="4" t="s">
        <v>24</v>
      </c>
      <c r="F1800" s="4" t="s">
        <v>114</v>
      </c>
      <c r="H1800" s="4" t="s">
        <v>178</v>
      </c>
      <c r="I1800" s="4" t="s">
        <v>163</v>
      </c>
      <c r="J1800" s="11">
        <f t="shared" si="84"/>
        <v>3</v>
      </c>
      <c r="K1800" s="11">
        <f t="shared" si="85"/>
        <v>0</v>
      </c>
      <c r="L1800" s="11">
        <f t="shared" si="86"/>
        <v>11</v>
      </c>
      <c r="M1800" s="11" t="str">
        <f ca="1">IF(I1800&lt;&gt;"план","",IF((ABS(SUMIFS($C:$C,$J:$J,J1800,$E:$E,E1800,$I:$I,"факт"))+ABS(C1800))&gt;ABS(SUMIFS(INDIRECT("'Реестр план'!"&amp;'План-факт'!$E$3),'Реестр план'!$F:$F,E1800,'Реестр план'!$I:$I,J1800)),"перерасход","ок"))</f>
        <v/>
      </c>
    </row>
    <row r="1801" spans="1:13" x14ac:dyDescent="0.3">
      <c r="A1801" s="7">
        <v>42075</v>
      </c>
      <c r="C1801" s="9">
        <v>30578.52</v>
      </c>
      <c r="D1801" s="4" t="s">
        <v>9</v>
      </c>
      <c r="E1801" s="4" t="s">
        <v>24</v>
      </c>
      <c r="F1801" s="4" t="s">
        <v>123</v>
      </c>
      <c r="H1801" s="4" t="s">
        <v>178</v>
      </c>
      <c r="I1801" s="4" t="s">
        <v>163</v>
      </c>
      <c r="J1801" s="11">
        <f t="shared" si="84"/>
        <v>3</v>
      </c>
      <c r="K1801" s="11">
        <f t="shared" si="85"/>
        <v>0</v>
      </c>
      <c r="L1801" s="11">
        <f t="shared" si="86"/>
        <v>11</v>
      </c>
      <c r="M1801" s="11" t="str">
        <f ca="1">IF(I1801&lt;&gt;"план","",IF((ABS(SUMIFS($C:$C,$J:$J,J1801,$E:$E,E1801,$I:$I,"факт"))+ABS(C1801))&gt;ABS(SUMIFS(INDIRECT("'Реестр план'!"&amp;'План-факт'!$E$3),'Реестр план'!$F:$F,E1801,'Реестр план'!$I:$I,J1801)),"перерасход","ок"))</f>
        <v/>
      </c>
    </row>
    <row r="1802" spans="1:13" x14ac:dyDescent="0.3">
      <c r="A1802" s="7">
        <v>42075</v>
      </c>
      <c r="C1802" s="9">
        <v>44962.720000000001</v>
      </c>
      <c r="D1802" s="4" t="s">
        <v>15</v>
      </c>
      <c r="E1802" s="4" t="s">
        <v>24</v>
      </c>
      <c r="F1802" s="4" t="s">
        <v>107</v>
      </c>
      <c r="H1802" s="4" t="s">
        <v>178</v>
      </c>
      <c r="I1802" s="4" t="s">
        <v>163</v>
      </c>
      <c r="J1802" s="11">
        <f t="shared" si="84"/>
        <v>3</v>
      </c>
      <c r="K1802" s="11">
        <f t="shared" si="85"/>
        <v>0</v>
      </c>
      <c r="L1802" s="11">
        <f t="shared" si="86"/>
        <v>11</v>
      </c>
      <c r="M1802" s="11" t="str">
        <f ca="1">IF(I1802&lt;&gt;"план","",IF((ABS(SUMIFS($C:$C,$J:$J,J1802,$E:$E,E1802,$I:$I,"факт"))+ABS(C1802))&gt;ABS(SUMIFS(INDIRECT("'Реестр план'!"&amp;'План-факт'!$E$3),'Реестр план'!$F:$F,E1802,'Реестр план'!$I:$I,J1802)),"перерасход","ок"))</f>
        <v/>
      </c>
    </row>
    <row r="1803" spans="1:13" x14ac:dyDescent="0.3">
      <c r="A1803" s="7">
        <v>42075</v>
      </c>
      <c r="C1803" s="9">
        <v>48380</v>
      </c>
      <c r="D1803" s="4" t="s">
        <v>15</v>
      </c>
      <c r="E1803" s="4" t="s">
        <v>24</v>
      </c>
      <c r="F1803" s="4" t="s">
        <v>105</v>
      </c>
      <c r="H1803" s="4" t="s">
        <v>178</v>
      </c>
      <c r="I1803" s="4" t="s">
        <v>163</v>
      </c>
      <c r="J1803" s="11">
        <f t="shared" si="84"/>
        <v>3</v>
      </c>
      <c r="K1803" s="11">
        <f t="shared" si="85"/>
        <v>0</v>
      </c>
      <c r="L1803" s="11">
        <f t="shared" si="86"/>
        <v>11</v>
      </c>
      <c r="M1803" s="11" t="str">
        <f ca="1">IF(I1803&lt;&gt;"план","",IF((ABS(SUMIFS($C:$C,$J:$J,J1803,$E:$E,E1803,$I:$I,"факт"))+ABS(C1803))&gt;ABS(SUMIFS(INDIRECT("'Реестр план'!"&amp;'План-факт'!$E$3),'Реестр план'!$F:$F,E1803,'Реестр план'!$I:$I,J1803)),"перерасход","ок"))</f>
        <v/>
      </c>
    </row>
    <row r="1804" spans="1:13" x14ac:dyDescent="0.3">
      <c r="A1804" s="7">
        <v>42075</v>
      </c>
      <c r="C1804" s="9">
        <v>51625</v>
      </c>
      <c r="D1804" s="4" t="s">
        <v>9</v>
      </c>
      <c r="E1804" s="4" t="s">
        <v>24</v>
      </c>
      <c r="F1804" s="4" t="s">
        <v>119</v>
      </c>
      <c r="H1804" s="4" t="s">
        <v>178</v>
      </c>
      <c r="I1804" s="4" t="s">
        <v>163</v>
      </c>
      <c r="J1804" s="11">
        <f t="shared" si="84"/>
        <v>3</v>
      </c>
      <c r="K1804" s="11">
        <f t="shared" si="85"/>
        <v>0</v>
      </c>
      <c r="L1804" s="11">
        <f t="shared" si="86"/>
        <v>11</v>
      </c>
      <c r="M1804" s="11" t="str">
        <f ca="1">IF(I1804&lt;&gt;"план","",IF((ABS(SUMIFS($C:$C,$J:$J,J1804,$E:$E,E1804,$I:$I,"факт"))+ABS(C1804))&gt;ABS(SUMIFS(INDIRECT("'Реестр план'!"&amp;'План-факт'!$E$3),'Реестр план'!$F:$F,E1804,'Реестр план'!$I:$I,J1804)),"перерасход","ок"))</f>
        <v/>
      </c>
    </row>
    <row r="1805" spans="1:13" x14ac:dyDescent="0.3">
      <c r="A1805" s="7">
        <v>42075</v>
      </c>
      <c r="C1805" s="9">
        <v>53384.38</v>
      </c>
      <c r="D1805" s="4" t="s">
        <v>16</v>
      </c>
      <c r="E1805" s="4" t="s">
        <v>24</v>
      </c>
      <c r="F1805" s="4" t="s">
        <v>114</v>
      </c>
      <c r="H1805" s="4" t="s">
        <v>178</v>
      </c>
      <c r="I1805" s="4" t="s">
        <v>163</v>
      </c>
      <c r="J1805" s="11">
        <f t="shared" si="84"/>
        <v>3</v>
      </c>
      <c r="K1805" s="11">
        <f t="shared" si="85"/>
        <v>0</v>
      </c>
      <c r="L1805" s="11">
        <f t="shared" si="86"/>
        <v>11</v>
      </c>
      <c r="M1805" s="11" t="str">
        <f ca="1">IF(I1805&lt;&gt;"план","",IF((ABS(SUMIFS($C:$C,$J:$J,J1805,$E:$E,E1805,$I:$I,"факт"))+ABS(C1805))&gt;ABS(SUMIFS(INDIRECT("'Реестр план'!"&amp;'План-факт'!$E$3),'Реестр план'!$F:$F,E1805,'Реестр план'!$I:$I,J1805)),"перерасход","ок"))</f>
        <v/>
      </c>
    </row>
    <row r="1806" spans="1:13" x14ac:dyDescent="0.3">
      <c r="A1806" s="7">
        <v>42075</v>
      </c>
      <c r="C1806" s="9">
        <v>53690</v>
      </c>
      <c r="D1806" s="4" t="s">
        <v>15</v>
      </c>
      <c r="E1806" s="4" t="s">
        <v>24</v>
      </c>
      <c r="F1806" s="4" t="s">
        <v>108</v>
      </c>
      <c r="H1806" s="4" t="s">
        <v>178</v>
      </c>
      <c r="I1806" s="4" t="s">
        <v>163</v>
      </c>
      <c r="J1806" s="11">
        <f t="shared" si="84"/>
        <v>3</v>
      </c>
      <c r="K1806" s="11">
        <f t="shared" si="85"/>
        <v>0</v>
      </c>
      <c r="L1806" s="11">
        <f t="shared" si="86"/>
        <v>11</v>
      </c>
      <c r="M1806" s="11" t="str">
        <f ca="1">IF(I1806&lt;&gt;"план","",IF((ABS(SUMIFS($C:$C,$J:$J,J1806,$E:$E,E1806,$I:$I,"факт"))+ABS(C1806))&gt;ABS(SUMIFS(INDIRECT("'Реестр план'!"&amp;'План-факт'!$E$3),'Реестр план'!$F:$F,E1806,'Реестр план'!$I:$I,J1806)),"перерасход","ок"))</f>
        <v/>
      </c>
    </row>
    <row r="1807" spans="1:13" x14ac:dyDescent="0.3">
      <c r="A1807" s="7">
        <v>42075</v>
      </c>
      <c r="C1807" s="9">
        <v>54516</v>
      </c>
      <c r="D1807" s="4" t="s">
        <v>9</v>
      </c>
      <c r="E1807" s="4" t="s">
        <v>24</v>
      </c>
      <c r="F1807" s="4" t="s">
        <v>118</v>
      </c>
      <c r="H1807" s="4" t="s">
        <v>178</v>
      </c>
      <c r="I1807" s="4" t="s">
        <v>163</v>
      </c>
      <c r="J1807" s="11">
        <f t="shared" si="84"/>
        <v>3</v>
      </c>
      <c r="K1807" s="11">
        <f t="shared" si="85"/>
        <v>0</v>
      </c>
      <c r="L1807" s="11">
        <f t="shared" si="86"/>
        <v>11</v>
      </c>
      <c r="M1807" s="11" t="str">
        <f ca="1">IF(I1807&lt;&gt;"план","",IF((ABS(SUMIFS($C:$C,$J:$J,J1807,$E:$E,E1807,$I:$I,"факт"))+ABS(C1807))&gt;ABS(SUMIFS(INDIRECT("'Реестр план'!"&amp;'План-факт'!$E$3),'Реестр план'!$F:$F,E1807,'Реестр план'!$I:$I,J1807)),"перерасход","ок"))</f>
        <v/>
      </c>
    </row>
    <row r="1808" spans="1:13" x14ac:dyDescent="0.3">
      <c r="A1808" s="7">
        <v>42075</v>
      </c>
      <c r="C1808" s="9">
        <v>80535</v>
      </c>
      <c r="D1808" s="4" t="s">
        <v>16</v>
      </c>
      <c r="E1808" s="4" t="s">
        <v>24</v>
      </c>
      <c r="F1808" s="4" t="s">
        <v>112</v>
      </c>
      <c r="H1808" s="4" t="s">
        <v>178</v>
      </c>
      <c r="I1808" s="4" t="s">
        <v>163</v>
      </c>
      <c r="J1808" s="11">
        <f t="shared" si="84"/>
        <v>3</v>
      </c>
      <c r="K1808" s="11">
        <f t="shared" si="85"/>
        <v>0</v>
      </c>
      <c r="L1808" s="11">
        <f t="shared" si="86"/>
        <v>11</v>
      </c>
      <c r="M1808" s="11" t="str">
        <f ca="1">IF(I1808&lt;&gt;"план","",IF((ABS(SUMIFS($C:$C,$J:$J,J1808,$E:$E,E1808,$I:$I,"факт"))+ABS(C1808))&gt;ABS(SUMIFS(INDIRECT("'Реестр план'!"&amp;'План-факт'!$E$3),'Реестр план'!$F:$F,E1808,'Реестр план'!$I:$I,J1808)),"перерасход","ок"))</f>
        <v/>
      </c>
    </row>
    <row r="1809" spans="1:13" x14ac:dyDescent="0.3">
      <c r="A1809" s="7">
        <v>42075</v>
      </c>
      <c r="C1809" s="9">
        <v>94114.32</v>
      </c>
      <c r="D1809" s="4" t="s">
        <v>16</v>
      </c>
      <c r="E1809" s="4" t="s">
        <v>24</v>
      </c>
      <c r="F1809" s="4" t="s">
        <v>125</v>
      </c>
      <c r="H1809" s="4" t="s">
        <v>178</v>
      </c>
      <c r="I1809" s="4" t="s">
        <v>163</v>
      </c>
      <c r="J1809" s="11">
        <f t="shared" si="84"/>
        <v>3</v>
      </c>
      <c r="K1809" s="11">
        <f t="shared" si="85"/>
        <v>0</v>
      </c>
      <c r="L1809" s="11">
        <f t="shared" si="86"/>
        <v>11</v>
      </c>
      <c r="M1809" s="11" t="str">
        <f ca="1">IF(I1809&lt;&gt;"план","",IF((ABS(SUMIFS($C:$C,$J:$J,J1809,$E:$E,E1809,$I:$I,"факт"))+ABS(C1809))&gt;ABS(SUMIFS(INDIRECT("'Реестр план'!"&amp;'План-факт'!$E$3),'Реестр план'!$F:$F,E1809,'Реестр план'!$I:$I,J1809)),"перерасход","ок"))</f>
        <v/>
      </c>
    </row>
    <row r="1810" spans="1:13" x14ac:dyDescent="0.3">
      <c r="A1810" s="7">
        <v>42075</v>
      </c>
      <c r="C1810" s="9">
        <v>97534.080000000002</v>
      </c>
      <c r="D1810" s="4" t="s">
        <v>15</v>
      </c>
      <c r="E1810" s="4" t="s">
        <v>24</v>
      </c>
      <c r="F1810" s="4" t="s">
        <v>105</v>
      </c>
      <c r="H1810" s="4" t="s">
        <v>178</v>
      </c>
      <c r="I1810" s="4" t="s">
        <v>163</v>
      </c>
      <c r="J1810" s="11">
        <f t="shared" si="84"/>
        <v>3</v>
      </c>
      <c r="K1810" s="11">
        <f t="shared" si="85"/>
        <v>0</v>
      </c>
      <c r="L1810" s="11">
        <f t="shared" si="86"/>
        <v>11</v>
      </c>
      <c r="M1810" s="11" t="str">
        <f ca="1">IF(I1810&lt;&gt;"план","",IF((ABS(SUMIFS($C:$C,$J:$J,J1810,$E:$E,E1810,$I:$I,"факт"))+ABS(C1810))&gt;ABS(SUMIFS(INDIRECT("'Реестр план'!"&amp;'План-факт'!$E$3),'Реестр план'!$F:$F,E1810,'Реестр план'!$I:$I,J1810)),"перерасход","ок"))</f>
        <v/>
      </c>
    </row>
    <row r="1811" spans="1:13" x14ac:dyDescent="0.3">
      <c r="A1811" s="7">
        <v>42075</v>
      </c>
      <c r="C1811" s="9">
        <v>104902</v>
      </c>
      <c r="D1811" s="4" t="s">
        <v>15</v>
      </c>
      <c r="E1811" s="4" t="s">
        <v>24</v>
      </c>
      <c r="F1811" s="4" t="s">
        <v>121</v>
      </c>
      <c r="H1811" s="4" t="s">
        <v>178</v>
      </c>
      <c r="I1811" s="4" t="s">
        <v>163</v>
      </c>
      <c r="J1811" s="11">
        <f t="shared" si="84"/>
        <v>3</v>
      </c>
      <c r="K1811" s="11">
        <f t="shared" si="85"/>
        <v>0</v>
      </c>
      <c r="L1811" s="11">
        <f t="shared" si="86"/>
        <v>11</v>
      </c>
      <c r="M1811" s="11" t="str">
        <f ca="1">IF(I1811&lt;&gt;"план","",IF((ABS(SUMIFS($C:$C,$J:$J,J1811,$E:$E,E1811,$I:$I,"факт"))+ABS(C1811))&gt;ABS(SUMIFS(INDIRECT("'Реестр план'!"&amp;'План-факт'!$E$3),'Реестр план'!$F:$F,E1811,'Реестр план'!$I:$I,J1811)),"перерасход","ок"))</f>
        <v/>
      </c>
    </row>
    <row r="1812" spans="1:13" x14ac:dyDescent="0.3">
      <c r="A1812" s="7">
        <v>42075</v>
      </c>
      <c r="C1812" s="9">
        <v>172575</v>
      </c>
      <c r="D1812" s="4" t="s">
        <v>15</v>
      </c>
      <c r="E1812" s="4" t="s">
        <v>24</v>
      </c>
      <c r="F1812" s="4" t="s">
        <v>114</v>
      </c>
      <c r="H1812" s="4" t="s">
        <v>178</v>
      </c>
      <c r="I1812" s="4" t="s">
        <v>163</v>
      </c>
      <c r="J1812" s="11">
        <f t="shared" si="84"/>
        <v>3</v>
      </c>
      <c r="K1812" s="11">
        <f t="shared" si="85"/>
        <v>0</v>
      </c>
      <c r="L1812" s="11">
        <f t="shared" si="86"/>
        <v>11</v>
      </c>
      <c r="M1812" s="11" t="str">
        <f ca="1">IF(I1812&lt;&gt;"план","",IF((ABS(SUMIFS($C:$C,$J:$J,J1812,$E:$E,E1812,$I:$I,"факт"))+ABS(C1812))&gt;ABS(SUMIFS(INDIRECT("'Реестр план'!"&amp;'План-факт'!$E$3),'Реестр план'!$F:$F,E1812,'Реестр план'!$I:$I,J1812)),"перерасход","ок"))</f>
        <v/>
      </c>
    </row>
    <row r="1813" spans="1:13" x14ac:dyDescent="0.3">
      <c r="A1813" s="7">
        <v>42075</v>
      </c>
      <c r="C1813" s="9">
        <v>191597.66</v>
      </c>
      <c r="D1813" s="4" t="s">
        <v>15</v>
      </c>
      <c r="E1813" s="4" t="s">
        <v>24</v>
      </c>
      <c r="F1813" s="4" t="s">
        <v>118</v>
      </c>
      <c r="H1813" s="4" t="s">
        <v>178</v>
      </c>
      <c r="I1813" s="4" t="s">
        <v>163</v>
      </c>
      <c r="J1813" s="11">
        <f t="shared" si="84"/>
        <v>3</v>
      </c>
      <c r="K1813" s="11">
        <f t="shared" si="85"/>
        <v>0</v>
      </c>
      <c r="L1813" s="11">
        <f t="shared" si="86"/>
        <v>11</v>
      </c>
      <c r="M1813" s="11" t="str">
        <f ca="1">IF(I1813&lt;&gt;"план","",IF((ABS(SUMIFS($C:$C,$J:$J,J1813,$E:$E,E1813,$I:$I,"факт"))+ABS(C1813))&gt;ABS(SUMIFS(INDIRECT("'Реестр план'!"&amp;'План-факт'!$E$3),'Реестр план'!$F:$F,E1813,'Реестр план'!$I:$I,J1813)),"перерасход","ок"))</f>
        <v/>
      </c>
    </row>
    <row r="1814" spans="1:13" x14ac:dyDescent="0.3">
      <c r="A1814" s="7">
        <v>42075</v>
      </c>
      <c r="C1814" s="9">
        <v>400000</v>
      </c>
      <c r="D1814" s="4" t="s">
        <v>16</v>
      </c>
      <c r="E1814" s="4" t="s">
        <v>24</v>
      </c>
      <c r="F1814" s="4" t="s">
        <v>105</v>
      </c>
      <c r="H1814" s="4" t="s">
        <v>178</v>
      </c>
      <c r="I1814" s="4" t="s">
        <v>163</v>
      </c>
      <c r="J1814" s="11">
        <f t="shared" si="84"/>
        <v>3</v>
      </c>
      <c r="K1814" s="11">
        <f t="shared" si="85"/>
        <v>0</v>
      </c>
      <c r="L1814" s="11">
        <f t="shared" si="86"/>
        <v>11</v>
      </c>
      <c r="M1814" s="11" t="str">
        <f ca="1">IF(I1814&lt;&gt;"план","",IF((ABS(SUMIFS($C:$C,$J:$J,J1814,$E:$E,E1814,$I:$I,"факт"))+ABS(C1814))&gt;ABS(SUMIFS(INDIRECT("'Реестр план'!"&amp;'План-факт'!$E$3),'Реестр план'!$F:$F,E1814,'Реестр план'!$I:$I,J1814)),"перерасход","ок"))</f>
        <v/>
      </c>
    </row>
    <row r="1815" spans="1:13" x14ac:dyDescent="0.3">
      <c r="A1815" s="7">
        <v>42076</v>
      </c>
      <c r="C1815" s="9">
        <v>-355049.48</v>
      </c>
      <c r="D1815" s="4" t="s">
        <v>15</v>
      </c>
      <c r="E1815" s="4" t="s">
        <v>29</v>
      </c>
      <c r="F1815" s="4" t="s">
        <v>146</v>
      </c>
      <c r="H1815" s="4" t="s">
        <v>185</v>
      </c>
      <c r="I1815" s="4" t="s">
        <v>163</v>
      </c>
      <c r="J1815" s="11">
        <f t="shared" si="84"/>
        <v>3</v>
      </c>
      <c r="K1815" s="11">
        <f t="shared" si="85"/>
        <v>0</v>
      </c>
      <c r="L1815" s="11">
        <f t="shared" si="86"/>
        <v>11</v>
      </c>
      <c r="M1815" s="11" t="str">
        <f ca="1">IF(I1815&lt;&gt;"план","",IF((ABS(SUMIFS($C:$C,$J:$J,J1815,$E:$E,E1815,$I:$I,"факт"))+ABS(C1815))&gt;ABS(SUMIFS(INDIRECT("'Реестр план'!"&amp;'План-факт'!$E$3),'Реестр план'!$F:$F,E1815,'Реестр план'!$I:$I,J1815)),"перерасход","ок"))</f>
        <v/>
      </c>
    </row>
    <row r="1816" spans="1:13" x14ac:dyDescent="0.3">
      <c r="A1816" s="7">
        <v>42076</v>
      </c>
      <c r="C1816" s="9">
        <v>-253793.44</v>
      </c>
      <c r="D1816" s="4" t="s">
        <v>15</v>
      </c>
      <c r="E1816" s="4" t="s">
        <v>29</v>
      </c>
      <c r="F1816" s="4" t="s">
        <v>130</v>
      </c>
      <c r="H1816" s="4" t="s">
        <v>185</v>
      </c>
      <c r="I1816" s="4" t="s">
        <v>163</v>
      </c>
      <c r="J1816" s="11">
        <f t="shared" si="84"/>
        <v>3</v>
      </c>
      <c r="K1816" s="11">
        <f t="shared" si="85"/>
        <v>0</v>
      </c>
      <c r="L1816" s="11">
        <f t="shared" si="86"/>
        <v>11</v>
      </c>
      <c r="M1816" s="11" t="str">
        <f ca="1">IF(I1816&lt;&gt;"план","",IF((ABS(SUMIFS($C:$C,$J:$J,J1816,$E:$E,E1816,$I:$I,"факт"))+ABS(C1816))&gt;ABS(SUMIFS(INDIRECT("'Реестр план'!"&amp;'План-факт'!$E$3),'Реестр план'!$F:$F,E1816,'Реестр план'!$I:$I,J1816)),"перерасход","ок"))</f>
        <v/>
      </c>
    </row>
    <row r="1817" spans="1:13" x14ac:dyDescent="0.3">
      <c r="A1817" s="7">
        <v>42076</v>
      </c>
      <c r="C1817" s="9">
        <v>-106434.16</v>
      </c>
      <c r="D1817" s="4" t="s">
        <v>15</v>
      </c>
      <c r="E1817" s="4" t="s">
        <v>29</v>
      </c>
      <c r="F1817" s="4" t="s">
        <v>138</v>
      </c>
      <c r="H1817" s="4" t="s">
        <v>185</v>
      </c>
      <c r="I1817" s="4" t="s">
        <v>163</v>
      </c>
      <c r="J1817" s="11">
        <f t="shared" si="84"/>
        <v>3</v>
      </c>
      <c r="K1817" s="11">
        <f t="shared" si="85"/>
        <v>0</v>
      </c>
      <c r="L1817" s="11">
        <f t="shared" si="86"/>
        <v>11</v>
      </c>
      <c r="M1817" s="11" t="str">
        <f ca="1">IF(I1817&lt;&gt;"план","",IF((ABS(SUMIFS($C:$C,$J:$J,J1817,$E:$E,E1817,$I:$I,"факт"))+ABS(C1817))&gt;ABS(SUMIFS(INDIRECT("'Реестр план'!"&amp;'План-факт'!$E$3),'Реестр план'!$F:$F,E1817,'Реестр план'!$I:$I,J1817)),"перерасход","ок"))</f>
        <v/>
      </c>
    </row>
    <row r="1818" spans="1:13" x14ac:dyDescent="0.3">
      <c r="A1818" s="7">
        <v>42076</v>
      </c>
      <c r="C1818" s="9">
        <v>-65873.16</v>
      </c>
      <c r="D1818" s="4" t="s">
        <v>16</v>
      </c>
      <c r="E1818" s="4" t="s">
        <v>29</v>
      </c>
      <c r="F1818" s="4" t="s">
        <v>137</v>
      </c>
      <c r="H1818" s="4" t="s">
        <v>185</v>
      </c>
      <c r="I1818" s="4" t="s">
        <v>163</v>
      </c>
      <c r="J1818" s="11">
        <f t="shared" si="84"/>
        <v>3</v>
      </c>
      <c r="K1818" s="11">
        <f t="shared" si="85"/>
        <v>0</v>
      </c>
      <c r="L1818" s="11">
        <f t="shared" si="86"/>
        <v>11</v>
      </c>
      <c r="M1818" s="11" t="str">
        <f ca="1">IF(I1818&lt;&gt;"план","",IF((ABS(SUMIFS($C:$C,$J:$J,J1818,$E:$E,E1818,$I:$I,"факт"))+ABS(C1818))&gt;ABS(SUMIFS(INDIRECT("'Реестр план'!"&amp;'План-факт'!$E$3),'Реестр план'!$F:$F,E1818,'Реестр план'!$I:$I,J1818)),"перерасход","ок"))</f>
        <v/>
      </c>
    </row>
    <row r="1819" spans="1:13" x14ac:dyDescent="0.3">
      <c r="A1819" s="7">
        <v>42076</v>
      </c>
      <c r="C1819" s="9">
        <v>-64722.53</v>
      </c>
      <c r="D1819" s="4" t="s">
        <v>16</v>
      </c>
      <c r="E1819" s="4" t="s">
        <v>29</v>
      </c>
      <c r="F1819" s="4" t="s">
        <v>143</v>
      </c>
      <c r="H1819" s="4" t="s">
        <v>185</v>
      </c>
      <c r="I1819" s="4" t="s">
        <v>163</v>
      </c>
      <c r="J1819" s="11">
        <f t="shared" si="84"/>
        <v>3</v>
      </c>
      <c r="K1819" s="11">
        <f t="shared" si="85"/>
        <v>0</v>
      </c>
      <c r="L1819" s="11">
        <f t="shared" si="86"/>
        <v>11</v>
      </c>
      <c r="M1819" s="11" t="str">
        <f ca="1">IF(I1819&lt;&gt;"план","",IF((ABS(SUMIFS($C:$C,$J:$J,J1819,$E:$E,E1819,$I:$I,"факт"))+ABS(C1819))&gt;ABS(SUMIFS(INDIRECT("'Реестр план'!"&amp;'План-факт'!$E$3),'Реестр план'!$F:$F,E1819,'Реестр план'!$I:$I,J1819)),"перерасход","ок"))</f>
        <v/>
      </c>
    </row>
    <row r="1820" spans="1:13" x14ac:dyDescent="0.3">
      <c r="A1820" s="7">
        <v>42076</v>
      </c>
      <c r="C1820" s="9">
        <v>-33492.22</v>
      </c>
      <c r="D1820" s="4" t="s">
        <v>16</v>
      </c>
      <c r="E1820" s="4" t="s">
        <v>29</v>
      </c>
      <c r="F1820" s="4" t="s">
        <v>146</v>
      </c>
      <c r="H1820" s="4" t="s">
        <v>185</v>
      </c>
      <c r="I1820" s="4" t="s">
        <v>163</v>
      </c>
      <c r="J1820" s="11">
        <f t="shared" si="84"/>
        <v>3</v>
      </c>
      <c r="K1820" s="11">
        <f t="shared" si="85"/>
        <v>0</v>
      </c>
      <c r="L1820" s="11">
        <f t="shared" si="86"/>
        <v>11</v>
      </c>
      <c r="M1820" s="11" t="str">
        <f ca="1">IF(I1820&lt;&gt;"план","",IF((ABS(SUMIFS($C:$C,$J:$J,J1820,$E:$E,E1820,$I:$I,"факт"))+ABS(C1820))&gt;ABS(SUMIFS(INDIRECT("'Реестр план'!"&amp;'План-факт'!$E$3),'Реестр план'!$F:$F,E1820,'Реестр план'!$I:$I,J1820)),"перерасход","ок"))</f>
        <v/>
      </c>
    </row>
    <row r="1821" spans="1:13" x14ac:dyDescent="0.3">
      <c r="A1821" s="7">
        <v>42076</v>
      </c>
      <c r="C1821" s="9">
        <v>-19677.330000000002</v>
      </c>
      <c r="D1821" s="4" t="s">
        <v>9</v>
      </c>
      <c r="E1821" s="4" t="s">
        <v>29</v>
      </c>
      <c r="F1821" s="4" t="s">
        <v>126</v>
      </c>
      <c r="H1821" s="4" t="s">
        <v>185</v>
      </c>
      <c r="I1821" s="4" t="s">
        <v>163</v>
      </c>
      <c r="J1821" s="11">
        <f t="shared" si="84"/>
        <v>3</v>
      </c>
      <c r="K1821" s="11">
        <f t="shared" si="85"/>
        <v>0</v>
      </c>
      <c r="L1821" s="11">
        <f t="shared" si="86"/>
        <v>11</v>
      </c>
      <c r="M1821" s="11" t="str">
        <f ca="1">IF(I1821&lt;&gt;"план","",IF((ABS(SUMIFS($C:$C,$J:$J,J1821,$E:$E,E1821,$I:$I,"факт"))+ABS(C1821))&gt;ABS(SUMIFS(INDIRECT("'Реестр план'!"&amp;'План-факт'!$E$3),'Реестр план'!$F:$F,E1821,'Реестр план'!$I:$I,J1821)),"перерасход","ок"))</f>
        <v/>
      </c>
    </row>
    <row r="1822" spans="1:13" x14ac:dyDescent="0.3">
      <c r="A1822" s="7">
        <v>42076</v>
      </c>
      <c r="C1822" s="9">
        <v>-19007.939999999999</v>
      </c>
      <c r="D1822" s="4" t="s">
        <v>15</v>
      </c>
      <c r="E1822" s="4" t="s">
        <v>29</v>
      </c>
      <c r="F1822" s="4" t="s">
        <v>141</v>
      </c>
      <c r="H1822" s="4" t="s">
        <v>185</v>
      </c>
      <c r="I1822" s="4" t="s">
        <v>163</v>
      </c>
      <c r="J1822" s="11">
        <f t="shared" si="84"/>
        <v>3</v>
      </c>
      <c r="K1822" s="11">
        <f t="shared" si="85"/>
        <v>0</v>
      </c>
      <c r="L1822" s="11">
        <f t="shared" si="86"/>
        <v>11</v>
      </c>
      <c r="M1822" s="11" t="str">
        <f ca="1">IF(I1822&lt;&gt;"план","",IF((ABS(SUMIFS($C:$C,$J:$J,J1822,$E:$E,E1822,$I:$I,"факт"))+ABS(C1822))&gt;ABS(SUMIFS(INDIRECT("'Реестр план'!"&amp;'План-факт'!$E$3),'Реестр план'!$F:$F,E1822,'Реестр план'!$I:$I,J1822)),"перерасход","ок"))</f>
        <v/>
      </c>
    </row>
    <row r="1823" spans="1:13" x14ac:dyDescent="0.3">
      <c r="A1823" s="7">
        <v>42076</v>
      </c>
      <c r="C1823" s="9">
        <v>-18206.689999999999</v>
      </c>
      <c r="D1823" s="4" t="s">
        <v>16</v>
      </c>
      <c r="E1823" s="4" t="s">
        <v>29</v>
      </c>
      <c r="F1823" s="4" t="s">
        <v>133</v>
      </c>
      <c r="H1823" s="4" t="s">
        <v>185</v>
      </c>
      <c r="I1823" s="4" t="s">
        <v>163</v>
      </c>
      <c r="J1823" s="11">
        <f t="shared" si="84"/>
        <v>3</v>
      </c>
      <c r="K1823" s="11">
        <f t="shared" si="85"/>
        <v>0</v>
      </c>
      <c r="L1823" s="11">
        <f t="shared" si="86"/>
        <v>11</v>
      </c>
      <c r="M1823" s="11" t="str">
        <f ca="1">IF(I1823&lt;&gt;"план","",IF((ABS(SUMIFS($C:$C,$J:$J,J1823,$E:$E,E1823,$I:$I,"факт"))+ABS(C1823))&gt;ABS(SUMIFS(INDIRECT("'Реестр план'!"&amp;'План-факт'!$E$3),'Реестр план'!$F:$F,E1823,'Реестр план'!$I:$I,J1823)),"перерасход","ок"))</f>
        <v/>
      </c>
    </row>
    <row r="1824" spans="1:13" x14ac:dyDescent="0.3">
      <c r="A1824" s="7">
        <v>42076</v>
      </c>
      <c r="C1824" s="9">
        <v>-13894.36</v>
      </c>
      <c r="D1824" s="4" t="s">
        <v>15</v>
      </c>
      <c r="E1824" s="4" t="s">
        <v>29</v>
      </c>
      <c r="F1824" s="4" t="s">
        <v>135</v>
      </c>
      <c r="H1824" s="4" t="s">
        <v>185</v>
      </c>
      <c r="I1824" s="4" t="s">
        <v>163</v>
      </c>
      <c r="J1824" s="11">
        <f t="shared" si="84"/>
        <v>3</v>
      </c>
      <c r="K1824" s="11">
        <f t="shared" si="85"/>
        <v>0</v>
      </c>
      <c r="L1824" s="11">
        <f t="shared" si="86"/>
        <v>11</v>
      </c>
      <c r="M1824" s="11" t="str">
        <f ca="1">IF(I1824&lt;&gt;"план","",IF((ABS(SUMIFS($C:$C,$J:$J,J1824,$E:$E,E1824,$I:$I,"факт"))+ABS(C1824))&gt;ABS(SUMIFS(INDIRECT("'Реестр план'!"&amp;'План-факт'!$E$3),'Реестр план'!$F:$F,E1824,'Реестр план'!$I:$I,J1824)),"перерасход","ок"))</f>
        <v/>
      </c>
    </row>
    <row r="1825" spans="1:13" x14ac:dyDescent="0.3">
      <c r="A1825" s="7">
        <v>42076</v>
      </c>
      <c r="C1825" s="9">
        <v>-13765.68</v>
      </c>
      <c r="D1825" s="4" t="s">
        <v>15</v>
      </c>
      <c r="E1825" s="4" t="s">
        <v>29</v>
      </c>
      <c r="F1825" s="4" t="s">
        <v>134</v>
      </c>
      <c r="H1825" s="4" t="s">
        <v>185</v>
      </c>
      <c r="I1825" s="4" t="s">
        <v>163</v>
      </c>
      <c r="J1825" s="11">
        <f t="shared" si="84"/>
        <v>3</v>
      </c>
      <c r="K1825" s="11">
        <f t="shared" si="85"/>
        <v>0</v>
      </c>
      <c r="L1825" s="11">
        <f t="shared" si="86"/>
        <v>11</v>
      </c>
      <c r="M1825" s="11" t="str">
        <f ca="1">IF(I1825&lt;&gt;"план","",IF((ABS(SUMIFS($C:$C,$J:$J,J1825,$E:$E,E1825,$I:$I,"факт"))+ABS(C1825))&gt;ABS(SUMIFS(INDIRECT("'Реестр план'!"&amp;'План-факт'!$E$3),'Реестр план'!$F:$F,E1825,'Реестр план'!$I:$I,J1825)),"перерасход","ок"))</f>
        <v/>
      </c>
    </row>
    <row r="1826" spans="1:13" x14ac:dyDescent="0.3">
      <c r="A1826" s="7">
        <v>42076</v>
      </c>
      <c r="C1826" s="9">
        <v>-12067.1</v>
      </c>
      <c r="D1826" s="4" t="s">
        <v>9</v>
      </c>
      <c r="E1826" s="4" t="s">
        <v>29</v>
      </c>
      <c r="F1826" s="4" t="s">
        <v>126</v>
      </c>
      <c r="H1826" s="4" t="s">
        <v>185</v>
      </c>
      <c r="I1826" s="4" t="s">
        <v>163</v>
      </c>
      <c r="J1826" s="11">
        <f t="shared" si="84"/>
        <v>3</v>
      </c>
      <c r="K1826" s="11">
        <f t="shared" si="85"/>
        <v>0</v>
      </c>
      <c r="L1826" s="11">
        <f t="shared" si="86"/>
        <v>11</v>
      </c>
      <c r="M1826" s="11" t="str">
        <f ca="1">IF(I1826&lt;&gt;"план","",IF((ABS(SUMIFS($C:$C,$J:$J,J1826,$E:$E,E1826,$I:$I,"факт"))+ABS(C1826))&gt;ABS(SUMIFS(INDIRECT("'Реестр план'!"&amp;'План-факт'!$E$3),'Реестр план'!$F:$F,E1826,'Реестр план'!$I:$I,J1826)),"перерасход","ок"))</f>
        <v/>
      </c>
    </row>
    <row r="1827" spans="1:13" x14ac:dyDescent="0.3">
      <c r="A1827" s="7">
        <v>42076</v>
      </c>
      <c r="C1827" s="9">
        <v>-11011.55</v>
      </c>
      <c r="D1827" s="4" t="s">
        <v>9</v>
      </c>
      <c r="E1827" s="4" t="s">
        <v>29</v>
      </c>
      <c r="F1827" s="4" t="s">
        <v>141</v>
      </c>
      <c r="H1827" s="4" t="s">
        <v>185</v>
      </c>
      <c r="I1827" s="4" t="s">
        <v>163</v>
      </c>
      <c r="J1827" s="11">
        <f t="shared" si="84"/>
        <v>3</v>
      </c>
      <c r="K1827" s="11">
        <f t="shared" si="85"/>
        <v>0</v>
      </c>
      <c r="L1827" s="11">
        <f t="shared" si="86"/>
        <v>11</v>
      </c>
      <c r="M1827" s="11" t="str">
        <f ca="1">IF(I1827&lt;&gt;"план","",IF((ABS(SUMIFS($C:$C,$J:$J,J1827,$E:$E,E1827,$I:$I,"факт"))+ABS(C1827))&gt;ABS(SUMIFS(INDIRECT("'Реестр план'!"&amp;'План-факт'!$E$3),'Реестр план'!$F:$F,E1827,'Реестр план'!$I:$I,J1827)),"перерасход","ок"))</f>
        <v/>
      </c>
    </row>
    <row r="1828" spans="1:13" x14ac:dyDescent="0.3">
      <c r="A1828" s="7">
        <v>42076</v>
      </c>
      <c r="C1828" s="9">
        <v>-8834.2900000000009</v>
      </c>
      <c r="D1828" s="4" t="s">
        <v>15</v>
      </c>
      <c r="E1828" s="4" t="s">
        <v>29</v>
      </c>
      <c r="F1828" s="4" t="s">
        <v>132</v>
      </c>
      <c r="H1828" s="4" t="s">
        <v>185</v>
      </c>
      <c r="I1828" s="4" t="s">
        <v>163</v>
      </c>
      <c r="J1828" s="11">
        <f t="shared" si="84"/>
        <v>3</v>
      </c>
      <c r="K1828" s="11">
        <f t="shared" si="85"/>
        <v>0</v>
      </c>
      <c r="L1828" s="11">
        <f t="shared" si="86"/>
        <v>11</v>
      </c>
      <c r="M1828" s="11" t="str">
        <f ca="1">IF(I1828&lt;&gt;"план","",IF((ABS(SUMIFS($C:$C,$J:$J,J1828,$E:$E,E1828,$I:$I,"факт"))+ABS(C1828))&gt;ABS(SUMIFS(INDIRECT("'Реестр план'!"&amp;'План-факт'!$E$3),'Реестр план'!$F:$F,E1828,'Реестр план'!$I:$I,J1828)),"перерасход","ок"))</f>
        <v/>
      </c>
    </row>
    <row r="1829" spans="1:13" x14ac:dyDescent="0.3">
      <c r="A1829" s="7">
        <v>42076</v>
      </c>
      <c r="C1829" s="9">
        <v>-8183.25</v>
      </c>
      <c r="D1829" s="4" t="s">
        <v>15</v>
      </c>
      <c r="E1829" s="4" t="s">
        <v>29</v>
      </c>
      <c r="F1829" s="4" t="s">
        <v>140</v>
      </c>
      <c r="H1829" s="4" t="s">
        <v>185</v>
      </c>
      <c r="I1829" s="4" t="s">
        <v>163</v>
      </c>
      <c r="J1829" s="11">
        <f t="shared" si="84"/>
        <v>3</v>
      </c>
      <c r="K1829" s="11">
        <f t="shared" si="85"/>
        <v>0</v>
      </c>
      <c r="L1829" s="11">
        <f t="shared" si="86"/>
        <v>11</v>
      </c>
      <c r="M1829" s="11" t="str">
        <f ca="1">IF(I1829&lt;&gt;"план","",IF((ABS(SUMIFS($C:$C,$J:$J,J1829,$E:$E,E1829,$I:$I,"факт"))+ABS(C1829))&gt;ABS(SUMIFS(INDIRECT("'Реестр план'!"&amp;'План-факт'!$E$3),'Реестр план'!$F:$F,E1829,'Реестр план'!$I:$I,J1829)),"перерасход","ок"))</f>
        <v/>
      </c>
    </row>
    <row r="1830" spans="1:13" x14ac:dyDescent="0.3">
      <c r="A1830" s="7">
        <v>42076</v>
      </c>
      <c r="C1830" s="9">
        <v>-4101.4799999999996</v>
      </c>
      <c r="D1830" s="4" t="s">
        <v>16</v>
      </c>
      <c r="E1830" s="4" t="s">
        <v>29</v>
      </c>
      <c r="F1830" s="4" t="s">
        <v>139</v>
      </c>
      <c r="H1830" s="4" t="s">
        <v>185</v>
      </c>
      <c r="I1830" s="4" t="s">
        <v>163</v>
      </c>
      <c r="J1830" s="11">
        <f t="shared" si="84"/>
        <v>3</v>
      </c>
      <c r="K1830" s="11">
        <f t="shared" si="85"/>
        <v>0</v>
      </c>
      <c r="L1830" s="11">
        <f t="shared" si="86"/>
        <v>11</v>
      </c>
      <c r="M1830" s="11" t="str">
        <f ca="1">IF(I1830&lt;&gt;"план","",IF((ABS(SUMIFS($C:$C,$J:$J,J1830,$E:$E,E1830,$I:$I,"факт"))+ABS(C1830))&gt;ABS(SUMIFS(INDIRECT("'Реестр план'!"&amp;'План-факт'!$E$3),'Реестр план'!$F:$F,E1830,'Реестр план'!$I:$I,J1830)),"перерасход","ок"))</f>
        <v/>
      </c>
    </row>
    <row r="1831" spans="1:13" x14ac:dyDescent="0.3">
      <c r="A1831" s="7">
        <v>42076</v>
      </c>
      <c r="C1831" s="9">
        <v>-3747.04</v>
      </c>
      <c r="D1831" s="4" t="s">
        <v>9</v>
      </c>
      <c r="E1831" s="4" t="s">
        <v>29</v>
      </c>
      <c r="F1831" s="4" t="s">
        <v>135</v>
      </c>
      <c r="H1831" s="4" t="s">
        <v>185</v>
      </c>
      <c r="I1831" s="4" t="s">
        <v>163</v>
      </c>
      <c r="J1831" s="11">
        <f t="shared" si="84"/>
        <v>3</v>
      </c>
      <c r="K1831" s="11">
        <f t="shared" si="85"/>
        <v>0</v>
      </c>
      <c r="L1831" s="11">
        <f t="shared" si="86"/>
        <v>11</v>
      </c>
      <c r="M1831" s="11" t="str">
        <f ca="1">IF(I1831&lt;&gt;"план","",IF((ABS(SUMIFS($C:$C,$J:$J,J1831,$E:$E,E1831,$I:$I,"факт"))+ABS(C1831))&gt;ABS(SUMIFS(INDIRECT("'Реестр план'!"&amp;'План-факт'!$E$3),'Реестр план'!$F:$F,E1831,'Реестр план'!$I:$I,J1831)),"перерасход","ок"))</f>
        <v/>
      </c>
    </row>
    <row r="1832" spans="1:13" x14ac:dyDescent="0.3">
      <c r="A1832" s="7">
        <v>42076</v>
      </c>
      <c r="C1832" s="9">
        <v>-3218.1</v>
      </c>
      <c r="D1832" s="4" t="s">
        <v>16</v>
      </c>
      <c r="E1832" s="4" t="s">
        <v>29</v>
      </c>
      <c r="F1832" s="4" t="s">
        <v>129</v>
      </c>
      <c r="H1832" s="4" t="s">
        <v>185</v>
      </c>
      <c r="I1832" s="4" t="s">
        <v>163</v>
      </c>
      <c r="J1832" s="11">
        <f t="shared" si="84"/>
        <v>3</v>
      </c>
      <c r="K1832" s="11">
        <f t="shared" si="85"/>
        <v>0</v>
      </c>
      <c r="L1832" s="11">
        <f t="shared" si="86"/>
        <v>11</v>
      </c>
      <c r="M1832" s="11" t="str">
        <f ca="1">IF(I1832&lt;&gt;"план","",IF((ABS(SUMIFS($C:$C,$J:$J,J1832,$E:$E,E1832,$I:$I,"факт"))+ABS(C1832))&gt;ABS(SUMIFS(INDIRECT("'Реестр план'!"&amp;'План-факт'!$E$3),'Реестр план'!$F:$F,E1832,'Реестр план'!$I:$I,J1832)),"перерасход","ок"))</f>
        <v/>
      </c>
    </row>
    <row r="1833" spans="1:13" x14ac:dyDescent="0.3">
      <c r="A1833" s="7">
        <v>42076</v>
      </c>
      <c r="C1833" s="9">
        <v>28822.68</v>
      </c>
      <c r="D1833" s="4" t="s">
        <v>9</v>
      </c>
      <c r="E1833" s="4" t="s">
        <v>24</v>
      </c>
      <c r="F1833" s="4" t="s">
        <v>110</v>
      </c>
      <c r="H1833" s="4" t="s">
        <v>178</v>
      </c>
      <c r="I1833" s="4" t="s">
        <v>163</v>
      </c>
      <c r="J1833" s="11">
        <f t="shared" si="84"/>
        <v>3</v>
      </c>
      <c r="K1833" s="11">
        <f t="shared" si="85"/>
        <v>0</v>
      </c>
      <c r="L1833" s="11">
        <f t="shared" si="86"/>
        <v>11</v>
      </c>
      <c r="M1833" s="11" t="str">
        <f ca="1">IF(I1833&lt;&gt;"план","",IF((ABS(SUMIFS($C:$C,$J:$J,J1833,$E:$E,E1833,$I:$I,"факт"))+ABS(C1833))&gt;ABS(SUMIFS(INDIRECT("'Реестр план'!"&amp;'План-факт'!$E$3),'Реестр план'!$F:$F,E1833,'Реестр план'!$I:$I,J1833)),"перерасход","ок"))</f>
        <v/>
      </c>
    </row>
    <row r="1834" spans="1:13" x14ac:dyDescent="0.3">
      <c r="A1834" s="7">
        <v>42077</v>
      </c>
      <c r="C1834" s="9">
        <v>-31116.03</v>
      </c>
      <c r="D1834" s="4" t="s">
        <v>16</v>
      </c>
      <c r="E1834" s="4" t="s">
        <v>29</v>
      </c>
      <c r="F1834" s="4" t="s">
        <v>128</v>
      </c>
      <c r="H1834" s="4" t="s">
        <v>185</v>
      </c>
      <c r="I1834" s="4" t="s">
        <v>163</v>
      </c>
      <c r="J1834" s="11">
        <f t="shared" si="84"/>
        <v>3</v>
      </c>
      <c r="K1834" s="11">
        <f t="shared" si="85"/>
        <v>0</v>
      </c>
      <c r="L1834" s="11">
        <f t="shared" si="86"/>
        <v>11</v>
      </c>
      <c r="M1834" s="11" t="str">
        <f ca="1">IF(I1834&lt;&gt;"план","",IF((ABS(SUMIFS($C:$C,$J:$J,J1834,$E:$E,E1834,$I:$I,"факт"))+ABS(C1834))&gt;ABS(SUMIFS(INDIRECT("'Реестр план'!"&amp;'План-факт'!$E$3),'Реестр план'!$F:$F,E1834,'Реестр план'!$I:$I,J1834)),"перерасход","ок"))</f>
        <v/>
      </c>
    </row>
    <row r="1835" spans="1:13" x14ac:dyDescent="0.3">
      <c r="A1835" s="7">
        <v>42077</v>
      </c>
      <c r="C1835" s="9">
        <v>-13662.15</v>
      </c>
      <c r="D1835" s="4" t="s">
        <v>16</v>
      </c>
      <c r="E1835" s="4" t="s">
        <v>29</v>
      </c>
      <c r="F1835" s="4" t="s">
        <v>145</v>
      </c>
      <c r="H1835" s="4" t="s">
        <v>185</v>
      </c>
      <c r="I1835" s="4" t="s">
        <v>163</v>
      </c>
      <c r="J1835" s="11">
        <f t="shared" si="84"/>
        <v>3</v>
      </c>
      <c r="K1835" s="11">
        <f t="shared" si="85"/>
        <v>0</v>
      </c>
      <c r="L1835" s="11">
        <f t="shared" si="86"/>
        <v>11</v>
      </c>
      <c r="M1835" s="11" t="str">
        <f ca="1">IF(I1835&lt;&gt;"план","",IF((ABS(SUMIFS($C:$C,$J:$J,J1835,$E:$E,E1835,$I:$I,"факт"))+ABS(C1835))&gt;ABS(SUMIFS(INDIRECT("'Реестр план'!"&amp;'План-факт'!$E$3),'Реестр план'!$F:$F,E1835,'Реестр план'!$I:$I,J1835)),"перерасход","ок"))</f>
        <v/>
      </c>
    </row>
    <row r="1836" spans="1:13" x14ac:dyDescent="0.3">
      <c r="A1836" s="7">
        <v>42077</v>
      </c>
      <c r="C1836" s="9">
        <v>-12643.93</v>
      </c>
      <c r="D1836" s="4" t="s">
        <v>9</v>
      </c>
      <c r="E1836" s="4" t="s">
        <v>29</v>
      </c>
      <c r="F1836" s="4" t="s">
        <v>129</v>
      </c>
      <c r="H1836" s="4" t="s">
        <v>185</v>
      </c>
      <c r="I1836" s="4" t="s">
        <v>163</v>
      </c>
      <c r="J1836" s="11">
        <f t="shared" si="84"/>
        <v>3</v>
      </c>
      <c r="K1836" s="11">
        <f t="shared" si="85"/>
        <v>0</v>
      </c>
      <c r="L1836" s="11">
        <f t="shared" si="86"/>
        <v>11</v>
      </c>
      <c r="M1836" s="11" t="str">
        <f ca="1">IF(I1836&lt;&gt;"план","",IF((ABS(SUMIFS($C:$C,$J:$J,J1836,$E:$E,E1836,$I:$I,"факт"))+ABS(C1836))&gt;ABS(SUMIFS(INDIRECT("'Реестр план'!"&amp;'План-факт'!$E$3),'Реестр план'!$F:$F,E1836,'Реестр план'!$I:$I,J1836)),"перерасход","ок"))</f>
        <v/>
      </c>
    </row>
    <row r="1837" spans="1:13" x14ac:dyDescent="0.3">
      <c r="A1837" s="7">
        <v>42077</v>
      </c>
      <c r="C1837" s="9">
        <v>-10823.75</v>
      </c>
      <c r="D1837" s="4" t="s">
        <v>15</v>
      </c>
      <c r="E1837" s="4" t="s">
        <v>29</v>
      </c>
      <c r="F1837" s="4" t="s">
        <v>143</v>
      </c>
      <c r="H1837" s="4" t="s">
        <v>185</v>
      </c>
      <c r="I1837" s="4" t="s">
        <v>163</v>
      </c>
      <c r="J1837" s="11">
        <f t="shared" si="84"/>
        <v>3</v>
      </c>
      <c r="K1837" s="11">
        <f t="shared" si="85"/>
        <v>0</v>
      </c>
      <c r="L1837" s="11">
        <f t="shared" si="86"/>
        <v>11</v>
      </c>
      <c r="M1837" s="11" t="str">
        <f ca="1">IF(I1837&lt;&gt;"план","",IF((ABS(SUMIFS($C:$C,$J:$J,J1837,$E:$E,E1837,$I:$I,"факт"))+ABS(C1837))&gt;ABS(SUMIFS(INDIRECT("'Реестр план'!"&amp;'План-факт'!$E$3),'Реестр план'!$F:$F,E1837,'Реестр план'!$I:$I,J1837)),"перерасход","ок"))</f>
        <v/>
      </c>
    </row>
    <row r="1838" spans="1:13" x14ac:dyDescent="0.3">
      <c r="A1838" s="7">
        <v>42077</v>
      </c>
      <c r="C1838" s="9">
        <v>-7173.32</v>
      </c>
      <c r="D1838" s="4" t="s">
        <v>15</v>
      </c>
      <c r="E1838" s="4" t="s">
        <v>29</v>
      </c>
      <c r="F1838" s="4" t="s">
        <v>134</v>
      </c>
      <c r="H1838" s="4" t="s">
        <v>185</v>
      </c>
      <c r="I1838" s="4" t="s">
        <v>163</v>
      </c>
      <c r="J1838" s="11">
        <f t="shared" si="84"/>
        <v>3</v>
      </c>
      <c r="K1838" s="11">
        <f t="shared" si="85"/>
        <v>0</v>
      </c>
      <c r="L1838" s="11">
        <f t="shared" si="86"/>
        <v>11</v>
      </c>
      <c r="M1838" s="11" t="str">
        <f ca="1">IF(I1838&lt;&gt;"план","",IF((ABS(SUMIFS($C:$C,$J:$J,J1838,$E:$E,E1838,$I:$I,"факт"))+ABS(C1838))&gt;ABS(SUMIFS(INDIRECT("'Реестр план'!"&amp;'План-факт'!$E$3),'Реестр план'!$F:$F,E1838,'Реестр план'!$I:$I,J1838)),"перерасход","ок"))</f>
        <v/>
      </c>
    </row>
    <row r="1839" spans="1:13" x14ac:dyDescent="0.3">
      <c r="A1839" s="7">
        <v>42077</v>
      </c>
      <c r="C1839" s="9">
        <v>-5714</v>
      </c>
      <c r="D1839" s="4" t="s">
        <v>15</v>
      </c>
      <c r="E1839" s="4" t="s">
        <v>29</v>
      </c>
      <c r="F1839" s="4" t="s">
        <v>137</v>
      </c>
      <c r="H1839" s="4" t="s">
        <v>185</v>
      </c>
      <c r="I1839" s="4" t="s">
        <v>163</v>
      </c>
      <c r="J1839" s="11">
        <f t="shared" si="84"/>
        <v>3</v>
      </c>
      <c r="K1839" s="11">
        <f t="shared" si="85"/>
        <v>0</v>
      </c>
      <c r="L1839" s="11">
        <f t="shared" si="86"/>
        <v>11</v>
      </c>
      <c r="M1839" s="11" t="str">
        <f ca="1">IF(I1839&lt;&gt;"план","",IF((ABS(SUMIFS($C:$C,$J:$J,J1839,$E:$E,E1839,$I:$I,"факт"))+ABS(C1839))&gt;ABS(SUMIFS(INDIRECT("'Реестр план'!"&amp;'План-факт'!$E$3),'Реестр план'!$F:$F,E1839,'Реестр план'!$I:$I,J1839)),"перерасход","ок"))</f>
        <v/>
      </c>
    </row>
    <row r="1840" spans="1:13" x14ac:dyDescent="0.3">
      <c r="A1840" s="7">
        <v>42077</v>
      </c>
      <c r="C1840" s="9">
        <v>-1606.24</v>
      </c>
      <c r="D1840" s="4" t="s">
        <v>16</v>
      </c>
      <c r="E1840" s="4" t="s">
        <v>29</v>
      </c>
      <c r="F1840" s="4" t="s">
        <v>130</v>
      </c>
      <c r="H1840" s="4" t="s">
        <v>185</v>
      </c>
      <c r="I1840" s="4" t="s">
        <v>163</v>
      </c>
      <c r="J1840" s="11">
        <f t="shared" si="84"/>
        <v>3</v>
      </c>
      <c r="K1840" s="11">
        <f t="shared" si="85"/>
        <v>0</v>
      </c>
      <c r="L1840" s="11">
        <f t="shared" si="86"/>
        <v>11</v>
      </c>
      <c r="M1840" s="11" t="str">
        <f ca="1">IF(I1840&lt;&gt;"план","",IF((ABS(SUMIFS($C:$C,$J:$J,J1840,$E:$E,E1840,$I:$I,"факт"))+ABS(C1840))&gt;ABS(SUMIFS(INDIRECT("'Реестр план'!"&amp;'План-факт'!$E$3),'Реестр план'!$F:$F,E1840,'Реестр план'!$I:$I,J1840)),"перерасход","ок"))</f>
        <v/>
      </c>
    </row>
    <row r="1841" spans="1:13" x14ac:dyDescent="0.3">
      <c r="A1841" s="7">
        <v>42077</v>
      </c>
      <c r="C1841" s="9">
        <v>-871.58</v>
      </c>
      <c r="D1841" s="4" t="s">
        <v>15</v>
      </c>
      <c r="E1841" s="4" t="s">
        <v>29</v>
      </c>
      <c r="F1841" s="4" t="s">
        <v>130</v>
      </c>
      <c r="H1841" s="4" t="s">
        <v>185</v>
      </c>
      <c r="I1841" s="4" t="s">
        <v>163</v>
      </c>
      <c r="J1841" s="11">
        <f t="shared" si="84"/>
        <v>3</v>
      </c>
      <c r="K1841" s="11">
        <f t="shared" si="85"/>
        <v>0</v>
      </c>
      <c r="L1841" s="11">
        <f t="shared" si="86"/>
        <v>11</v>
      </c>
      <c r="M1841" s="11" t="str">
        <f ca="1">IF(I1841&lt;&gt;"план","",IF((ABS(SUMIFS($C:$C,$J:$J,J1841,$E:$E,E1841,$I:$I,"факт"))+ABS(C1841))&gt;ABS(SUMIFS(INDIRECT("'Реестр план'!"&amp;'План-факт'!$E$3),'Реестр план'!$F:$F,E1841,'Реестр план'!$I:$I,J1841)),"перерасход","ок"))</f>
        <v/>
      </c>
    </row>
    <row r="1842" spans="1:13" x14ac:dyDescent="0.3">
      <c r="A1842" s="7">
        <v>42077</v>
      </c>
      <c r="C1842" s="9">
        <v>9600</v>
      </c>
      <c r="D1842" s="4" t="s">
        <v>15</v>
      </c>
      <c r="E1842" s="4" t="s">
        <v>24</v>
      </c>
      <c r="F1842" s="4" t="s">
        <v>125</v>
      </c>
      <c r="H1842" s="4" t="s">
        <v>178</v>
      </c>
      <c r="I1842" s="4" t="s">
        <v>163</v>
      </c>
      <c r="J1842" s="11">
        <f t="shared" si="84"/>
        <v>3</v>
      </c>
      <c r="K1842" s="11">
        <f t="shared" si="85"/>
        <v>0</v>
      </c>
      <c r="L1842" s="11">
        <f t="shared" si="86"/>
        <v>11</v>
      </c>
      <c r="M1842" s="11" t="str">
        <f ca="1">IF(I1842&lt;&gt;"план","",IF((ABS(SUMIFS($C:$C,$J:$J,J1842,$E:$E,E1842,$I:$I,"факт"))+ABS(C1842))&gt;ABS(SUMIFS(INDIRECT("'Реестр план'!"&amp;'План-факт'!$E$3),'Реестр план'!$F:$F,E1842,'Реестр план'!$I:$I,J1842)),"перерасход","ок"))</f>
        <v/>
      </c>
    </row>
    <row r="1843" spans="1:13" x14ac:dyDescent="0.3">
      <c r="A1843" s="7">
        <v>42077</v>
      </c>
      <c r="C1843" s="9">
        <v>18399.150000000001</v>
      </c>
      <c r="D1843" s="4" t="s">
        <v>16</v>
      </c>
      <c r="E1843" s="4" t="s">
        <v>24</v>
      </c>
      <c r="F1843" s="4" t="s">
        <v>110</v>
      </c>
      <c r="H1843" s="4" t="s">
        <v>178</v>
      </c>
      <c r="I1843" s="4" t="s">
        <v>163</v>
      </c>
      <c r="J1843" s="11">
        <f t="shared" si="84"/>
        <v>3</v>
      </c>
      <c r="K1843" s="11">
        <f t="shared" si="85"/>
        <v>0</v>
      </c>
      <c r="L1843" s="11">
        <f t="shared" si="86"/>
        <v>11</v>
      </c>
      <c r="M1843" s="11" t="str">
        <f ca="1">IF(I1843&lt;&gt;"план","",IF((ABS(SUMIFS($C:$C,$J:$J,J1843,$E:$E,E1843,$I:$I,"факт"))+ABS(C1843))&gt;ABS(SUMIFS(INDIRECT("'Реестр план'!"&amp;'План-факт'!$E$3),'Реестр план'!$F:$F,E1843,'Реестр план'!$I:$I,J1843)),"перерасход","ок"))</f>
        <v/>
      </c>
    </row>
    <row r="1844" spans="1:13" x14ac:dyDescent="0.3">
      <c r="A1844" s="7">
        <v>42077</v>
      </c>
      <c r="C1844" s="9">
        <v>18399.150000000001</v>
      </c>
      <c r="D1844" s="4" t="s">
        <v>16</v>
      </c>
      <c r="E1844" s="4" t="s">
        <v>24</v>
      </c>
      <c r="F1844" s="4" t="s">
        <v>122</v>
      </c>
      <c r="H1844" s="4" t="s">
        <v>178</v>
      </c>
      <c r="I1844" s="4" t="s">
        <v>163</v>
      </c>
      <c r="J1844" s="11">
        <f t="shared" si="84"/>
        <v>3</v>
      </c>
      <c r="K1844" s="11">
        <f t="shared" si="85"/>
        <v>0</v>
      </c>
      <c r="L1844" s="11">
        <f t="shared" si="86"/>
        <v>11</v>
      </c>
      <c r="M1844" s="11" t="str">
        <f ca="1">IF(I1844&lt;&gt;"план","",IF((ABS(SUMIFS($C:$C,$J:$J,J1844,$E:$E,E1844,$I:$I,"факт"))+ABS(C1844))&gt;ABS(SUMIFS(INDIRECT("'Реестр план'!"&amp;'План-факт'!$E$3),'Реестр план'!$F:$F,E1844,'Реестр план'!$I:$I,J1844)),"перерасход","ок"))</f>
        <v/>
      </c>
    </row>
    <row r="1845" spans="1:13" x14ac:dyDescent="0.3">
      <c r="A1845" s="7">
        <v>42077</v>
      </c>
      <c r="C1845" s="9">
        <v>23127.98</v>
      </c>
      <c r="D1845" s="4" t="s">
        <v>15</v>
      </c>
      <c r="E1845" s="4" t="s">
        <v>24</v>
      </c>
      <c r="F1845" s="4" t="s">
        <v>125</v>
      </c>
      <c r="H1845" s="4" t="s">
        <v>178</v>
      </c>
      <c r="I1845" s="4" t="s">
        <v>163</v>
      </c>
      <c r="J1845" s="11">
        <f t="shared" si="84"/>
        <v>3</v>
      </c>
      <c r="K1845" s="11">
        <f t="shared" si="85"/>
        <v>0</v>
      </c>
      <c r="L1845" s="11">
        <f t="shared" si="86"/>
        <v>11</v>
      </c>
      <c r="M1845" s="11" t="str">
        <f ca="1">IF(I1845&lt;&gt;"план","",IF((ABS(SUMIFS($C:$C,$J:$J,J1845,$E:$E,E1845,$I:$I,"факт"))+ABS(C1845))&gt;ABS(SUMIFS(INDIRECT("'Реестр план'!"&amp;'План-факт'!$E$3),'Реестр план'!$F:$F,E1845,'Реестр план'!$I:$I,J1845)),"перерасход","ок"))</f>
        <v/>
      </c>
    </row>
    <row r="1846" spans="1:13" x14ac:dyDescent="0.3">
      <c r="A1846" s="7">
        <v>42077</v>
      </c>
      <c r="C1846" s="9">
        <v>35400</v>
      </c>
      <c r="D1846" s="4" t="s">
        <v>9</v>
      </c>
      <c r="E1846" s="4" t="s">
        <v>24</v>
      </c>
      <c r="F1846" s="4" t="s">
        <v>115</v>
      </c>
      <c r="H1846" s="4" t="s">
        <v>178</v>
      </c>
      <c r="I1846" s="4" t="s">
        <v>163</v>
      </c>
      <c r="J1846" s="11">
        <f t="shared" si="84"/>
        <v>3</v>
      </c>
      <c r="K1846" s="11">
        <f t="shared" si="85"/>
        <v>0</v>
      </c>
      <c r="L1846" s="11">
        <f t="shared" si="86"/>
        <v>11</v>
      </c>
      <c r="M1846" s="11" t="str">
        <f ca="1">IF(I1846&lt;&gt;"план","",IF((ABS(SUMIFS($C:$C,$J:$J,J1846,$E:$E,E1846,$I:$I,"факт"))+ABS(C1846))&gt;ABS(SUMIFS(INDIRECT("'Реестр план'!"&amp;'План-факт'!$E$3),'Реестр план'!$F:$F,E1846,'Реестр план'!$I:$I,J1846)),"перерасход","ок"))</f>
        <v/>
      </c>
    </row>
    <row r="1847" spans="1:13" x14ac:dyDescent="0.3">
      <c r="A1847" s="7">
        <v>42077</v>
      </c>
      <c r="C1847" s="9">
        <v>83526.3</v>
      </c>
      <c r="D1847" s="4" t="s">
        <v>9</v>
      </c>
      <c r="E1847" s="4" t="s">
        <v>24</v>
      </c>
      <c r="F1847" s="4" t="s">
        <v>111</v>
      </c>
      <c r="H1847" s="4" t="s">
        <v>178</v>
      </c>
      <c r="I1847" s="4" t="s">
        <v>163</v>
      </c>
      <c r="J1847" s="11">
        <f t="shared" si="84"/>
        <v>3</v>
      </c>
      <c r="K1847" s="11">
        <f t="shared" si="85"/>
        <v>0</v>
      </c>
      <c r="L1847" s="11">
        <f t="shared" si="86"/>
        <v>11</v>
      </c>
      <c r="M1847" s="11" t="str">
        <f ca="1">IF(I1847&lt;&gt;"план","",IF((ABS(SUMIFS($C:$C,$J:$J,J1847,$E:$E,E1847,$I:$I,"факт"))+ABS(C1847))&gt;ABS(SUMIFS(INDIRECT("'Реестр план'!"&amp;'План-факт'!$E$3),'Реестр план'!$F:$F,E1847,'Реестр план'!$I:$I,J1847)),"перерасход","ок"))</f>
        <v/>
      </c>
    </row>
    <row r="1848" spans="1:13" x14ac:dyDescent="0.3">
      <c r="A1848" s="7">
        <v>42077</v>
      </c>
      <c r="C1848" s="9">
        <v>90447</v>
      </c>
      <c r="D1848" s="4" t="s">
        <v>16</v>
      </c>
      <c r="E1848" s="4" t="s">
        <v>24</v>
      </c>
      <c r="F1848" s="4" t="s">
        <v>108</v>
      </c>
      <c r="H1848" s="4" t="s">
        <v>178</v>
      </c>
      <c r="I1848" s="4" t="s">
        <v>163</v>
      </c>
      <c r="J1848" s="11">
        <f t="shared" si="84"/>
        <v>3</v>
      </c>
      <c r="K1848" s="11">
        <f t="shared" si="85"/>
        <v>0</v>
      </c>
      <c r="L1848" s="11">
        <f t="shared" si="86"/>
        <v>11</v>
      </c>
      <c r="M1848" s="11" t="str">
        <f ca="1">IF(I1848&lt;&gt;"план","",IF((ABS(SUMIFS($C:$C,$J:$J,J1848,$E:$E,E1848,$I:$I,"факт"))+ABS(C1848))&gt;ABS(SUMIFS(INDIRECT("'Реестр план'!"&amp;'План-факт'!$E$3),'Реестр план'!$F:$F,E1848,'Реестр план'!$I:$I,J1848)),"перерасход","ок"))</f>
        <v/>
      </c>
    </row>
    <row r="1849" spans="1:13" x14ac:dyDescent="0.3">
      <c r="A1849" s="7">
        <v>42077</v>
      </c>
      <c r="C1849" s="9">
        <v>90447</v>
      </c>
      <c r="D1849" s="4" t="s">
        <v>9</v>
      </c>
      <c r="E1849" s="4" t="s">
        <v>24</v>
      </c>
      <c r="F1849" s="4" t="s">
        <v>120</v>
      </c>
      <c r="H1849" s="4" t="s">
        <v>178</v>
      </c>
      <c r="I1849" s="4" t="s">
        <v>163</v>
      </c>
      <c r="J1849" s="11">
        <f t="shared" si="84"/>
        <v>3</v>
      </c>
      <c r="K1849" s="11">
        <f t="shared" si="85"/>
        <v>0</v>
      </c>
      <c r="L1849" s="11">
        <f t="shared" si="86"/>
        <v>11</v>
      </c>
      <c r="M1849" s="11" t="str">
        <f ca="1">IF(I1849&lt;&gt;"план","",IF((ABS(SUMIFS($C:$C,$J:$J,J1849,$E:$E,E1849,$I:$I,"факт"))+ABS(C1849))&gt;ABS(SUMIFS(INDIRECT("'Реестр план'!"&amp;'План-факт'!$E$3),'Реестр план'!$F:$F,E1849,'Реестр план'!$I:$I,J1849)),"перерасход","ок"))</f>
        <v/>
      </c>
    </row>
    <row r="1850" spans="1:13" x14ac:dyDescent="0.3">
      <c r="A1850" s="7">
        <v>42077</v>
      </c>
      <c r="C1850" s="9">
        <v>105000</v>
      </c>
      <c r="D1850" s="4" t="s">
        <v>16</v>
      </c>
      <c r="E1850" s="4" t="s">
        <v>24</v>
      </c>
      <c r="F1850" s="4" t="s">
        <v>116</v>
      </c>
      <c r="H1850" s="4" t="s">
        <v>178</v>
      </c>
      <c r="I1850" s="4" t="s">
        <v>163</v>
      </c>
      <c r="J1850" s="11">
        <f t="shared" si="84"/>
        <v>3</v>
      </c>
      <c r="K1850" s="11">
        <f t="shared" si="85"/>
        <v>0</v>
      </c>
      <c r="L1850" s="11">
        <f t="shared" si="86"/>
        <v>11</v>
      </c>
      <c r="M1850" s="11" t="str">
        <f ca="1">IF(I1850&lt;&gt;"план","",IF((ABS(SUMIFS($C:$C,$J:$J,J1850,$E:$E,E1850,$I:$I,"факт"))+ABS(C1850))&gt;ABS(SUMIFS(INDIRECT("'Реестр план'!"&amp;'План-факт'!$E$3),'Реестр план'!$F:$F,E1850,'Реестр план'!$I:$I,J1850)),"перерасход","ок"))</f>
        <v/>
      </c>
    </row>
    <row r="1851" spans="1:13" x14ac:dyDescent="0.3">
      <c r="A1851" s="7">
        <v>42077</v>
      </c>
      <c r="C1851" s="9">
        <v>118737.5</v>
      </c>
      <c r="D1851" s="4" t="s">
        <v>9</v>
      </c>
      <c r="E1851" s="4" t="s">
        <v>24</v>
      </c>
      <c r="F1851" s="4" t="s">
        <v>124</v>
      </c>
      <c r="H1851" s="4" t="s">
        <v>178</v>
      </c>
      <c r="I1851" s="4" t="s">
        <v>163</v>
      </c>
      <c r="J1851" s="11">
        <f t="shared" si="84"/>
        <v>3</v>
      </c>
      <c r="K1851" s="11">
        <f t="shared" si="85"/>
        <v>0</v>
      </c>
      <c r="L1851" s="11">
        <f t="shared" si="86"/>
        <v>11</v>
      </c>
      <c r="M1851" s="11" t="str">
        <f ca="1">IF(I1851&lt;&gt;"план","",IF((ABS(SUMIFS($C:$C,$J:$J,J1851,$E:$E,E1851,$I:$I,"факт"))+ABS(C1851))&gt;ABS(SUMIFS(INDIRECT("'Реестр план'!"&amp;'План-факт'!$E$3),'Реестр план'!$F:$F,E1851,'Реестр план'!$I:$I,J1851)),"перерасход","ок"))</f>
        <v/>
      </c>
    </row>
    <row r="1852" spans="1:13" x14ac:dyDescent="0.3">
      <c r="A1852" s="7">
        <v>42078</v>
      </c>
      <c r="C1852" s="9">
        <v>-153449.47</v>
      </c>
      <c r="D1852" s="4" t="s">
        <v>15</v>
      </c>
      <c r="E1852" s="4" t="s">
        <v>29</v>
      </c>
      <c r="F1852" s="4" t="s">
        <v>127</v>
      </c>
      <c r="H1852" s="4" t="s">
        <v>185</v>
      </c>
      <c r="I1852" s="4" t="s">
        <v>163</v>
      </c>
      <c r="J1852" s="11">
        <f t="shared" si="84"/>
        <v>3</v>
      </c>
      <c r="K1852" s="11">
        <f t="shared" si="85"/>
        <v>0</v>
      </c>
      <c r="L1852" s="11">
        <f t="shared" si="86"/>
        <v>12</v>
      </c>
      <c r="M1852" s="11" t="str">
        <f ca="1">IF(I1852&lt;&gt;"план","",IF((ABS(SUMIFS($C:$C,$J:$J,J1852,$E:$E,E1852,$I:$I,"факт"))+ABS(C1852))&gt;ABS(SUMIFS(INDIRECT("'Реестр план'!"&amp;'План-факт'!$E$3),'Реестр план'!$F:$F,E1852,'Реестр план'!$I:$I,J1852)),"перерасход","ок"))</f>
        <v/>
      </c>
    </row>
    <row r="1853" spans="1:13" x14ac:dyDescent="0.3">
      <c r="A1853" s="7">
        <v>42078</v>
      </c>
      <c r="C1853" s="9">
        <v>-143900</v>
      </c>
      <c r="D1853" s="4" t="s">
        <v>9</v>
      </c>
      <c r="E1853" s="4" t="s">
        <v>32</v>
      </c>
      <c r="F1853" s="4" t="s">
        <v>152</v>
      </c>
      <c r="H1853" s="4" t="s">
        <v>179</v>
      </c>
      <c r="I1853" s="4" t="s">
        <v>163</v>
      </c>
      <c r="J1853" s="11">
        <f t="shared" si="84"/>
        <v>3</v>
      </c>
      <c r="K1853" s="11">
        <f t="shared" si="85"/>
        <v>0</v>
      </c>
      <c r="L1853" s="11">
        <f t="shared" si="86"/>
        <v>12</v>
      </c>
      <c r="M1853" s="11" t="str">
        <f ca="1">IF(I1853&lt;&gt;"план","",IF((ABS(SUMIFS($C:$C,$J:$J,J1853,$E:$E,E1853,$I:$I,"факт"))+ABS(C1853))&gt;ABS(SUMIFS(INDIRECT("'Реестр план'!"&amp;'План-факт'!$E$3),'Реестр план'!$F:$F,E1853,'Реестр план'!$I:$I,J1853)),"перерасход","ок"))</f>
        <v/>
      </c>
    </row>
    <row r="1854" spans="1:13" x14ac:dyDescent="0.3">
      <c r="A1854" s="7">
        <v>42078</v>
      </c>
      <c r="C1854" s="9">
        <v>-125600</v>
      </c>
      <c r="D1854" s="4" t="s">
        <v>15</v>
      </c>
      <c r="E1854" s="4" t="s">
        <v>36</v>
      </c>
      <c r="H1854" s="4" t="s">
        <v>186</v>
      </c>
      <c r="I1854" s="4" t="s">
        <v>163</v>
      </c>
      <c r="J1854" s="11">
        <f t="shared" si="84"/>
        <v>3</v>
      </c>
      <c r="K1854" s="11">
        <f t="shared" si="85"/>
        <v>0</v>
      </c>
      <c r="L1854" s="11">
        <f t="shared" si="86"/>
        <v>12</v>
      </c>
      <c r="M1854" s="11" t="str">
        <f ca="1">IF(I1854&lt;&gt;"план","",IF((ABS(SUMIFS($C:$C,$J:$J,J1854,$E:$E,E1854,$I:$I,"факт"))+ABS(C1854))&gt;ABS(SUMIFS(INDIRECT("'Реестр план'!"&amp;'План-факт'!$E$3),'Реестр план'!$F:$F,E1854,'Реестр план'!$I:$I,J1854)),"перерасход","ок"))</f>
        <v/>
      </c>
    </row>
    <row r="1855" spans="1:13" x14ac:dyDescent="0.3">
      <c r="A1855" s="7">
        <v>42078</v>
      </c>
      <c r="C1855" s="9">
        <v>-75000</v>
      </c>
      <c r="D1855" s="4" t="s">
        <v>9</v>
      </c>
      <c r="E1855" s="4" t="s">
        <v>32</v>
      </c>
      <c r="F1855" s="4" t="s">
        <v>147</v>
      </c>
      <c r="H1855" s="4" t="s">
        <v>179</v>
      </c>
      <c r="I1855" s="4" t="s">
        <v>163</v>
      </c>
      <c r="J1855" s="11">
        <f t="shared" si="84"/>
        <v>3</v>
      </c>
      <c r="K1855" s="11">
        <f t="shared" si="85"/>
        <v>0</v>
      </c>
      <c r="L1855" s="11">
        <f t="shared" si="86"/>
        <v>12</v>
      </c>
      <c r="M1855" s="11" t="str">
        <f ca="1">IF(I1855&lt;&gt;"план","",IF((ABS(SUMIFS($C:$C,$J:$J,J1855,$E:$E,E1855,$I:$I,"факт"))+ABS(C1855))&gt;ABS(SUMIFS(INDIRECT("'Реестр план'!"&amp;'План-факт'!$E$3),'Реестр план'!$F:$F,E1855,'Реестр план'!$I:$I,J1855)),"перерасход","ок"))</f>
        <v/>
      </c>
    </row>
    <row r="1856" spans="1:13" x14ac:dyDescent="0.3">
      <c r="A1856" s="7">
        <v>42078</v>
      </c>
      <c r="C1856" s="9">
        <v>-60000</v>
      </c>
      <c r="D1856" s="4" t="s">
        <v>16</v>
      </c>
      <c r="E1856" s="4" t="s">
        <v>32</v>
      </c>
      <c r="F1856" s="4" t="s">
        <v>148</v>
      </c>
      <c r="H1856" s="4" t="s">
        <v>179</v>
      </c>
      <c r="I1856" s="4" t="s">
        <v>163</v>
      </c>
      <c r="J1856" s="11">
        <f t="shared" si="84"/>
        <v>3</v>
      </c>
      <c r="K1856" s="11">
        <f t="shared" si="85"/>
        <v>0</v>
      </c>
      <c r="L1856" s="11">
        <f t="shared" si="86"/>
        <v>12</v>
      </c>
      <c r="M1856" s="11" t="str">
        <f ca="1">IF(I1856&lt;&gt;"план","",IF((ABS(SUMIFS($C:$C,$J:$J,J1856,$E:$E,E1856,$I:$I,"факт"))+ABS(C1856))&gt;ABS(SUMIFS(INDIRECT("'Реестр план'!"&amp;'План-факт'!$E$3),'Реестр план'!$F:$F,E1856,'Реестр план'!$I:$I,J1856)),"перерасход","ок"))</f>
        <v/>
      </c>
    </row>
    <row r="1857" spans="1:13" x14ac:dyDescent="0.3">
      <c r="A1857" s="7">
        <v>42078</v>
      </c>
      <c r="C1857" s="9">
        <v>-47500</v>
      </c>
      <c r="D1857" s="4" t="s">
        <v>16</v>
      </c>
      <c r="E1857" s="4" t="s">
        <v>32</v>
      </c>
      <c r="F1857" s="4" t="s">
        <v>149</v>
      </c>
      <c r="H1857" s="4" t="s">
        <v>179</v>
      </c>
      <c r="I1857" s="4" t="s">
        <v>163</v>
      </c>
      <c r="J1857" s="11">
        <f t="shared" si="84"/>
        <v>3</v>
      </c>
      <c r="K1857" s="11">
        <f t="shared" si="85"/>
        <v>0</v>
      </c>
      <c r="L1857" s="11">
        <f t="shared" si="86"/>
        <v>12</v>
      </c>
      <c r="M1857" s="11" t="str">
        <f ca="1">IF(I1857&lt;&gt;"план","",IF((ABS(SUMIFS($C:$C,$J:$J,J1857,$E:$E,E1857,$I:$I,"факт"))+ABS(C1857))&gt;ABS(SUMIFS(INDIRECT("'Реестр план'!"&amp;'План-факт'!$E$3),'Реестр план'!$F:$F,E1857,'Реестр план'!$I:$I,J1857)),"перерасход","ок"))</f>
        <v/>
      </c>
    </row>
    <row r="1858" spans="1:13" x14ac:dyDescent="0.3">
      <c r="A1858" s="7">
        <v>42078</v>
      </c>
      <c r="C1858" s="9">
        <v>-40000</v>
      </c>
      <c r="D1858" s="4" t="s">
        <v>15</v>
      </c>
      <c r="E1858" s="4" t="s">
        <v>32</v>
      </c>
      <c r="F1858" s="4" t="s">
        <v>151</v>
      </c>
      <c r="H1858" s="4" t="s">
        <v>179</v>
      </c>
      <c r="I1858" s="4" t="s">
        <v>163</v>
      </c>
      <c r="J1858" s="11">
        <f t="shared" si="84"/>
        <v>3</v>
      </c>
      <c r="K1858" s="11">
        <f t="shared" si="85"/>
        <v>0</v>
      </c>
      <c r="L1858" s="11">
        <f t="shared" si="86"/>
        <v>12</v>
      </c>
      <c r="M1858" s="11" t="str">
        <f ca="1">IF(I1858&lt;&gt;"план","",IF((ABS(SUMIFS($C:$C,$J:$J,J1858,$E:$E,E1858,$I:$I,"факт"))+ABS(C1858))&gt;ABS(SUMIFS(INDIRECT("'Реестр план'!"&amp;'План-факт'!$E$3),'Реестр план'!$F:$F,E1858,'Реестр план'!$I:$I,J1858)),"перерасход","ок"))</f>
        <v/>
      </c>
    </row>
    <row r="1859" spans="1:13" x14ac:dyDescent="0.3">
      <c r="A1859" s="7">
        <v>42078</v>
      </c>
      <c r="C1859" s="9">
        <v>-35975</v>
      </c>
      <c r="D1859" s="4" t="s">
        <v>16</v>
      </c>
      <c r="E1859" s="4" t="s">
        <v>33</v>
      </c>
      <c r="F1859" s="4" t="s">
        <v>152</v>
      </c>
      <c r="H1859" s="4" t="s">
        <v>179</v>
      </c>
      <c r="I1859" s="4" t="s">
        <v>163</v>
      </c>
      <c r="J1859" s="11">
        <f t="shared" si="84"/>
        <v>3</v>
      </c>
      <c r="K1859" s="11">
        <f t="shared" si="85"/>
        <v>0</v>
      </c>
      <c r="L1859" s="11">
        <f t="shared" si="86"/>
        <v>12</v>
      </c>
      <c r="M1859" s="11" t="str">
        <f ca="1">IF(I1859&lt;&gt;"план","",IF((ABS(SUMIFS($C:$C,$J:$J,J1859,$E:$E,E1859,$I:$I,"факт"))+ABS(C1859))&gt;ABS(SUMIFS(INDIRECT("'Реестр план'!"&amp;'План-факт'!$E$3),'Реестр план'!$F:$F,E1859,'Реестр план'!$I:$I,J1859)),"перерасход","ок"))</f>
        <v/>
      </c>
    </row>
    <row r="1860" spans="1:13" x14ac:dyDescent="0.3">
      <c r="A1860" s="7">
        <v>42078</v>
      </c>
      <c r="C1860" s="9">
        <v>-32625</v>
      </c>
      <c r="D1860" s="4" t="s">
        <v>15</v>
      </c>
      <c r="E1860" s="4" t="s">
        <v>32</v>
      </c>
      <c r="F1860" s="4" t="s">
        <v>150</v>
      </c>
      <c r="H1860" s="4" t="s">
        <v>179</v>
      </c>
      <c r="I1860" s="4" t="s">
        <v>163</v>
      </c>
      <c r="J1860" s="11">
        <f t="shared" ref="J1860:J1923" si="87">IF(ISBLANK(A1860),0,MONTH(A1860))</f>
        <v>3</v>
      </c>
      <c r="K1860" s="11">
        <f t="shared" ref="K1860:K1923" si="88">IF(ISBLANK(B1860),0,MONTH(B1860))</f>
        <v>0</v>
      </c>
      <c r="L1860" s="11">
        <f t="shared" ref="L1860:L1923" si="89">WEEKNUM(A1860)</f>
        <v>12</v>
      </c>
      <c r="M1860" s="11" t="str">
        <f ca="1">IF(I1860&lt;&gt;"план","",IF((ABS(SUMIFS($C:$C,$J:$J,J1860,$E:$E,E1860,$I:$I,"факт"))+ABS(C1860))&gt;ABS(SUMIFS(INDIRECT("'Реестр план'!"&amp;'План-факт'!$E$3),'Реестр план'!$F:$F,E1860,'Реестр план'!$I:$I,J1860)),"перерасход","ок"))</f>
        <v/>
      </c>
    </row>
    <row r="1861" spans="1:13" x14ac:dyDescent="0.3">
      <c r="A1861" s="7">
        <v>42078</v>
      </c>
      <c r="C1861" s="9">
        <v>-25626.82</v>
      </c>
      <c r="D1861" s="4" t="s">
        <v>9</v>
      </c>
      <c r="E1861" s="4" t="s">
        <v>29</v>
      </c>
      <c r="F1861" s="4" t="s">
        <v>141</v>
      </c>
      <c r="H1861" s="4" t="s">
        <v>185</v>
      </c>
      <c r="I1861" s="4" t="s">
        <v>163</v>
      </c>
      <c r="J1861" s="11">
        <f t="shared" si="87"/>
        <v>3</v>
      </c>
      <c r="K1861" s="11">
        <f t="shared" si="88"/>
        <v>0</v>
      </c>
      <c r="L1861" s="11">
        <f t="shared" si="89"/>
        <v>12</v>
      </c>
      <c r="M1861" s="11" t="str">
        <f ca="1">IF(I1861&lt;&gt;"план","",IF((ABS(SUMIFS($C:$C,$J:$J,J1861,$E:$E,E1861,$I:$I,"факт"))+ABS(C1861))&gt;ABS(SUMIFS(INDIRECT("'Реестр план'!"&amp;'План-факт'!$E$3),'Реестр план'!$F:$F,E1861,'Реестр план'!$I:$I,J1861)),"перерасход","ок"))</f>
        <v/>
      </c>
    </row>
    <row r="1862" spans="1:13" x14ac:dyDescent="0.3">
      <c r="A1862" s="7">
        <v>42078</v>
      </c>
      <c r="C1862" s="9">
        <v>-18750</v>
      </c>
      <c r="D1862" s="4" t="s">
        <v>15</v>
      </c>
      <c r="E1862" s="4" t="s">
        <v>33</v>
      </c>
      <c r="F1862" s="4" t="s">
        <v>147</v>
      </c>
      <c r="H1862" s="4" t="s">
        <v>179</v>
      </c>
      <c r="I1862" s="4" t="s">
        <v>163</v>
      </c>
      <c r="J1862" s="11">
        <f t="shared" si="87"/>
        <v>3</v>
      </c>
      <c r="K1862" s="11">
        <f t="shared" si="88"/>
        <v>0</v>
      </c>
      <c r="L1862" s="11">
        <f t="shared" si="89"/>
        <v>12</v>
      </c>
      <c r="M1862" s="11" t="str">
        <f ca="1">IF(I1862&lt;&gt;"план","",IF((ABS(SUMIFS($C:$C,$J:$J,J1862,$E:$E,E1862,$I:$I,"факт"))+ABS(C1862))&gt;ABS(SUMIFS(INDIRECT("'Реестр план'!"&amp;'План-факт'!$E$3),'Реестр план'!$F:$F,E1862,'Реестр план'!$I:$I,J1862)),"перерасход","ок"))</f>
        <v/>
      </c>
    </row>
    <row r="1863" spans="1:13" x14ac:dyDescent="0.3">
      <c r="A1863" s="7">
        <v>42078</v>
      </c>
      <c r="C1863" s="9">
        <v>-15000</v>
      </c>
      <c r="D1863" s="4" t="s">
        <v>16</v>
      </c>
      <c r="E1863" s="4" t="s">
        <v>33</v>
      </c>
      <c r="F1863" s="4" t="s">
        <v>148</v>
      </c>
      <c r="H1863" s="4" t="s">
        <v>179</v>
      </c>
      <c r="I1863" s="4" t="s">
        <v>163</v>
      </c>
      <c r="J1863" s="11">
        <f t="shared" si="87"/>
        <v>3</v>
      </c>
      <c r="K1863" s="11">
        <f t="shared" si="88"/>
        <v>0</v>
      </c>
      <c r="L1863" s="11">
        <f t="shared" si="89"/>
        <v>12</v>
      </c>
      <c r="M1863" s="11" t="str">
        <f ca="1">IF(I1863&lt;&gt;"план","",IF((ABS(SUMIFS($C:$C,$J:$J,J1863,$E:$E,E1863,$I:$I,"факт"))+ABS(C1863))&gt;ABS(SUMIFS(INDIRECT("'Реестр план'!"&amp;'План-факт'!$E$3),'Реестр план'!$F:$F,E1863,'Реестр план'!$I:$I,J1863)),"перерасход","ок"))</f>
        <v/>
      </c>
    </row>
    <row r="1864" spans="1:13" x14ac:dyDescent="0.3">
      <c r="A1864" s="7">
        <v>42078</v>
      </c>
      <c r="C1864" s="9">
        <v>-11875</v>
      </c>
      <c r="D1864" s="4" t="s">
        <v>16</v>
      </c>
      <c r="E1864" s="4" t="s">
        <v>33</v>
      </c>
      <c r="F1864" s="4" t="s">
        <v>149</v>
      </c>
      <c r="H1864" s="4" t="s">
        <v>179</v>
      </c>
      <c r="I1864" s="4" t="s">
        <v>163</v>
      </c>
      <c r="J1864" s="11">
        <f t="shared" si="87"/>
        <v>3</v>
      </c>
      <c r="K1864" s="11">
        <f t="shared" si="88"/>
        <v>0</v>
      </c>
      <c r="L1864" s="11">
        <f t="shared" si="89"/>
        <v>12</v>
      </c>
      <c r="M1864" s="11" t="str">
        <f ca="1">IF(I1864&lt;&gt;"план","",IF((ABS(SUMIFS($C:$C,$J:$J,J1864,$E:$E,E1864,$I:$I,"факт"))+ABS(C1864))&gt;ABS(SUMIFS(INDIRECT("'Реестр план'!"&amp;'План-факт'!$E$3),'Реестр план'!$F:$F,E1864,'Реестр план'!$I:$I,J1864)),"перерасход","ок"))</f>
        <v/>
      </c>
    </row>
    <row r="1865" spans="1:13" x14ac:dyDescent="0.3">
      <c r="A1865" s="7">
        <v>42078</v>
      </c>
      <c r="C1865" s="9">
        <v>-10000</v>
      </c>
      <c r="D1865" s="4" t="s">
        <v>15</v>
      </c>
      <c r="E1865" s="4" t="s">
        <v>33</v>
      </c>
      <c r="F1865" s="4" t="s">
        <v>151</v>
      </c>
      <c r="H1865" s="4" t="s">
        <v>179</v>
      </c>
      <c r="I1865" s="4" t="s">
        <v>163</v>
      </c>
      <c r="J1865" s="11">
        <f t="shared" si="87"/>
        <v>3</v>
      </c>
      <c r="K1865" s="11">
        <f t="shared" si="88"/>
        <v>0</v>
      </c>
      <c r="L1865" s="11">
        <f t="shared" si="89"/>
        <v>12</v>
      </c>
      <c r="M1865" s="11" t="str">
        <f ca="1">IF(I1865&lt;&gt;"план","",IF((ABS(SUMIFS($C:$C,$J:$J,J1865,$E:$E,E1865,$I:$I,"факт"))+ABS(C1865))&gt;ABS(SUMIFS(INDIRECT("'Реестр план'!"&amp;'План-факт'!$E$3),'Реестр план'!$F:$F,E1865,'Реестр план'!$I:$I,J1865)),"перерасход","ок"))</f>
        <v/>
      </c>
    </row>
    <row r="1866" spans="1:13" x14ac:dyDescent="0.3">
      <c r="A1866" s="7">
        <v>42078</v>
      </c>
      <c r="C1866" s="9">
        <v>-8589.8799999999992</v>
      </c>
      <c r="D1866" s="4" t="s">
        <v>9</v>
      </c>
      <c r="E1866" s="4" t="s">
        <v>29</v>
      </c>
      <c r="F1866" s="4" t="s">
        <v>141</v>
      </c>
      <c r="H1866" s="4" t="s">
        <v>185</v>
      </c>
      <c r="I1866" s="4" t="s">
        <v>163</v>
      </c>
      <c r="J1866" s="11">
        <f t="shared" si="87"/>
        <v>3</v>
      </c>
      <c r="K1866" s="11">
        <f t="shared" si="88"/>
        <v>0</v>
      </c>
      <c r="L1866" s="11">
        <f t="shared" si="89"/>
        <v>12</v>
      </c>
      <c r="M1866" s="11" t="str">
        <f ca="1">IF(I1866&lt;&gt;"план","",IF((ABS(SUMIFS($C:$C,$J:$J,J1866,$E:$E,E1866,$I:$I,"факт"))+ABS(C1866))&gt;ABS(SUMIFS(INDIRECT("'Реестр план'!"&amp;'План-факт'!$E$3),'Реестр план'!$F:$F,E1866,'Реестр план'!$I:$I,J1866)),"перерасход","ок"))</f>
        <v/>
      </c>
    </row>
    <row r="1867" spans="1:13" x14ac:dyDescent="0.3">
      <c r="A1867" s="7">
        <v>42078</v>
      </c>
      <c r="C1867" s="9">
        <v>-8156.25</v>
      </c>
      <c r="D1867" s="4" t="s">
        <v>15</v>
      </c>
      <c r="E1867" s="4" t="s">
        <v>33</v>
      </c>
      <c r="F1867" s="4" t="s">
        <v>150</v>
      </c>
      <c r="H1867" s="4" t="s">
        <v>179</v>
      </c>
      <c r="I1867" s="4" t="s">
        <v>163</v>
      </c>
      <c r="J1867" s="11">
        <f t="shared" si="87"/>
        <v>3</v>
      </c>
      <c r="K1867" s="11">
        <f t="shared" si="88"/>
        <v>0</v>
      </c>
      <c r="L1867" s="11">
        <f t="shared" si="89"/>
        <v>12</v>
      </c>
      <c r="M1867" s="11" t="str">
        <f ca="1">IF(I1867&lt;&gt;"план","",IF((ABS(SUMIFS($C:$C,$J:$J,J1867,$E:$E,E1867,$I:$I,"факт"))+ABS(C1867))&gt;ABS(SUMIFS(INDIRECT("'Реестр план'!"&amp;'План-факт'!$E$3),'Реестр план'!$F:$F,E1867,'Реестр план'!$I:$I,J1867)),"перерасход","ок"))</f>
        <v/>
      </c>
    </row>
    <row r="1868" spans="1:13" x14ac:dyDescent="0.3">
      <c r="A1868" s="7">
        <v>42078</v>
      </c>
      <c r="C1868" s="9">
        <v>-7571.11</v>
      </c>
      <c r="D1868" s="4" t="s">
        <v>15</v>
      </c>
      <c r="E1868" s="4" t="s">
        <v>29</v>
      </c>
      <c r="F1868" s="4" t="s">
        <v>128</v>
      </c>
      <c r="H1868" s="4" t="s">
        <v>185</v>
      </c>
      <c r="I1868" s="4" t="s">
        <v>163</v>
      </c>
      <c r="J1868" s="11">
        <f t="shared" si="87"/>
        <v>3</v>
      </c>
      <c r="K1868" s="11">
        <f t="shared" si="88"/>
        <v>0</v>
      </c>
      <c r="L1868" s="11">
        <f t="shared" si="89"/>
        <v>12</v>
      </c>
      <c r="M1868" s="11" t="str">
        <f ca="1">IF(I1868&lt;&gt;"план","",IF((ABS(SUMIFS($C:$C,$J:$J,J1868,$E:$E,E1868,$I:$I,"факт"))+ABS(C1868))&gt;ABS(SUMIFS(INDIRECT("'Реестр план'!"&amp;'План-факт'!$E$3),'Реестр план'!$F:$F,E1868,'Реестр план'!$I:$I,J1868)),"перерасход","ок"))</f>
        <v/>
      </c>
    </row>
    <row r="1869" spans="1:13" x14ac:dyDescent="0.3">
      <c r="A1869" s="7">
        <v>42078</v>
      </c>
      <c r="C1869" s="9">
        <v>-7341.02</v>
      </c>
      <c r="D1869" s="4" t="s">
        <v>16</v>
      </c>
      <c r="E1869" s="4" t="s">
        <v>29</v>
      </c>
      <c r="F1869" s="4" t="s">
        <v>136</v>
      </c>
      <c r="H1869" s="4" t="s">
        <v>185</v>
      </c>
      <c r="I1869" s="4" t="s">
        <v>163</v>
      </c>
      <c r="J1869" s="11">
        <f t="shared" si="87"/>
        <v>3</v>
      </c>
      <c r="K1869" s="11">
        <f t="shared" si="88"/>
        <v>0</v>
      </c>
      <c r="L1869" s="11">
        <f t="shared" si="89"/>
        <v>12</v>
      </c>
      <c r="M1869" s="11" t="str">
        <f ca="1">IF(I1869&lt;&gt;"план","",IF((ABS(SUMIFS($C:$C,$J:$J,J1869,$E:$E,E1869,$I:$I,"факт"))+ABS(C1869))&gt;ABS(SUMIFS(INDIRECT("'Реестр план'!"&amp;'План-факт'!$E$3),'Реестр план'!$F:$F,E1869,'Реестр план'!$I:$I,J1869)),"перерасход","ок"))</f>
        <v/>
      </c>
    </row>
    <row r="1870" spans="1:13" x14ac:dyDescent="0.3">
      <c r="A1870" s="7">
        <v>42078</v>
      </c>
      <c r="C1870" s="9">
        <v>-7162.04</v>
      </c>
      <c r="D1870" s="4" t="s">
        <v>16</v>
      </c>
      <c r="E1870" s="4" t="s">
        <v>29</v>
      </c>
      <c r="F1870" s="4" t="s">
        <v>134</v>
      </c>
      <c r="H1870" s="4" t="s">
        <v>185</v>
      </c>
      <c r="I1870" s="4" t="s">
        <v>163</v>
      </c>
      <c r="J1870" s="11">
        <f t="shared" si="87"/>
        <v>3</v>
      </c>
      <c r="K1870" s="11">
        <f t="shared" si="88"/>
        <v>0</v>
      </c>
      <c r="L1870" s="11">
        <f t="shared" si="89"/>
        <v>12</v>
      </c>
      <c r="M1870" s="11" t="str">
        <f ca="1">IF(I1870&lt;&gt;"план","",IF((ABS(SUMIFS($C:$C,$J:$J,J1870,$E:$E,E1870,$I:$I,"факт"))+ABS(C1870))&gt;ABS(SUMIFS(INDIRECT("'Реестр план'!"&amp;'План-факт'!$E$3),'Реестр план'!$F:$F,E1870,'Реестр план'!$I:$I,J1870)),"перерасход","ок"))</f>
        <v/>
      </c>
    </row>
    <row r="1871" spans="1:13" x14ac:dyDescent="0.3">
      <c r="A1871" s="7">
        <v>42078</v>
      </c>
      <c r="C1871" s="9">
        <v>-5407.74</v>
      </c>
      <c r="D1871" s="4" t="s">
        <v>16</v>
      </c>
      <c r="E1871" s="4" t="s">
        <v>29</v>
      </c>
      <c r="F1871" s="4" t="s">
        <v>135</v>
      </c>
      <c r="H1871" s="4" t="s">
        <v>185</v>
      </c>
      <c r="I1871" s="4" t="s">
        <v>163</v>
      </c>
      <c r="J1871" s="11">
        <f t="shared" si="87"/>
        <v>3</v>
      </c>
      <c r="K1871" s="11">
        <f t="shared" si="88"/>
        <v>0</v>
      </c>
      <c r="L1871" s="11">
        <f t="shared" si="89"/>
        <v>12</v>
      </c>
      <c r="M1871" s="11" t="str">
        <f ca="1">IF(I1871&lt;&gt;"план","",IF((ABS(SUMIFS($C:$C,$J:$J,J1871,$E:$E,E1871,$I:$I,"факт"))+ABS(C1871))&gt;ABS(SUMIFS(INDIRECT("'Реестр план'!"&amp;'План-факт'!$E$3),'Реестр план'!$F:$F,E1871,'Реестр план'!$I:$I,J1871)),"перерасход","ок"))</f>
        <v/>
      </c>
    </row>
    <row r="1872" spans="1:13" x14ac:dyDescent="0.3">
      <c r="A1872" s="7">
        <v>42078</v>
      </c>
      <c r="C1872" s="9">
        <v>-5010.74</v>
      </c>
      <c r="D1872" s="4" t="s">
        <v>9</v>
      </c>
      <c r="E1872" s="4" t="s">
        <v>29</v>
      </c>
      <c r="F1872" s="4" t="s">
        <v>129</v>
      </c>
      <c r="H1872" s="4" t="s">
        <v>185</v>
      </c>
      <c r="I1872" s="4" t="s">
        <v>163</v>
      </c>
      <c r="J1872" s="11">
        <f t="shared" si="87"/>
        <v>3</v>
      </c>
      <c r="K1872" s="11">
        <f t="shared" si="88"/>
        <v>0</v>
      </c>
      <c r="L1872" s="11">
        <f t="shared" si="89"/>
        <v>12</v>
      </c>
      <c r="M1872" s="11" t="str">
        <f ca="1">IF(I1872&lt;&gt;"план","",IF((ABS(SUMIFS($C:$C,$J:$J,J1872,$E:$E,E1872,$I:$I,"факт"))+ABS(C1872))&gt;ABS(SUMIFS(INDIRECT("'Реестр план'!"&amp;'План-факт'!$E$3),'Реестр план'!$F:$F,E1872,'Реестр план'!$I:$I,J1872)),"перерасход","ок"))</f>
        <v/>
      </c>
    </row>
    <row r="1873" spans="1:13" x14ac:dyDescent="0.3">
      <c r="A1873" s="7">
        <v>42078</v>
      </c>
      <c r="C1873" s="9">
        <v>-5000</v>
      </c>
      <c r="D1873" s="4" t="s">
        <v>16</v>
      </c>
      <c r="E1873" s="4" t="s">
        <v>29</v>
      </c>
      <c r="F1873" s="4" t="s">
        <v>131</v>
      </c>
      <c r="H1873" s="4" t="s">
        <v>185</v>
      </c>
      <c r="I1873" s="4" t="s">
        <v>163</v>
      </c>
      <c r="J1873" s="11">
        <f t="shared" si="87"/>
        <v>3</v>
      </c>
      <c r="K1873" s="11">
        <f t="shared" si="88"/>
        <v>0</v>
      </c>
      <c r="L1873" s="11">
        <f t="shared" si="89"/>
        <v>12</v>
      </c>
      <c r="M1873" s="11" t="str">
        <f ca="1">IF(I1873&lt;&gt;"план","",IF((ABS(SUMIFS($C:$C,$J:$J,J1873,$E:$E,E1873,$I:$I,"факт"))+ABS(C1873))&gt;ABS(SUMIFS(INDIRECT("'Реестр план'!"&amp;'План-факт'!$E$3),'Реестр план'!$F:$F,E1873,'Реестр план'!$I:$I,J1873)),"перерасход","ок"))</f>
        <v/>
      </c>
    </row>
    <row r="1874" spans="1:13" x14ac:dyDescent="0.3">
      <c r="A1874" s="7">
        <v>42078</v>
      </c>
      <c r="C1874" s="9">
        <v>-4899.7299999999996</v>
      </c>
      <c r="D1874" s="4" t="s">
        <v>9</v>
      </c>
      <c r="E1874" s="4" t="s">
        <v>29</v>
      </c>
      <c r="F1874" s="4" t="s">
        <v>133</v>
      </c>
      <c r="H1874" s="4" t="s">
        <v>185</v>
      </c>
      <c r="I1874" s="4" t="s">
        <v>163</v>
      </c>
      <c r="J1874" s="11">
        <f t="shared" si="87"/>
        <v>3</v>
      </c>
      <c r="K1874" s="11">
        <f t="shared" si="88"/>
        <v>0</v>
      </c>
      <c r="L1874" s="11">
        <f t="shared" si="89"/>
        <v>12</v>
      </c>
      <c r="M1874" s="11" t="str">
        <f ca="1">IF(I1874&lt;&gt;"план","",IF((ABS(SUMIFS($C:$C,$J:$J,J1874,$E:$E,E1874,$I:$I,"факт"))+ABS(C1874))&gt;ABS(SUMIFS(INDIRECT("'Реестр план'!"&amp;'План-факт'!$E$3),'Реестр план'!$F:$F,E1874,'Реестр план'!$I:$I,J1874)),"перерасход","ок"))</f>
        <v/>
      </c>
    </row>
    <row r="1875" spans="1:13" x14ac:dyDescent="0.3">
      <c r="A1875" s="7">
        <v>42078</v>
      </c>
      <c r="C1875" s="9">
        <v>-4387.95</v>
      </c>
      <c r="D1875" s="4" t="s">
        <v>9</v>
      </c>
      <c r="E1875" s="4" t="s">
        <v>29</v>
      </c>
      <c r="F1875" s="4" t="s">
        <v>135</v>
      </c>
      <c r="H1875" s="4" t="s">
        <v>185</v>
      </c>
      <c r="I1875" s="4" t="s">
        <v>163</v>
      </c>
      <c r="J1875" s="11">
        <f t="shared" si="87"/>
        <v>3</v>
      </c>
      <c r="K1875" s="11">
        <f t="shared" si="88"/>
        <v>0</v>
      </c>
      <c r="L1875" s="11">
        <f t="shared" si="89"/>
        <v>12</v>
      </c>
      <c r="M1875" s="11" t="str">
        <f ca="1">IF(I1875&lt;&gt;"план","",IF((ABS(SUMIFS($C:$C,$J:$J,J1875,$E:$E,E1875,$I:$I,"факт"))+ABS(C1875))&gt;ABS(SUMIFS(INDIRECT("'Реестр план'!"&amp;'План-факт'!$E$3),'Реестр план'!$F:$F,E1875,'Реестр план'!$I:$I,J1875)),"перерасход","ок"))</f>
        <v/>
      </c>
    </row>
    <row r="1876" spans="1:13" x14ac:dyDescent="0.3">
      <c r="A1876" s="7">
        <v>42078</v>
      </c>
      <c r="C1876" s="9">
        <v>-4379.8900000000003</v>
      </c>
      <c r="D1876" s="4" t="s">
        <v>15</v>
      </c>
      <c r="E1876" s="4" t="s">
        <v>29</v>
      </c>
      <c r="F1876" s="4" t="s">
        <v>126</v>
      </c>
      <c r="H1876" s="4" t="s">
        <v>185</v>
      </c>
      <c r="I1876" s="4" t="s">
        <v>163</v>
      </c>
      <c r="J1876" s="11">
        <f t="shared" si="87"/>
        <v>3</v>
      </c>
      <c r="K1876" s="11">
        <f t="shared" si="88"/>
        <v>0</v>
      </c>
      <c r="L1876" s="11">
        <f t="shared" si="89"/>
        <v>12</v>
      </c>
      <c r="M1876" s="11" t="str">
        <f ca="1">IF(I1876&lt;&gt;"план","",IF((ABS(SUMIFS($C:$C,$J:$J,J1876,$E:$E,E1876,$I:$I,"факт"))+ABS(C1876))&gt;ABS(SUMIFS(INDIRECT("'Реестр план'!"&amp;'План-факт'!$E$3),'Реестр план'!$F:$F,E1876,'Реестр план'!$I:$I,J1876)),"перерасход","ок"))</f>
        <v/>
      </c>
    </row>
    <row r="1877" spans="1:13" x14ac:dyDescent="0.3">
      <c r="A1877" s="7">
        <v>42078</v>
      </c>
      <c r="C1877" s="9">
        <v>-3556.14</v>
      </c>
      <c r="D1877" s="4" t="s">
        <v>16</v>
      </c>
      <c r="E1877" s="4" t="s">
        <v>29</v>
      </c>
      <c r="F1877" s="4" t="s">
        <v>139</v>
      </c>
      <c r="H1877" s="4" t="s">
        <v>185</v>
      </c>
      <c r="I1877" s="4" t="s">
        <v>163</v>
      </c>
      <c r="J1877" s="11">
        <f t="shared" si="87"/>
        <v>3</v>
      </c>
      <c r="K1877" s="11">
        <f t="shared" si="88"/>
        <v>0</v>
      </c>
      <c r="L1877" s="11">
        <f t="shared" si="89"/>
        <v>12</v>
      </c>
      <c r="M1877" s="11" t="str">
        <f ca="1">IF(I1877&lt;&gt;"план","",IF((ABS(SUMIFS($C:$C,$J:$J,J1877,$E:$E,E1877,$I:$I,"факт"))+ABS(C1877))&gt;ABS(SUMIFS(INDIRECT("'Реестр план'!"&amp;'План-факт'!$E$3),'Реестр план'!$F:$F,E1877,'Реестр план'!$I:$I,J1877)),"перерасход","ок"))</f>
        <v/>
      </c>
    </row>
    <row r="1878" spans="1:13" x14ac:dyDescent="0.3">
      <c r="A1878" s="7">
        <v>42078</v>
      </c>
      <c r="C1878" s="9">
        <v>-3267.98</v>
      </c>
      <c r="D1878" s="4" t="s">
        <v>15</v>
      </c>
      <c r="E1878" s="4" t="s">
        <v>29</v>
      </c>
      <c r="F1878" s="4" t="s">
        <v>140</v>
      </c>
      <c r="H1878" s="4" t="s">
        <v>185</v>
      </c>
      <c r="I1878" s="4" t="s">
        <v>163</v>
      </c>
      <c r="J1878" s="11">
        <f t="shared" si="87"/>
        <v>3</v>
      </c>
      <c r="K1878" s="11">
        <f t="shared" si="88"/>
        <v>0</v>
      </c>
      <c r="L1878" s="11">
        <f t="shared" si="89"/>
        <v>12</v>
      </c>
      <c r="M1878" s="11" t="str">
        <f ca="1">IF(I1878&lt;&gt;"план","",IF((ABS(SUMIFS($C:$C,$J:$J,J1878,$E:$E,E1878,$I:$I,"факт"))+ABS(C1878))&gt;ABS(SUMIFS(INDIRECT("'Реестр план'!"&amp;'План-факт'!$E$3),'Реестр план'!$F:$F,E1878,'Реестр план'!$I:$I,J1878)),"перерасход","ок"))</f>
        <v/>
      </c>
    </row>
    <row r="1879" spans="1:13" x14ac:dyDescent="0.3">
      <c r="A1879" s="7">
        <v>42078</v>
      </c>
      <c r="C1879" s="9">
        <v>-2727.69</v>
      </c>
      <c r="D1879" s="4" t="s">
        <v>15</v>
      </c>
      <c r="E1879" s="4" t="s">
        <v>29</v>
      </c>
      <c r="F1879" s="4" t="s">
        <v>130</v>
      </c>
      <c r="H1879" s="4" t="s">
        <v>185</v>
      </c>
      <c r="I1879" s="4" t="s">
        <v>163</v>
      </c>
      <c r="J1879" s="11">
        <f t="shared" si="87"/>
        <v>3</v>
      </c>
      <c r="K1879" s="11">
        <f t="shared" si="88"/>
        <v>0</v>
      </c>
      <c r="L1879" s="11">
        <f t="shared" si="89"/>
        <v>12</v>
      </c>
      <c r="M1879" s="11" t="str">
        <f ca="1">IF(I1879&lt;&gt;"план","",IF((ABS(SUMIFS($C:$C,$J:$J,J1879,$E:$E,E1879,$I:$I,"факт"))+ABS(C1879))&gt;ABS(SUMIFS(INDIRECT("'Реестр план'!"&amp;'План-факт'!$E$3),'Реестр план'!$F:$F,E1879,'Реестр план'!$I:$I,J1879)),"перерасход","ок"))</f>
        <v/>
      </c>
    </row>
    <row r="1880" spans="1:13" x14ac:dyDescent="0.3">
      <c r="A1880" s="7">
        <v>42078</v>
      </c>
      <c r="C1880" s="9">
        <v>-2515.2600000000002</v>
      </c>
      <c r="D1880" s="4" t="s">
        <v>9</v>
      </c>
      <c r="E1880" s="4" t="s">
        <v>29</v>
      </c>
      <c r="F1880" s="4" t="s">
        <v>127</v>
      </c>
      <c r="H1880" s="4" t="s">
        <v>185</v>
      </c>
      <c r="I1880" s="4" t="s">
        <v>163</v>
      </c>
      <c r="J1880" s="11">
        <f t="shared" si="87"/>
        <v>3</v>
      </c>
      <c r="K1880" s="11">
        <f t="shared" si="88"/>
        <v>0</v>
      </c>
      <c r="L1880" s="11">
        <f t="shared" si="89"/>
        <v>12</v>
      </c>
      <c r="M1880" s="11" t="str">
        <f ca="1">IF(I1880&lt;&gt;"план","",IF((ABS(SUMIFS($C:$C,$J:$J,J1880,$E:$E,E1880,$I:$I,"факт"))+ABS(C1880))&gt;ABS(SUMIFS(INDIRECT("'Реестр план'!"&amp;'План-факт'!$E$3),'Реестр план'!$F:$F,E1880,'Реестр план'!$I:$I,J1880)),"перерасход","ок"))</f>
        <v/>
      </c>
    </row>
    <row r="1881" spans="1:13" x14ac:dyDescent="0.3">
      <c r="A1881" s="7">
        <v>42078</v>
      </c>
      <c r="C1881" s="9">
        <v>-1746.14</v>
      </c>
      <c r="D1881" s="4" t="s">
        <v>9</v>
      </c>
      <c r="E1881" s="4" t="s">
        <v>29</v>
      </c>
      <c r="F1881" s="4" t="s">
        <v>144</v>
      </c>
      <c r="H1881" s="4" t="s">
        <v>185</v>
      </c>
      <c r="I1881" s="4" t="s">
        <v>163</v>
      </c>
      <c r="J1881" s="11">
        <f t="shared" si="87"/>
        <v>3</v>
      </c>
      <c r="K1881" s="11">
        <f t="shared" si="88"/>
        <v>0</v>
      </c>
      <c r="L1881" s="11">
        <f t="shared" si="89"/>
        <v>12</v>
      </c>
      <c r="M1881" s="11" t="str">
        <f ca="1">IF(I1881&lt;&gt;"план","",IF((ABS(SUMIFS($C:$C,$J:$J,J1881,$E:$E,E1881,$I:$I,"факт"))+ABS(C1881))&gt;ABS(SUMIFS(INDIRECT("'Реестр план'!"&amp;'План-факт'!$E$3),'Реестр план'!$F:$F,E1881,'Реестр план'!$I:$I,J1881)),"перерасход","ок"))</f>
        <v/>
      </c>
    </row>
    <row r="1882" spans="1:13" x14ac:dyDescent="0.3">
      <c r="A1882" s="7">
        <v>42078</v>
      </c>
      <c r="C1882" s="9">
        <v>15000.12</v>
      </c>
      <c r="D1882" s="4" t="s">
        <v>16</v>
      </c>
      <c r="E1882" s="4" t="s">
        <v>24</v>
      </c>
      <c r="F1882" s="4" t="s">
        <v>109</v>
      </c>
      <c r="H1882" s="4" t="s">
        <v>178</v>
      </c>
      <c r="I1882" s="4" t="s">
        <v>163</v>
      </c>
      <c r="J1882" s="11">
        <f t="shared" si="87"/>
        <v>3</v>
      </c>
      <c r="K1882" s="11">
        <f t="shared" si="88"/>
        <v>0</v>
      </c>
      <c r="L1882" s="11">
        <f t="shared" si="89"/>
        <v>12</v>
      </c>
      <c r="M1882" s="11" t="str">
        <f ca="1">IF(I1882&lt;&gt;"план","",IF((ABS(SUMIFS($C:$C,$J:$J,J1882,$E:$E,E1882,$I:$I,"факт"))+ABS(C1882))&gt;ABS(SUMIFS(INDIRECT("'Реестр план'!"&amp;'План-факт'!$E$3),'Реестр план'!$F:$F,E1882,'Реестр план'!$I:$I,J1882)),"перерасход","ок"))</f>
        <v/>
      </c>
    </row>
    <row r="1883" spans="1:13" x14ac:dyDescent="0.3">
      <c r="A1883" s="7">
        <v>42081</v>
      </c>
      <c r="C1883" s="9">
        <v>12295.6</v>
      </c>
      <c r="D1883" s="4" t="s">
        <v>15</v>
      </c>
      <c r="E1883" s="4" t="s">
        <v>24</v>
      </c>
      <c r="F1883" s="4" t="s">
        <v>111</v>
      </c>
      <c r="H1883" s="4" t="s">
        <v>178</v>
      </c>
      <c r="I1883" s="4" t="s">
        <v>163</v>
      </c>
      <c r="J1883" s="11">
        <f t="shared" si="87"/>
        <v>3</v>
      </c>
      <c r="K1883" s="11">
        <f t="shared" si="88"/>
        <v>0</v>
      </c>
      <c r="L1883" s="11">
        <f t="shared" si="89"/>
        <v>12</v>
      </c>
      <c r="M1883" s="11" t="str">
        <f ca="1">IF(I1883&lt;&gt;"план","",IF((ABS(SUMIFS($C:$C,$J:$J,J1883,$E:$E,E1883,$I:$I,"факт"))+ABS(C1883))&gt;ABS(SUMIFS(INDIRECT("'Реестр план'!"&amp;'План-факт'!$E$3),'Реестр план'!$F:$F,E1883,'Реестр план'!$I:$I,J1883)),"перерасход","ок"))</f>
        <v/>
      </c>
    </row>
    <row r="1884" spans="1:13" x14ac:dyDescent="0.3">
      <c r="A1884" s="7">
        <v>42081</v>
      </c>
      <c r="C1884" s="9">
        <v>13027</v>
      </c>
      <c r="D1884" s="4" t="s">
        <v>16</v>
      </c>
      <c r="E1884" s="4" t="s">
        <v>24</v>
      </c>
      <c r="F1884" s="4" t="s">
        <v>114</v>
      </c>
      <c r="H1884" s="4" t="s">
        <v>178</v>
      </c>
      <c r="I1884" s="4" t="s">
        <v>163</v>
      </c>
      <c r="J1884" s="11">
        <f t="shared" si="87"/>
        <v>3</v>
      </c>
      <c r="K1884" s="11">
        <f t="shared" si="88"/>
        <v>0</v>
      </c>
      <c r="L1884" s="11">
        <f t="shared" si="89"/>
        <v>12</v>
      </c>
      <c r="M1884" s="11" t="str">
        <f ca="1">IF(I1884&lt;&gt;"план","",IF((ABS(SUMIFS($C:$C,$J:$J,J1884,$E:$E,E1884,$I:$I,"факт"))+ABS(C1884))&gt;ABS(SUMIFS(INDIRECT("'Реестр план'!"&amp;'План-факт'!$E$3),'Реестр план'!$F:$F,E1884,'Реестр план'!$I:$I,J1884)),"перерасход","ок"))</f>
        <v/>
      </c>
    </row>
    <row r="1885" spans="1:13" x14ac:dyDescent="0.3">
      <c r="A1885" s="7">
        <v>42081</v>
      </c>
      <c r="C1885" s="9">
        <v>13166.44</v>
      </c>
      <c r="D1885" s="4" t="s">
        <v>15</v>
      </c>
      <c r="E1885" s="4" t="s">
        <v>24</v>
      </c>
      <c r="F1885" s="4" t="s">
        <v>112</v>
      </c>
      <c r="H1885" s="4" t="s">
        <v>178</v>
      </c>
      <c r="I1885" s="4" t="s">
        <v>163</v>
      </c>
      <c r="J1885" s="11">
        <f t="shared" si="87"/>
        <v>3</v>
      </c>
      <c r="K1885" s="11">
        <f t="shared" si="88"/>
        <v>0</v>
      </c>
      <c r="L1885" s="11">
        <f t="shared" si="89"/>
        <v>12</v>
      </c>
      <c r="M1885" s="11" t="str">
        <f ca="1">IF(I1885&lt;&gt;"план","",IF((ABS(SUMIFS($C:$C,$J:$J,J1885,$E:$E,E1885,$I:$I,"факт"))+ABS(C1885))&gt;ABS(SUMIFS(INDIRECT("'Реестр план'!"&amp;'План-факт'!$E$3),'Реестр план'!$F:$F,E1885,'Реестр план'!$I:$I,J1885)),"перерасход","ок"))</f>
        <v/>
      </c>
    </row>
    <row r="1886" spans="1:13" x14ac:dyDescent="0.3">
      <c r="A1886" s="7">
        <v>42081</v>
      </c>
      <c r="C1886" s="9">
        <v>21240</v>
      </c>
      <c r="D1886" s="4" t="s">
        <v>9</v>
      </c>
      <c r="E1886" s="4" t="s">
        <v>24</v>
      </c>
      <c r="F1886" s="4" t="s">
        <v>117</v>
      </c>
      <c r="H1886" s="4" t="s">
        <v>178</v>
      </c>
      <c r="I1886" s="4" t="s">
        <v>163</v>
      </c>
      <c r="J1886" s="11">
        <f t="shared" si="87"/>
        <v>3</v>
      </c>
      <c r="K1886" s="11">
        <f t="shared" si="88"/>
        <v>0</v>
      </c>
      <c r="L1886" s="11">
        <f t="shared" si="89"/>
        <v>12</v>
      </c>
      <c r="M1886" s="11" t="str">
        <f ca="1">IF(I1886&lt;&gt;"план","",IF((ABS(SUMIFS($C:$C,$J:$J,J1886,$E:$E,E1886,$I:$I,"факт"))+ABS(C1886))&gt;ABS(SUMIFS(INDIRECT("'Реестр план'!"&amp;'План-факт'!$E$3),'Реестр план'!$F:$F,E1886,'Реестр план'!$I:$I,J1886)),"перерасход","ок"))</f>
        <v/>
      </c>
    </row>
    <row r="1887" spans="1:13" x14ac:dyDescent="0.3">
      <c r="A1887" s="7">
        <v>42081</v>
      </c>
      <c r="C1887" s="9">
        <v>45135</v>
      </c>
      <c r="D1887" s="4" t="s">
        <v>16</v>
      </c>
      <c r="E1887" s="4" t="s">
        <v>24</v>
      </c>
      <c r="F1887" s="4" t="s">
        <v>121</v>
      </c>
      <c r="H1887" s="4" t="s">
        <v>178</v>
      </c>
      <c r="I1887" s="4" t="s">
        <v>163</v>
      </c>
      <c r="J1887" s="11">
        <f t="shared" si="87"/>
        <v>3</v>
      </c>
      <c r="K1887" s="11">
        <f t="shared" si="88"/>
        <v>0</v>
      </c>
      <c r="L1887" s="11">
        <f t="shared" si="89"/>
        <v>12</v>
      </c>
      <c r="M1887" s="11" t="str">
        <f ca="1">IF(I1887&lt;&gt;"план","",IF((ABS(SUMIFS($C:$C,$J:$J,J1887,$E:$E,E1887,$I:$I,"факт"))+ABS(C1887))&gt;ABS(SUMIFS(INDIRECT("'Реестр план'!"&amp;'План-факт'!$E$3),'Реестр план'!$F:$F,E1887,'Реестр план'!$I:$I,J1887)),"перерасход","ок"))</f>
        <v/>
      </c>
    </row>
    <row r="1888" spans="1:13" x14ac:dyDescent="0.3">
      <c r="A1888" s="7">
        <v>42082</v>
      </c>
      <c r="C1888" s="9">
        <v>-268956.34000000003</v>
      </c>
      <c r="D1888" s="4" t="s">
        <v>15</v>
      </c>
      <c r="E1888" s="4" t="s">
        <v>29</v>
      </c>
      <c r="F1888" s="4" t="s">
        <v>145</v>
      </c>
      <c r="H1888" s="4" t="s">
        <v>185</v>
      </c>
      <c r="I1888" s="4" t="s">
        <v>163</v>
      </c>
      <c r="J1888" s="11">
        <f t="shared" si="87"/>
        <v>3</v>
      </c>
      <c r="K1888" s="11">
        <f t="shared" si="88"/>
        <v>0</v>
      </c>
      <c r="L1888" s="11">
        <f t="shared" si="89"/>
        <v>12</v>
      </c>
      <c r="M1888" s="11" t="str">
        <f ca="1">IF(I1888&lt;&gt;"план","",IF((ABS(SUMIFS($C:$C,$J:$J,J1888,$E:$E,E1888,$I:$I,"факт"))+ABS(C1888))&gt;ABS(SUMIFS(INDIRECT("'Реестр план'!"&amp;'План-факт'!$E$3),'Реестр план'!$F:$F,E1888,'Реестр план'!$I:$I,J1888)),"перерасход","ок"))</f>
        <v/>
      </c>
    </row>
    <row r="1889" spans="1:13" x14ac:dyDescent="0.3">
      <c r="A1889" s="7">
        <v>42082</v>
      </c>
      <c r="C1889" s="9">
        <v>-52821.279999999999</v>
      </c>
      <c r="D1889" s="4" t="s">
        <v>9</v>
      </c>
      <c r="E1889" s="4" t="s">
        <v>29</v>
      </c>
      <c r="F1889" s="4" t="s">
        <v>141</v>
      </c>
      <c r="H1889" s="4" t="s">
        <v>185</v>
      </c>
      <c r="I1889" s="4" t="s">
        <v>163</v>
      </c>
      <c r="J1889" s="11">
        <f t="shared" si="87"/>
        <v>3</v>
      </c>
      <c r="K1889" s="11">
        <f t="shared" si="88"/>
        <v>0</v>
      </c>
      <c r="L1889" s="11">
        <f t="shared" si="89"/>
        <v>12</v>
      </c>
      <c r="M1889" s="11" t="str">
        <f ca="1">IF(I1889&lt;&gt;"план","",IF((ABS(SUMIFS($C:$C,$J:$J,J1889,$E:$E,E1889,$I:$I,"факт"))+ABS(C1889))&gt;ABS(SUMIFS(INDIRECT("'Реестр план'!"&amp;'План-факт'!$E$3),'Реестр план'!$F:$F,E1889,'Реестр план'!$I:$I,J1889)),"перерасход","ок"))</f>
        <v/>
      </c>
    </row>
    <row r="1890" spans="1:13" x14ac:dyDescent="0.3">
      <c r="A1890" s="7">
        <v>42082</v>
      </c>
      <c r="C1890" s="9">
        <v>-35322.78</v>
      </c>
      <c r="D1890" s="4" t="s">
        <v>15</v>
      </c>
      <c r="E1890" s="4" t="s">
        <v>29</v>
      </c>
      <c r="F1890" s="4" t="s">
        <v>145</v>
      </c>
      <c r="H1890" s="4" t="s">
        <v>185</v>
      </c>
      <c r="I1890" s="4" t="s">
        <v>163</v>
      </c>
      <c r="J1890" s="11">
        <f t="shared" si="87"/>
        <v>3</v>
      </c>
      <c r="K1890" s="11">
        <f t="shared" si="88"/>
        <v>0</v>
      </c>
      <c r="L1890" s="11">
        <f t="shared" si="89"/>
        <v>12</v>
      </c>
      <c r="M1890" s="11" t="str">
        <f ca="1">IF(I1890&lt;&gt;"план","",IF((ABS(SUMIFS($C:$C,$J:$J,J1890,$E:$E,E1890,$I:$I,"факт"))+ABS(C1890))&gt;ABS(SUMIFS(INDIRECT("'Реестр план'!"&amp;'План-факт'!$E$3),'Реестр план'!$F:$F,E1890,'Реестр план'!$I:$I,J1890)),"перерасход","ок"))</f>
        <v/>
      </c>
    </row>
    <row r="1891" spans="1:13" x14ac:dyDescent="0.3">
      <c r="A1891" s="7">
        <v>42082</v>
      </c>
      <c r="C1891" s="9">
        <v>-4626.22</v>
      </c>
      <c r="D1891" s="4" t="s">
        <v>9</v>
      </c>
      <c r="E1891" s="4" t="s">
        <v>29</v>
      </c>
      <c r="F1891" s="4" t="s">
        <v>131</v>
      </c>
      <c r="H1891" s="4" t="s">
        <v>185</v>
      </c>
      <c r="I1891" s="4" t="s">
        <v>163</v>
      </c>
      <c r="J1891" s="11">
        <f t="shared" si="87"/>
        <v>3</v>
      </c>
      <c r="K1891" s="11">
        <f t="shared" si="88"/>
        <v>0</v>
      </c>
      <c r="L1891" s="11">
        <f t="shared" si="89"/>
        <v>12</v>
      </c>
      <c r="M1891" s="11" t="str">
        <f ca="1">IF(I1891&lt;&gt;"план","",IF((ABS(SUMIFS($C:$C,$J:$J,J1891,$E:$E,E1891,$I:$I,"факт"))+ABS(C1891))&gt;ABS(SUMIFS(INDIRECT("'Реестр план'!"&amp;'План-факт'!$E$3),'Реестр план'!$F:$F,E1891,'Реестр план'!$I:$I,J1891)),"перерасход","ок"))</f>
        <v/>
      </c>
    </row>
    <row r="1892" spans="1:13" x14ac:dyDescent="0.3">
      <c r="A1892" s="7">
        <v>42082</v>
      </c>
      <c r="C1892" s="9">
        <v>-2878.79</v>
      </c>
      <c r="D1892" s="4" t="s">
        <v>15</v>
      </c>
      <c r="E1892" s="4" t="s">
        <v>29</v>
      </c>
      <c r="F1892" s="4" t="s">
        <v>130</v>
      </c>
      <c r="H1892" s="4" t="s">
        <v>185</v>
      </c>
      <c r="I1892" s="4" t="s">
        <v>163</v>
      </c>
      <c r="J1892" s="11">
        <f t="shared" si="87"/>
        <v>3</v>
      </c>
      <c r="K1892" s="11">
        <f t="shared" si="88"/>
        <v>0</v>
      </c>
      <c r="L1892" s="11">
        <f t="shared" si="89"/>
        <v>12</v>
      </c>
      <c r="M1892" s="11" t="str">
        <f ca="1">IF(I1892&lt;&gt;"план","",IF((ABS(SUMIFS($C:$C,$J:$J,J1892,$E:$E,E1892,$I:$I,"факт"))+ABS(C1892))&gt;ABS(SUMIFS(INDIRECT("'Реестр план'!"&amp;'План-факт'!$E$3),'Реестр план'!$F:$F,E1892,'Реестр план'!$I:$I,J1892)),"перерасход","ок"))</f>
        <v/>
      </c>
    </row>
    <row r="1893" spans="1:13" x14ac:dyDescent="0.3">
      <c r="A1893" s="7">
        <v>42082</v>
      </c>
      <c r="C1893" s="9">
        <v>-2180</v>
      </c>
      <c r="D1893" s="4" t="s">
        <v>15</v>
      </c>
      <c r="E1893" s="4" t="s">
        <v>29</v>
      </c>
      <c r="F1893" s="4" t="s">
        <v>132</v>
      </c>
      <c r="H1893" s="4" t="s">
        <v>185</v>
      </c>
      <c r="I1893" s="4" t="s">
        <v>163</v>
      </c>
      <c r="J1893" s="11">
        <f t="shared" si="87"/>
        <v>3</v>
      </c>
      <c r="K1893" s="11">
        <f t="shared" si="88"/>
        <v>0</v>
      </c>
      <c r="L1893" s="11">
        <f t="shared" si="89"/>
        <v>12</v>
      </c>
      <c r="M1893" s="11" t="str">
        <f ca="1">IF(I1893&lt;&gt;"план","",IF((ABS(SUMIFS($C:$C,$J:$J,J1893,$E:$E,E1893,$I:$I,"факт"))+ABS(C1893))&gt;ABS(SUMIFS(INDIRECT("'Реестр план'!"&amp;'План-факт'!$E$3),'Реестр план'!$F:$F,E1893,'Реестр план'!$I:$I,J1893)),"перерасход","ок"))</f>
        <v/>
      </c>
    </row>
    <row r="1894" spans="1:13" x14ac:dyDescent="0.3">
      <c r="A1894" s="7">
        <v>42082</v>
      </c>
      <c r="C1894" s="9">
        <v>7710.12</v>
      </c>
      <c r="D1894" s="4" t="s">
        <v>16</v>
      </c>
      <c r="E1894" s="4" t="s">
        <v>24</v>
      </c>
      <c r="F1894" s="4" t="s">
        <v>108</v>
      </c>
      <c r="H1894" s="4" t="s">
        <v>178</v>
      </c>
      <c r="I1894" s="4" t="s">
        <v>163</v>
      </c>
      <c r="J1894" s="11">
        <f t="shared" si="87"/>
        <v>3</v>
      </c>
      <c r="K1894" s="11">
        <f t="shared" si="88"/>
        <v>0</v>
      </c>
      <c r="L1894" s="11">
        <f t="shared" si="89"/>
        <v>12</v>
      </c>
      <c r="M1894" s="11" t="str">
        <f ca="1">IF(I1894&lt;&gt;"план","",IF((ABS(SUMIFS($C:$C,$J:$J,J1894,$E:$E,E1894,$I:$I,"факт"))+ABS(C1894))&gt;ABS(SUMIFS(INDIRECT("'Реестр план'!"&amp;'План-факт'!$E$3),'Реестр план'!$F:$F,E1894,'Реестр план'!$I:$I,J1894)),"перерасход","ок"))</f>
        <v/>
      </c>
    </row>
    <row r="1895" spans="1:13" x14ac:dyDescent="0.3">
      <c r="A1895" s="7">
        <v>42082</v>
      </c>
      <c r="C1895" s="9">
        <v>14537.6</v>
      </c>
      <c r="D1895" s="4" t="s">
        <v>16</v>
      </c>
      <c r="E1895" s="4" t="s">
        <v>24</v>
      </c>
      <c r="F1895" s="4" t="s">
        <v>124</v>
      </c>
      <c r="H1895" s="4" t="s">
        <v>178</v>
      </c>
      <c r="I1895" s="4" t="s">
        <v>163</v>
      </c>
      <c r="J1895" s="11">
        <f t="shared" si="87"/>
        <v>3</v>
      </c>
      <c r="K1895" s="11">
        <f t="shared" si="88"/>
        <v>0</v>
      </c>
      <c r="L1895" s="11">
        <f t="shared" si="89"/>
        <v>12</v>
      </c>
      <c r="M1895" s="11" t="str">
        <f ca="1">IF(I1895&lt;&gt;"план","",IF((ABS(SUMIFS($C:$C,$J:$J,J1895,$E:$E,E1895,$I:$I,"факт"))+ABS(C1895))&gt;ABS(SUMIFS(INDIRECT("'Реестр план'!"&amp;'План-факт'!$E$3),'Реестр план'!$F:$F,E1895,'Реестр план'!$I:$I,J1895)),"перерасход","ок"))</f>
        <v/>
      </c>
    </row>
    <row r="1896" spans="1:13" x14ac:dyDescent="0.3">
      <c r="A1896" s="7">
        <v>42082</v>
      </c>
      <c r="C1896" s="9">
        <v>29490.560000000001</v>
      </c>
      <c r="D1896" s="4" t="s">
        <v>9</v>
      </c>
      <c r="E1896" s="4" t="s">
        <v>24</v>
      </c>
      <c r="F1896" s="4" t="s">
        <v>114</v>
      </c>
      <c r="H1896" s="4" t="s">
        <v>178</v>
      </c>
      <c r="I1896" s="4" t="s">
        <v>163</v>
      </c>
      <c r="J1896" s="11">
        <f t="shared" si="87"/>
        <v>3</v>
      </c>
      <c r="K1896" s="11">
        <f t="shared" si="88"/>
        <v>0</v>
      </c>
      <c r="L1896" s="11">
        <f t="shared" si="89"/>
        <v>12</v>
      </c>
      <c r="M1896" s="11" t="str">
        <f ca="1">IF(I1896&lt;&gt;"план","",IF((ABS(SUMIFS($C:$C,$J:$J,J1896,$E:$E,E1896,$I:$I,"факт"))+ABS(C1896))&gt;ABS(SUMIFS(INDIRECT("'Реестр план'!"&amp;'План-факт'!$E$3),'Реестр план'!$F:$F,E1896,'Реестр план'!$I:$I,J1896)),"перерасход","ок"))</f>
        <v/>
      </c>
    </row>
    <row r="1897" spans="1:13" x14ac:dyDescent="0.3">
      <c r="A1897" s="7">
        <v>42082</v>
      </c>
      <c r="C1897" s="9">
        <v>38940</v>
      </c>
      <c r="D1897" s="4" t="s">
        <v>15</v>
      </c>
      <c r="E1897" s="4" t="s">
        <v>24</v>
      </c>
      <c r="F1897" s="4" t="s">
        <v>108</v>
      </c>
      <c r="H1897" s="4" t="s">
        <v>178</v>
      </c>
      <c r="I1897" s="4" t="s">
        <v>163</v>
      </c>
      <c r="J1897" s="11">
        <f t="shared" si="87"/>
        <v>3</v>
      </c>
      <c r="K1897" s="11">
        <f t="shared" si="88"/>
        <v>0</v>
      </c>
      <c r="L1897" s="11">
        <f t="shared" si="89"/>
        <v>12</v>
      </c>
      <c r="M1897" s="11" t="str">
        <f ca="1">IF(I1897&lt;&gt;"план","",IF((ABS(SUMIFS($C:$C,$J:$J,J1897,$E:$E,E1897,$I:$I,"факт"))+ABS(C1897))&gt;ABS(SUMIFS(INDIRECT("'Реестр план'!"&amp;'План-факт'!$E$3),'Реестр план'!$F:$F,E1897,'Реестр план'!$I:$I,J1897)),"перерасход","ок"))</f>
        <v/>
      </c>
    </row>
    <row r="1898" spans="1:13" x14ac:dyDescent="0.3">
      <c r="A1898" s="7">
        <v>42082</v>
      </c>
      <c r="C1898" s="9">
        <v>40737.4</v>
      </c>
      <c r="D1898" s="4" t="s">
        <v>15</v>
      </c>
      <c r="E1898" s="4" t="s">
        <v>24</v>
      </c>
      <c r="F1898" s="4" t="s">
        <v>109</v>
      </c>
      <c r="H1898" s="4" t="s">
        <v>178</v>
      </c>
      <c r="I1898" s="4" t="s">
        <v>163</v>
      </c>
      <c r="J1898" s="11">
        <f t="shared" si="87"/>
        <v>3</v>
      </c>
      <c r="K1898" s="11">
        <f t="shared" si="88"/>
        <v>0</v>
      </c>
      <c r="L1898" s="11">
        <f t="shared" si="89"/>
        <v>12</v>
      </c>
      <c r="M1898" s="11" t="str">
        <f ca="1">IF(I1898&lt;&gt;"план","",IF((ABS(SUMIFS($C:$C,$J:$J,J1898,$E:$E,E1898,$I:$I,"факт"))+ABS(C1898))&gt;ABS(SUMIFS(INDIRECT("'Реестр план'!"&amp;'План-факт'!$E$3),'Реестр план'!$F:$F,E1898,'Реестр план'!$I:$I,J1898)),"перерасход","ок"))</f>
        <v/>
      </c>
    </row>
    <row r="1899" spans="1:13" x14ac:dyDescent="0.3">
      <c r="A1899" s="7">
        <v>42083</v>
      </c>
      <c r="C1899" s="9">
        <v>-471834</v>
      </c>
      <c r="D1899" s="4" t="s">
        <v>16</v>
      </c>
      <c r="E1899" s="4" t="s">
        <v>37</v>
      </c>
      <c r="H1899" s="4" t="s">
        <v>186</v>
      </c>
      <c r="I1899" s="4" t="s">
        <v>163</v>
      </c>
      <c r="J1899" s="11">
        <f t="shared" si="87"/>
        <v>3</v>
      </c>
      <c r="K1899" s="11">
        <f t="shared" si="88"/>
        <v>0</v>
      </c>
      <c r="L1899" s="11">
        <f t="shared" si="89"/>
        <v>12</v>
      </c>
      <c r="M1899" s="11" t="str">
        <f ca="1">IF(I1899&lt;&gt;"план","",IF((ABS(SUMIFS($C:$C,$J:$J,J1899,$E:$E,E1899,$I:$I,"факт"))+ABS(C1899))&gt;ABS(SUMIFS(INDIRECT("'Реестр план'!"&amp;'План-факт'!$E$3),'Реестр план'!$F:$F,E1899,'Реестр план'!$I:$I,J1899)),"перерасход","ок"))</f>
        <v/>
      </c>
    </row>
    <row r="1900" spans="1:13" x14ac:dyDescent="0.3">
      <c r="A1900" s="7">
        <v>42083</v>
      </c>
      <c r="C1900" s="9">
        <v>-15248.96</v>
      </c>
      <c r="D1900" s="4" t="s">
        <v>16</v>
      </c>
      <c r="E1900" s="4" t="s">
        <v>29</v>
      </c>
      <c r="F1900" s="4" t="s">
        <v>126</v>
      </c>
      <c r="H1900" s="4" t="s">
        <v>185</v>
      </c>
      <c r="I1900" s="4" t="s">
        <v>163</v>
      </c>
      <c r="J1900" s="11">
        <f t="shared" si="87"/>
        <v>3</v>
      </c>
      <c r="K1900" s="11">
        <f t="shared" si="88"/>
        <v>0</v>
      </c>
      <c r="L1900" s="11">
        <f t="shared" si="89"/>
        <v>12</v>
      </c>
      <c r="M1900" s="11" t="str">
        <f ca="1">IF(I1900&lt;&gt;"план","",IF((ABS(SUMIFS($C:$C,$J:$J,J1900,$E:$E,E1900,$I:$I,"факт"))+ABS(C1900))&gt;ABS(SUMIFS(INDIRECT("'Реестр план'!"&amp;'План-факт'!$E$3),'Реестр план'!$F:$F,E1900,'Реестр план'!$I:$I,J1900)),"перерасход","ок"))</f>
        <v/>
      </c>
    </row>
    <row r="1901" spans="1:13" x14ac:dyDescent="0.3">
      <c r="A1901" s="7">
        <v>42083</v>
      </c>
      <c r="C1901" s="9">
        <v>183280</v>
      </c>
      <c r="D1901" s="4" t="s">
        <v>16</v>
      </c>
      <c r="E1901" s="4" t="s">
        <v>24</v>
      </c>
      <c r="F1901" s="4" t="s">
        <v>108</v>
      </c>
      <c r="H1901" s="4" t="s">
        <v>178</v>
      </c>
      <c r="I1901" s="4" t="s">
        <v>163</v>
      </c>
      <c r="J1901" s="11">
        <f t="shared" si="87"/>
        <v>3</v>
      </c>
      <c r="K1901" s="11">
        <f t="shared" si="88"/>
        <v>0</v>
      </c>
      <c r="L1901" s="11">
        <f t="shared" si="89"/>
        <v>12</v>
      </c>
      <c r="M1901" s="11" t="str">
        <f ca="1">IF(I1901&lt;&gt;"план","",IF((ABS(SUMIFS($C:$C,$J:$J,J1901,$E:$E,E1901,$I:$I,"факт"))+ABS(C1901))&gt;ABS(SUMIFS(INDIRECT("'Реестр план'!"&amp;'План-факт'!$E$3),'Реестр план'!$F:$F,E1901,'Реестр план'!$I:$I,J1901)),"перерасход","ок"))</f>
        <v/>
      </c>
    </row>
    <row r="1902" spans="1:13" x14ac:dyDescent="0.3">
      <c r="A1902" s="7">
        <v>42084</v>
      </c>
      <c r="C1902" s="9">
        <v>-32537.58</v>
      </c>
      <c r="D1902" s="4" t="s">
        <v>15</v>
      </c>
      <c r="E1902" s="4" t="s">
        <v>29</v>
      </c>
      <c r="F1902" s="4" t="s">
        <v>127</v>
      </c>
      <c r="H1902" s="4" t="s">
        <v>185</v>
      </c>
      <c r="I1902" s="4" t="s">
        <v>163</v>
      </c>
      <c r="J1902" s="11">
        <f t="shared" si="87"/>
        <v>3</v>
      </c>
      <c r="K1902" s="11">
        <f t="shared" si="88"/>
        <v>0</v>
      </c>
      <c r="L1902" s="11">
        <f t="shared" si="89"/>
        <v>12</v>
      </c>
      <c r="M1902" s="11" t="str">
        <f ca="1">IF(I1902&lt;&gt;"план","",IF((ABS(SUMIFS($C:$C,$J:$J,J1902,$E:$E,E1902,$I:$I,"факт"))+ABS(C1902))&gt;ABS(SUMIFS(INDIRECT("'Реестр план'!"&amp;'План-факт'!$E$3),'Реестр план'!$F:$F,E1902,'Реестр план'!$I:$I,J1902)),"перерасход","ок"))</f>
        <v/>
      </c>
    </row>
    <row r="1903" spans="1:13" x14ac:dyDescent="0.3">
      <c r="A1903" s="7">
        <v>42084</v>
      </c>
      <c r="C1903" s="9">
        <v>-28473.75</v>
      </c>
      <c r="D1903" s="4" t="s">
        <v>16</v>
      </c>
      <c r="E1903" s="4" t="s">
        <v>29</v>
      </c>
      <c r="F1903" s="4" t="s">
        <v>136</v>
      </c>
      <c r="H1903" s="4" t="s">
        <v>185</v>
      </c>
      <c r="I1903" s="4" t="s">
        <v>163</v>
      </c>
      <c r="J1903" s="11">
        <f t="shared" si="87"/>
        <v>3</v>
      </c>
      <c r="K1903" s="11">
        <f t="shared" si="88"/>
        <v>0</v>
      </c>
      <c r="L1903" s="11">
        <f t="shared" si="89"/>
        <v>12</v>
      </c>
      <c r="M1903" s="11" t="str">
        <f ca="1">IF(I1903&lt;&gt;"план","",IF((ABS(SUMIFS($C:$C,$J:$J,J1903,$E:$E,E1903,$I:$I,"факт"))+ABS(C1903))&gt;ABS(SUMIFS(INDIRECT("'Реестр план'!"&amp;'План-факт'!$E$3),'Реестр план'!$F:$F,E1903,'Реестр план'!$I:$I,J1903)),"перерасход","ок"))</f>
        <v/>
      </c>
    </row>
    <row r="1904" spans="1:13" x14ac:dyDescent="0.3">
      <c r="A1904" s="7">
        <v>42084</v>
      </c>
      <c r="C1904" s="9">
        <v>-22100.15</v>
      </c>
      <c r="D1904" s="4" t="s">
        <v>9</v>
      </c>
      <c r="E1904" s="4" t="s">
        <v>29</v>
      </c>
      <c r="F1904" s="4" t="s">
        <v>128</v>
      </c>
      <c r="H1904" s="4" t="s">
        <v>185</v>
      </c>
      <c r="I1904" s="4" t="s">
        <v>163</v>
      </c>
      <c r="J1904" s="11">
        <f t="shared" si="87"/>
        <v>3</v>
      </c>
      <c r="K1904" s="11">
        <f t="shared" si="88"/>
        <v>0</v>
      </c>
      <c r="L1904" s="11">
        <f t="shared" si="89"/>
        <v>12</v>
      </c>
      <c r="M1904" s="11" t="str">
        <f ca="1">IF(I1904&lt;&gt;"план","",IF((ABS(SUMIFS($C:$C,$J:$J,J1904,$E:$E,E1904,$I:$I,"факт"))+ABS(C1904))&gt;ABS(SUMIFS(INDIRECT("'Реестр план'!"&amp;'План-факт'!$E$3),'Реестр план'!$F:$F,E1904,'Реестр план'!$I:$I,J1904)),"перерасход","ок"))</f>
        <v/>
      </c>
    </row>
    <row r="1905" spans="1:13" x14ac:dyDescent="0.3">
      <c r="A1905" s="7">
        <v>42084</v>
      </c>
      <c r="C1905" s="9">
        <v>-18953.43</v>
      </c>
      <c r="D1905" s="4" t="s">
        <v>9</v>
      </c>
      <c r="E1905" s="4" t="s">
        <v>29</v>
      </c>
      <c r="F1905" s="4" t="s">
        <v>134</v>
      </c>
      <c r="H1905" s="4" t="s">
        <v>185</v>
      </c>
      <c r="I1905" s="4" t="s">
        <v>163</v>
      </c>
      <c r="J1905" s="11">
        <f t="shared" si="87"/>
        <v>3</v>
      </c>
      <c r="K1905" s="11">
        <f t="shared" si="88"/>
        <v>0</v>
      </c>
      <c r="L1905" s="11">
        <f t="shared" si="89"/>
        <v>12</v>
      </c>
      <c r="M1905" s="11" t="str">
        <f ca="1">IF(I1905&lt;&gt;"план","",IF((ABS(SUMIFS($C:$C,$J:$J,J1905,$E:$E,E1905,$I:$I,"факт"))+ABS(C1905))&gt;ABS(SUMIFS(INDIRECT("'Реестр план'!"&amp;'План-факт'!$E$3),'Реестр план'!$F:$F,E1905,'Реестр план'!$I:$I,J1905)),"перерасход","ок"))</f>
        <v/>
      </c>
    </row>
    <row r="1906" spans="1:13" x14ac:dyDescent="0.3">
      <c r="A1906" s="7">
        <v>42084</v>
      </c>
      <c r="C1906" s="9">
        <v>-12724.42</v>
      </c>
      <c r="D1906" s="4" t="s">
        <v>9</v>
      </c>
      <c r="E1906" s="4" t="s">
        <v>29</v>
      </c>
      <c r="F1906" s="4" t="s">
        <v>129</v>
      </c>
      <c r="H1906" s="4" t="s">
        <v>185</v>
      </c>
      <c r="I1906" s="4" t="s">
        <v>163</v>
      </c>
      <c r="J1906" s="11">
        <f t="shared" si="87"/>
        <v>3</v>
      </c>
      <c r="K1906" s="11">
        <f t="shared" si="88"/>
        <v>0</v>
      </c>
      <c r="L1906" s="11">
        <f t="shared" si="89"/>
        <v>12</v>
      </c>
      <c r="M1906" s="11" t="str">
        <f ca="1">IF(I1906&lt;&gt;"план","",IF((ABS(SUMIFS($C:$C,$J:$J,J1906,$E:$E,E1906,$I:$I,"факт"))+ABS(C1906))&gt;ABS(SUMIFS(INDIRECT("'Реестр план'!"&amp;'План-факт'!$E$3),'Реестр план'!$F:$F,E1906,'Реестр план'!$I:$I,J1906)),"перерасход","ок"))</f>
        <v/>
      </c>
    </row>
    <row r="1907" spans="1:13" x14ac:dyDescent="0.3">
      <c r="A1907" s="7">
        <v>42084</v>
      </c>
      <c r="C1907" s="9">
        <v>-9670.8700000000008</v>
      </c>
      <c r="D1907" s="4" t="s">
        <v>15</v>
      </c>
      <c r="E1907" s="4" t="s">
        <v>29</v>
      </c>
      <c r="F1907" s="4" t="s">
        <v>141</v>
      </c>
      <c r="H1907" s="4" t="s">
        <v>185</v>
      </c>
      <c r="I1907" s="4" t="s">
        <v>163</v>
      </c>
      <c r="J1907" s="11">
        <f t="shared" si="87"/>
        <v>3</v>
      </c>
      <c r="K1907" s="11">
        <f t="shared" si="88"/>
        <v>0</v>
      </c>
      <c r="L1907" s="11">
        <f t="shared" si="89"/>
        <v>12</v>
      </c>
      <c r="M1907" s="11" t="str">
        <f ca="1">IF(I1907&lt;&gt;"план","",IF((ABS(SUMIFS($C:$C,$J:$J,J1907,$E:$E,E1907,$I:$I,"факт"))+ABS(C1907))&gt;ABS(SUMIFS(INDIRECT("'Реестр план'!"&amp;'План-факт'!$E$3),'Реестр план'!$F:$F,E1907,'Реестр план'!$I:$I,J1907)),"перерасход","ок"))</f>
        <v/>
      </c>
    </row>
    <row r="1908" spans="1:13" x14ac:dyDescent="0.3">
      <c r="A1908" s="7">
        <v>42084</v>
      </c>
      <c r="C1908" s="9">
        <v>-7954.5</v>
      </c>
      <c r="D1908" s="4" t="s">
        <v>15</v>
      </c>
      <c r="E1908" s="4" t="s">
        <v>29</v>
      </c>
      <c r="F1908" s="4" t="s">
        <v>127</v>
      </c>
      <c r="H1908" s="4" t="s">
        <v>185</v>
      </c>
      <c r="I1908" s="4" t="s">
        <v>163</v>
      </c>
      <c r="J1908" s="11">
        <f t="shared" si="87"/>
        <v>3</v>
      </c>
      <c r="K1908" s="11">
        <f t="shared" si="88"/>
        <v>0</v>
      </c>
      <c r="L1908" s="11">
        <f t="shared" si="89"/>
        <v>12</v>
      </c>
      <c r="M1908" s="11" t="str">
        <f ca="1">IF(I1908&lt;&gt;"план","",IF((ABS(SUMIFS($C:$C,$J:$J,J1908,$E:$E,E1908,$I:$I,"факт"))+ABS(C1908))&gt;ABS(SUMIFS(INDIRECT("'Реестр план'!"&amp;'План-факт'!$E$3),'Реестр план'!$F:$F,E1908,'Реестр план'!$I:$I,J1908)),"перерасход","ок"))</f>
        <v/>
      </c>
    </row>
    <row r="1909" spans="1:13" x14ac:dyDescent="0.3">
      <c r="A1909" s="7">
        <v>42084</v>
      </c>
      <c r="C1909" s="9">
        <v>-6880.92</v>
      </c>
      <c r="D1909" s="4" t="s">
        <v>15</v>
      </c>
      <c r="E1909" s="4" t="s">
        <v>29</v>
      </c>
      <c r="F1909" s="4" t="s">
        <v>131</v>
      </c>
      <c r="H1909" s="4" t="s">
        <v>185</v>
      </c>
      <c r="I1909" s="4" t="s">
        <v>163</v>
      </c>
      <c r="J1909" s="11">
        <f t="shared" si="87"/>
        <v>3</v>
      </c>
      <c r="K1909" s="11">
        <f t="shared" si="88"/>
        <v>0</v>
      </c>
      <c r="L1909" s="11">
        <f t="shared" si="89"/>
        <v>12</v>
      </c>
      <c r="M1909" s="11" t="str">
        <f ca="1">IF(I1909&lt;&gt;"план","",IF((ABS(SUMIFS($C:$C,$J:$J,J1909,$E:$E,E1909,$I:$I,"факт"))+ABS(C1909))&gt;ABS(SUMIFS(INDIRECT("'Реестр план'!"&amp;'План-факт'!$E$3),'Реестр план'!$F:$F,E1909,'Реестр план'!$I:$I,J1909)),"перерасход","ок"))</f>
        <v/>
      </c>
    </row>
    <row r="1910" spans="1:13" x14ac:dyDescent="0.3">
      <c r="A1910" s="7">
        <v>42084</v>
      </c>
      <c r="C1910" s="9">
        <v>-4925.0600000000004</v>
      </c>
      <c r="D1910" s="4" t="s">
        <v>16</v>
      </c>
      <c r="E1910" s="4" t="s">
        <v>29</v>
      </c>
      <c r="F1910" s="4" t="s">
        <v>139</v>
      </c>
      <c r="H1910" s="4" t="s">
        <v>185</v>
      </c>
      <c r="I1910" s="4" t="s">
        <v>163</v>
      </c>
      <c r="J1910" s="11">
        <f t="shared" si="87"/>
        <v>3</v>
      </c>
      <c r="K1910" s="11">
        <f t="shared" si="88"/>
        <v>0</v>
      </c>
      <c r="L1910" s="11">
        <f t="shared" si="89"/>
        <v>12</v>
      </c>
      <c r="M1910" s="11" t="str">
        <f ca="1">IF(I1910&lt;&gt;"план","",IF((ABS(SUMIFS($C:$C,$J:$J,J1910,$E:$E,E1910,$I:$I,"факт"))+ABS(C1910))&gt;ABS(SUMIFS(INDIRECT("'Реестр план'!"&amp;'План-факт'!$E$3),'Реестр план'!$F:$F,E1910,'Реестр план'!$I:$I,J1910)),"перерасход","ок"))</f>
        <v/>
      </c>
    </row>
    <row r="1911" spans="1:13" x14ac:dyDescent="0.3">
      <c r="A1911" s="7">
        <v>42084</v>
      </c>
      <c r="C1911" s="9">
        <v>-2411.2199999999998</v>
      </c>
      <c r="D1911" s="4" t="s">
        <v>15</v>
      </c>
      <c r="E1911" s="4" t="s">
        <v>29</v>
      </c>
      <c r="F1911" s="4" t="s">
        <v>138</v>
      </c>
      <c r="H1911" s="4" t="s">
        <v>185</v>
      </c>
      <c r="I1911" s="4" t="s">
        <v>163</v>
      </c>
      <c r="J1911" s="11">
        <f t="shared" si="87"/>
        <v>3</v>
      </c>
      <c r="K1911" s="11">
        <f t="shared" si="88"/>
        <v>0</v>
      </c>
      <c r="L1911" s="11">
        <f t="shared" si="89"/>
        <v>12</v>
      </c>
      <c r="M1911" s="11" t="str">
        <f ca="1">IF(I1911&lt;&gt;"план","",IF((ABS(SUMIFS($C:$C,$J:$J,J1911,$E:$E,E1911,$I:$I,"факт"))+ABS(C1911))&gt;ABS(SUMIFS(INDIRECT("'Реестр план'!"&amp;'План-факт'!$E$3),'Реестр план'!$F:$F,E1911,'Реестр план'!$I:$I,J1911)),"перерасход","ок"))</f>
        <v/>
      </c>
    </row>
    <row r="1912" spans="1:13" x14ac:dyDescent="0.3">
      <c r="A1912" s="7">
        <v>42084</v>
      </c>
      <c r="C1912" s="9">
        <v>-2224</v>
      </c>
      <c r="D1912" s="4" t="s">
        <v>15</v>
      </c>
      <c r="E1912" s="4" t="s">
        <v>29</v>
      </c>
      <c r="F1912" s="4" t="s">
        <v>144</v>
      </c>
      <c r="H1912" s="4" t="s">
        <v>185</v>
      </c>
      <c r="I1912" s="4" t="s">
        <v>163</v>
      </c>
      <c r="J1912" s="11">
        <f t="shared" si="87"/>
        <v>3</v>
      </c>
      <c r="K1912" s="11">
        <f t="shared" si="88"/>
        <v>0</v>
      </c>
      <c r="L1912" s="11">
        <f t="shared" si="89"/>
        <v>12</v>
      </c>
      <c r="M1912" s="11" t="str">
        <f ca="1">IF(I1912&lt;&gt;"план","",IF((ABS(SUMIFS($C:$C,$J:$J,J1912,$E:$E,E1912,$I:$I,"факт"))+ABS(C1912))&gt;ABS(SUMIFS(INDIRECT("'Реестр план'!"&amp;'План-факт'!$E$3),'Реестр план'!$F:$F,E1912,'Реестр план'!$I:$I,J1912)),"перерасход","ок"))</f>
        <v/>
      </c>
    </row>
    <row r="1913" spans="1:13" x14ac:dyDescent="0.3">
      <c r="A1913" s="7">
        <v>42084</v>
      </c>
      <c r="C1913" s="9">
        <v>-1611.81</v>
      </c>
      <c r="D1913" s="4" t="s">
        <v>15</v>
      </c>
      <c r="E1913" s="4" t="s">
        <v>29</v>
      </c>
      <c r="F1913" s="4" t="s">
        <v>131</v>
      </c>
      <c r="H1913" s="4" t="s">
        <v>185</v>
      </c>
      <c r="I1913" s="4" t="s">
        <v>163</v>
      </c>
      <c r="J1913" s="11">
        <f t="shared" si="87"/>
        <v>3</v>
      </c>
      <c r="K1913" s="11">
        <f t="shared" si="88"/>
        <v>0</v>
      </c>
      <c r="L1913" s="11">
        <f t="shared" si="89"/>
        <v>12</v>
      </c>
      <c r="M1913" s="11" t="str">
        <f ca="1">IF(I1913&lt;&gt;"план","",IF((ABS(SUMIFS($C:$C,$J:$J,J1913,$E:$E,E1913,$I:$I,"факт"))+ABS(C1913))&gt;ABS(SUMIFS(INDIRECT("'Реестр план'!"&amp;'План-факт'!$E$3),'Реестр план'!$F:$F,E1913,'Реестр план'!$I:$I,J1913)),"перерасход","ок"))</f>
        <v/>
      </c>
    </row>
    <row r="1914" spans="1:13" x14ac:dyDescent="0.3">
      <c r="A1914" s="7">
        <v>42084</v>
      </c>
      <c r="C1914" s="9">
        <v>21155.040000000001</v>
      </c>
      <c r="D1914" s="4" t="s">
        <v>15</v>
      </c>
      <c r="E1914" s="4" t="s">
        <v>24</v>
      </c>
      <c r="F1914" s="4" t="s">
        <v>111</v>
      </c>
      <c r="H1914" s="4" t="s">
        <v>178</v>
      </c>
      <c r="I1914" s="4" t="s">
        <v>163</v>
      </c>
      <c r="J1914" s="11">
        <f t="shared" si="87"/>
        <v>3</v>
      </c>
      <c r="K1914" s="11">
        <f t="shared" si="88"/>
        <v>0</v>
      </c>
      <c r="L1914" s="11">
        <f t="shared" si="89"/>
        <v>12</v>
      </c>
      <c r="M1914" s="11" t="str">
        <f ca="1">IF(I1914&lt;&gt;"план","",IF((ABS(SUMIFS($C:$C,$J:$J,J1914,$E:$E,E1914,$I:$I,"факт"))+ABS(C1914))&gt;ABS(SUMIFS(INDIRECT("'Реестр план'!"&amp;'План-факт'!$E$3),'Реестр план'!$F:$F,E1914,'Реестр план'!$I:$I,J1914)),"перерасход","ок"))</f>
        <v/>
      </c>
    </row>
    <row r="1915" spans="1:13" x14ac:dyDescent="0.3">
      <c r="A1915" s="7">
        <v>42085</v>
      </c>
      <c r="C1915" s="9">
        <v>-62167.63</v>
      </c>
      <c r="D1915" s="4" t="s">
        <v>9</v>
      </c>
      <c r="E1915" s="4" t="s">
        <v>29</v>
      </c>
      <c r="F1915" s="4" t="s">
        <v>133</v>
      </c>
      <c r="H1915" s="4" t="s">
        <v>185</v>
      </c>
      <c r="I1915" s="4" t="s">
        <v>163</v>
      </c>
      <c r="J1915" s="11">
        <f t="shared" si="87"/>
        <v>3</v>
      </c>
      <c r="K1915" s="11">
        <f t="shared" si="88"/>
        <v>0</v>
      </c>
      <c r="L1915" s="11">
        <f t="shared" si="89"/>
        <v>13</v>
      </c>
      <c r="M1915" s="11" t="str">
        <f ca="1">IF(I1915&lt;&gt;"план","",IF((ABS(SUMIFS($C:$C,$J:$J,J1915,$E:$E,E1915,$I:$I,"факт"))+ABS(C1915))&gt;ABS(SUMIFS(INDIRECT("'Реестр план'!"&amp;'План-факт'!$E$3),'Реестр план'!$F:$F,E1915,'Реестр план'!$I:$I,J1915)),"перерасход","ок"))</f>
        <v/>
      </c>
    </row>
    <row r="1916" spans="1:13" x14ac:dyDescent="0.3">
      <c r="A1916" s="7">
        <v>42085</v>
      </c>
      <c r="C1916" s="9">
        <v>-51268</v>
      </c>
      <c r="D1916" s="4" t="s">
        <v>15</v>
      </c>
      <c r="E1916" s="4" t="s">
        <v>29</v>
      </c>
      <c r="F1916" s="4" t="s">
        <v>144</v>
      </c>
      <c r="H1916" s="4" t="s">
        <v>185</v>
      </c>
      <c r="I1916" s="4" t="s">
        <v>163</v>
      </c>
      <c r="J1916" s="11">
        <f t="shared" si="87"/>
        <v>3</v>
      </c>
      <c r="K1916" s="11">
        <f t="shared" si="88"/>
        <v>0</v>
      </c>
      <c r="L1916" s="11">
        <f t="shared" si="89"/>
        <v>13</v>
      </c>
      <c r="M1916" s="11" t="str">
        <f ca="1">IF(I1916&lt;&gt;"план","",IF((ABS(SUMIFS($C:$C,$J:$J,J1916,$E:$E,E1916,$I:$I,"факт"))+ABS(C1916))&gt;ABS(SUMIFS(INDIRECT("'Реестр план'!"&amp;'План-факт'!$E$3),'Реестр план'!$F:$F,E1916,'Реестр план'!$I:$I,J1916)),"перерасход","ок"))</f>
        <v/>
      </c>
    </row>
    <row r="1917" spans="1:13" x14ac:dyDescent="0.3">
      <c r="A1917" s="7">
        <v>42085</v>
      </c>
      <c r="C1917" s="9">
        <v>-15930</v>
      </c>
      <c r="D1917" s="4" t="s">
        <v>15</v>
      </c>
      <c r="E1917" s="4" t="s">
        <v>29</v>
      </c>
      <c r="F1917" s="4" t="s">
        <v>138</v>
      </c>
      <c r="H1917" s="4" t="s">
        <v>185</v>
      </c>
      <c r="I1917" s="4" t="s">
        <v>163</v>
      </c>
      <c r="J1917" s="11">
        <f t="shared" si="87"/>
        <v>3</v>
      </c>
      <c r="K1917" s="11">
        <f t="shared" si="88"/>
        <v>0</v>
      </c>
      <c r="L1917" s="11">
        <f t="shared" si="89"/>
        <v>13</v>
      </c>
      <c r="M1917" s="11" t="str">
        <f ca="1">IF(I1917&lt;&gt;"план","",IF((ABS(SUMIFS($C:$C,$J:$J,J1917,$E:$E,E1917,$I:$I,"факт"))+ABS(C1917))&gt;ABS(SUMIFS(INDIRECT("'Реестр план'!"&amp;'План-факт'!$E$3),'Реестр план'!$F:$F,E1917,'Реестр план'!$I:$I,J1917)),"перерасход","ок"))</f>
        <v/>
      </c>
    </row>
    <row r="1918" spans="1:13" x14ac:dyDescent="0.3">
      <c r="A1918" s="7">
        <v>42085</v>
      </c>
      <c r="C1918" s="9">
        <v>-4837.71</v>
      </c>
      <c r="D1918" s="4" t="s">
        <v>9</v>
      </c>
      <c r="E1918" s="4" t="s">
        <v>29</v>
      </c>
      <c r="F1918" s="4" t="s">
        <v>133</v>
      </c>
      <c r="H1918" s="4" t="s">
        <v>185</v>
      </c>
      <c r="I1918" s="4" t="s">
        <v>163</v>
      </c>
      <c r="J1918" s="11">
        <f t="shared" si="87"/>
        <v>3</v>
      </c>
      <c r="K1918" s="11">
        <f t="shared" si="88"/>
        <v>0</v>
      </c>
      <c r="L1918" s="11">
        <f t="shared" si="89"/>
        <v>13</v>
      </c>
      <c r="M1918" s="11" t="str">
        <f ca="1">IF(I1918&lt;&gt;"план","",IF((ABS(SUMIFS($C:$C,$J:$J,J1918,$E:$E,E1918,$I:$I,"факт"))+ABS(C1918))&gt;ABS(SUMIFS(INDIRECT("'Реестр план'!"&amp;'План-факт'!$E$3),'Реестр план'!$F:$F,E1918,'Реестр план'!$I:$I,J1918)),"перерасход","ок"))</f>
        <v/>
      </c>
    </row>
    <row r="1919" spans="1:13" x14ac:dyDescent="0.3">
      <c r="A1919" s="7">
        <v>42085</v>
      </c>
      <c r="C1919" s="9">
        <v>-3225.14</v>
      </c>
      <c r="D1919" s="4" t="s">
        <v>16</v>
      </c>
      <c r="E1919" s="4" t="s">
        <v>29</v>
      </c>
      <c r="F1919" s="4" t="s">
        <v>134</v>
      </c>
      <c r="H1919" s="4" t="s">
        <v>185</v>
      </c>
      <c r="I1919" s="4" t="s">
        <v>163</v>
      </c>
      <c r="J1919" s="11">
        <f t="shared" si="87"/>
        <v>3</v>
      </c>
      <c r="K1919" s="11">
        <f t="shared" si="88"/>
        <v>0</v>
      </c>
      <c r="L1919" s="11">
        <f t="shared" si="89"/>
        <v>13</v>
      </c>
      <c r="M1919" s="11" t="str">
        <f ca="1">IF(I1919&lt;&gt;"план","",IF((ABS(SUMIFS($C:$C,$J:$J,J1919,$E:$E,E1919,$I:$I,"факт"))+ABS(C1919))&gt;ABS(SUMIFS(INDIRECT("'Реестр план'!"&amp;'План-факт'!$E$3),'Реестр план'!$F:$F,E1919,'Реестр план'!$I:$I,J1919)),"перерасход","ок"))</f>
        <v/>
      </c>
    </row>
    <row r="1920" spans="1:13" x14ac:dyDescent="0.3">
      <c r="A1920" s="7">
        <v>42085</v>
      </c>
      <c r="C1920" s="9">
        <v>18192</v>
      </c>
      <c r="D1920" s="4" t="s">
        <v>16</v>
      </c>
      <c r="E1920" s="4" t="s">
        <v>24</v>
      </c>
      <c r="F1920" s="4" t="s">
        <v>124</v>
      </c>
      <c r="H1920" s="4" t="s">
        <v>178</v>
      </c>
      <c r="I1920" s="4" t="s">
        <v>163</v>
      </c>
      <c r="J1920" s="11">
        <f t="shared" si="87"/>
        <v>3</v>
      </c>
      <c r="K1920" s="11">
        <f t="shared" si="88"/>
        <v>0</v>
      </c>
      <c r="L1920" s="11">
        <f t="shared" si="89"/>
        <v>13</v>
      </c>
      <c r="M1920" s="11" t="str">
        <f ca="1">IF(I1920&lt;&gt;"план","",IF((ABS(SUMIFS($C:$C,$J:$J,J1920,$E:$E,E1920,$I:$I,"факт"))+ABS(C1920))&gt;ABS(SUMIFS(INDIRECT("'Реестр план'!"&amp;'План-факт'!$E$3),'Реестр план'!$F:$F,E1920,'Реестр план'!$I:$I,J1920)),"перерасход","ок"))</f>
        <v/>
      </c>
    </row>
    <row r="1921" spans="1:13" x14ac:dyDescent="0.3">
      <c r="A1921" s="7">
        <v>42085</v>
      </c>
      <c r="C1921" s="9">
        <v>45857.75</v>
      </c>
      <c r="D1921" s="4" t="s">
        <v>15</v>
      </c>
      <c r="E1921" s="4" t="s">
        <v>24</v>
      </c>
      <c r="F1921" s="4" t="s">
        <v>111</v>
      </c>
      <c r="H1921" s="4" t="s">
        <v>178</v>
      </c>
      <c r="I1921" s="4" t="s">
        <v>163</v>
      </c>
      <c r="J1921" s="11">
        <f t="shared" si="87"/>
        <v>3</v>
      </c>
      <c r="K1921" s="11">
        <f t="shared" si="88"/>
        <v>0</v>
      </c>
      <c r="L1921" s="11">
        <f t="shared" si="89"/>
        <v>13</v>
      </c>
      <c r="M1921" s="11" t="str">
        <f ca="1">IF(I1921&lt;&gt;"план","",IF((ABS(SUMIFS($C:$C,$J:$J,J1921,$E:$E,E1921,$I:$I,"факт"))+ABS(C1921))&gt;ABS(SUMIFS(INDIRECT("'Реестр план'!"&amp;'План-факт'!$E$3),'Реестр план'!$F:$F,E1921,'Реестр план'!$I:$I,J1921)),"перерасход","ок"))</f>
        <v/>
      </c>
    </row>
    <row r="1922" spans="1:13" x14ac:dyDescent="0.3">
      <c r="A1922" s="7">
        <v>42085</v>
      </c>
      <c r="C1922" s="9">
        <v>75773.7</v>
      </c>
      <c r="D1922" s="4" t="s">
        <v>15</v>
      </c>
      <c r="E1922" s="4" t="s">
        <v>24</v>
      </c>
      <c r="F1922" s="4" t="s">
        <v>120</v>
      </c>
      <c r="H1922" s="4" t="s">
        <v>178</v>
      </c>
      <c r="I1922" s="4" t="s">
        <v>163</v>
      </c>
      <c r="J1922" s="11">
        <f t="shared" si="87"/>
        <v>3</v>
      </c>
      <c r="K1922" s="11">
        <f t="shared" si="88"/>
        <v>0</v>
      </c>
      <c r="L1922" s="11">
        <f t="shared" si="89"/>
        <v>13</v>
      </c>
      <c r="M1922" s="11" t="str">
        <f ca="1">IF(I1922&lt;&gt;"план","",IF((ABS(SUMIFS($C:$C,$J:$J,J1922,$E:$E,E1922,$I:$I,"факт"))+ABS(C1922))&gt;ABS(SUMIFS(INDIRECT("'Реестр план'!"&amp;'План-факт'!$E$3),'Реестр план'!$F:$F,E1922,'Реестр план'!$I:$I,J1922)),"перерасход","ок"))</f>
        <v/>
      </c>
    </row>
    <row r="1923" spans="1:13" x14ac:dyDescent="0.3">
      <c r="A1923" s="7">
        <v>42085</v>
      </c>
      <c r="C1923" s="9">
        <v>106200</v>
      </c>
      <c r="D1923" s="4" t="s">
        <v>15</v>
      </c>
      <c r="E1923" s="4" t="s">
        <v>24</v>
      </c>
      <c r="F1923" s="4" t="s">
        <v>117</v>
      </c>
      <c r="H1923" s="4" t="s">
        <v>178</v>
      </c>
      <c r="I1923" s="4" t="s">
        <v>163</v>
      </c>
      <c r="J1923" s="11">
        <f t="shared" si="87"/>
        <v>3</v>
      </c>
      <c r="K1923" s="11">
        <f t="shared" si="88"/>
        <v>0</v>
      </c>
      <c r="L1923" s="11">
        <f t="shared" si="89"/>
        <v>13</v>
      </c>
      <c r="M1923" s="11" t="str">
        <f ca="1">IF(I1923&lt;&gt;"план","",IF((ABS(SUMIFS($C:$C,$J:$J,J1923,$E:$E,E1923,$I:$I,"факт"))+ABS(C1923))&gt;ABS(SUMIFS(INDIRECT("'Реестр план'!"&amp;'План-факт'!$E$3),'Реестр план'!$F:$F,E1923,'Реестр план'!$I:$I,J1923)),"перерасход","ок"))</f>
        <v/>
      </c>
    </row>
    <row r="1924" spans="1:13" x14ac:dyDescent="0.3">
      <c r="A1924" s="7">
        <v>42088</v>
      </c>
      <c r="C1924" s="9">
        <v>-125000</v>
      </c>
      <c r="D1924" s="4" t="s">
        <v>16</v>
      </c>
      <c r="E1924" s="4" t="s">
        <v>32</v>
      </c>
      <c r="F1924" s="4" t="s">
        <v>152</v>
      </c>
      <c r="H1924" s="4" t="s">
        <v>179</v>
      </c>
      <c r="I1924" s="4" t="s">
        <v>163</v>
      </c>
      <c r="J1924" s="11">
        <f t="shared" ref="J1924:J1987" si="90">IF(ISBLANK(A1924),0,MONTH(A1924))</f>
        <v>3</v>
      </c>
      <c r="K1924" s="11">
        <f t="shared" ref="K1924:K1987" si="91">IF(ISBLANK(B1924),0,MONTH(B1924))</f>
        <v>0</v>
      </c>
      <c r="L1924" s="11">
        <f t="shared" ref="L1924:L1987" si="92">WEEKNUM(A1924)</f>
        <v>13</v>
      </c>
      <c r="M1924" s="11" t="str">
        <f ca="1">IF(I1924&lt;&gt;"план","",IF((ABS(SUMIFS($C:$C,$J:$J,J1924,$E:$E,E1924,$I:$I,"факт"))+ABS(C1924))&gt;ABS(SUMIFS(INDIRECT("'Реестр план'!"&amp;'План-факт'!$E$3),'Реестр план'!$F:$F,E1924,'Реестр план'!$I:$I,J1924)),"перерасход","ок"))</f>
        <v/>
      </c>
    </row>
    <row r="1925" spans="1:13" x14ac:dyDescent="0.3">
      <c r="A1925" s="7">
        <v>42088</v>
      </c>
      <c r="C1925" s="9">
        <v>-99025.65</v>
      </c>
      <c r="D1925" s="4" t="s">
        <v>15</v>
      </c>
      <c r="E1925" s="4" t="s">
        <v>29</v>
      </c>
      <c r="F1925" s="4" t="s">
        <v>146</v>
      </c>
      <c r="H1925" s="4" t="s">
        <v>185</v>
      </c>
      <c r="I1925" s="4" t="s">
        <v>163</v>
      </c>
      <c r="J1925" s="11">
        <f t="shared" si="90"/>
        <v>3</v>
      </c>
      <c r="K1925" s="11">
        <f t="shared" si="91"/>
        <v>0</v>
      </c>
      <c r="L1925" s="11">
        <f t="shared" si="92"/>
        <v>13</v>
      </c>
      <c r="M1925" s="11" t="str">
        <f ca="1">IF(I1925&lt;&gt;"план","",IF((ABS(SUMIFS($C:$C,$J:$J,J1925,$E:$E,E1925,$I:$I,"факт"))+ABS(C1925))&gt;ABS(SUMIFS(INDIRECT("'Реестр план'!"&amp;'План-факт'!$E$3),'Реестр план'!$F:$F,E1925,'Реестр план'!$I:$I,J1925)),"перерасход","ок"))</f>
        <v/>
      </c>
    </row>
    <row r="1926" spans="1:13" x14ac:dyDescent="0.3">
      <c r="A1926" s="7">
        <v>42088</v>
      </c>
      <c r="C1926" s="9">
        <v>-98627.91</v>
      </c>
      <c r="D1926" s="4" t="s">
        <v>9</v>
      </c>
      <c r="E1926" s="4" t="s">
        <v>29</v>
      </c>
      <c r="F1926" s="4" t="s">
        <v>145</v>
      </c>
      <c r="H1926" s="4" t="s">
        <v>185</v>
      </c>
      <c r="I1926" s="4" t="s">
        <v>163</v>
      </c>
      <c r="J1926" s="11">
        <f t="shared" si="90"/>
        <v>3</v>
      </c>
      <c r="K1926" s="11">
        <f t="shared" si="91"/>
        <v>0</v>
      </c>
      <c r="L1926" s="11">
        <f t="shared" si="92"/>
        <v>13</v>
      </c>
      <c r="M1926" s="11" t="str">
        <f ca="1">IF(I1926&lt;&gt;"план","",IF((ABS(SUMIFS($C:$C,$J:$J,J1926,$E:$E,E1926,$I:$I,"факт"))+ABS(C1926))&gt;ABS(SUMIFS(INDIRECT("'Реестр план'!"&amp;'План-факт'!$E$3),'Реестр план'!$F:$F,E1926,'Реестр план'!$I:$I,J1926)),"перерасход","ок"))</f>
        <v/>
      </c>
    </row>
    <row r="1927" spans="1:13" x14ac:dyDescent="0.3">
      <c r="A1927" s="7">
        <v>42088</v>
      </c>
      <c r="C1927" s="9">
        <v>-75000</v>
      </c>
      <c r="D1927" s="4" t="s">
        <v>16</v>
      </c>
      <c r="E1927" s="4" t="s">
        <v>32</v>
      </c>
      <c r="F1927" s="4" t="s">
        <v>147</v>
      </c>
      <c r="H1927" s="4" t="s">
        <v>179</v>
      </c>
      <c r="I1927" s="4" t="s">
        <v>163</v>
      </c>
      <c r="J1927" s="11">
        <f t="shared" si="90"/>
        <v>3</v>
      </c>
      <c r="K1927" s="11">
        <f t="shared" si="91"/>
        <v>0</v>
      </c>
      <c r="L1927" s="11">
        <f t="shared" si="92"/>
        <v>13</v>
      </c>
      <c r="M1927" s="11" t="str">
        <f ca="1">IF(I1927&lt;&gt;"план","",IF((ABS(SUMIFS($C:$C,$J:$J,J1927,$E:$E,E1927,$I:$I,"факт"))+ABS(C1927))&gt;ABS(SUMIFS(INDIRECT("'Реестр план'!"&amp;'План-факт'!$E$3),'Реестр план'!$F:$F,E1927,'Реестр план'!$I:$I,J1927)),"перерасход","ок"))</f>
        <v/>
      </c>
    </row>
    <row r="1928" spans="1:13" x14ac:dyDescent="0.3">
      <c r="A1928" s="7">
        <v>42088</v>
      </c>
      <c r="C1928" s="9">
        <v>-60000</v>
      </c>
      <c r="D1928" s="4" t="s">
        <v>9</v>
      </c>
      <c r="E1928" s="4" t="s">
        <v>32</v>
      </c>
      <c r="F1928" s="4" t="s">
        <v>148</v>
      </c>
      <c r="H1928" s="4" t="s">
        <v>179</v>
      </c>
      <c r="I1928" s="4" t="s">
        <v>163</v>
      </c>
      <c r="J1928" s="11">
        <f t="shared" si="90"/>
        <v>3</v>
      </c>
      <c r="K1928" s="11">
        <f t="shared" si="91"/>
        <v>0</v>
      </c>
      <c r="L1928" s="11">
        <f t="shared" si="92"/>
        <v>13</v>
      </c>
      <c r="M1928" s="11" t="str">
        <f ca="1">IF(I1928&lt;&gt;"план","",IF((ABS(SUMIFS($C:$C,$J:$J,J1928,$E:$E,E1928,$I:$I,"факт"))+ABS(C1928))&gt;ABS(SUMIFS(INDIRECT("'Реестр план'!"&amp;'План-факт'!$E$3),'Реестр план'!$F:$F,E1928,'Реестр план'!$I:$I,J1928)),"перерасход","ок"))</f>
        <v/>
      </c>
    </row>
    <row r="1929" spans="1:13" x14ac:dyDescent="0.3">
      <c r="A1929" s="7">
        <v>42088</v>
      </c>
      <c r="B1929" s="7">
        <v>41358</v>
      </c>
      <c r="C1929" s="9">
        <v>-59870</v>
      </c>
      <c r="D1929" s="4" t="s">
        <v>15</v>
      </c>
      <c r="E1929" s="4" t="s">
        <v>59</v>
      </c>
      <c r="H1929" s="4" t="s">
        <v>184</v>
      </c>
      <c r="I1929" s="4" t="s">
        <v>163</v>
      </c>
      <c r="J1929" s="11">
        <f t="shared" si="90"/>
        <v>3</v>
      </c>
      <c r="K1929" s="11">
        <f t="shared" si="91"/>
        <v>3</v>
      </c>
      <c r="L1929" s="11">
        <f t="shared" si="92"/>
        <v>13</v>
      </c>
      <c r="M1929" s="11" t="str">
        <f ca="1">IF(I1929&lt;&gt;"план","",IF((ABS(SUMIFS($C:$C,$J:$J,J1929,$E:$E,E1929,$I:$I,"факт"))+ABS(C1929))&gt;ABS(SUMIFS(INDIRECT("'Реестр план'!"&amp;'План-факт'!$E$3),'Реестр план'!$F:$F,E1929,'Реестр план'!$I:$I,J1929)),"перерасход","ок"))</f>
        <v/>
      </c>
    </row>
    <row r="1930" spans="1:13" x14ac:dyDescent="0.3">
      <c r="A1930" s="7">
        <v>42088</v>
      </c>
      <c r="C1930" s="9">
        <v>-56528</v>
      </c>
      <c r="D1930" s="4" t="s">
        <v>16</v>
      </c>
      <c r="E1930" s="4" t="s">
        <v>51</v>
      </c>
      <c r="H1930" s="4" t="s">
        <v>177</v>
      </c>
      <c r="I1930" s="4" t="s">
        <v>163</v>
      </c>
      <c r="J1930" s="11">
        <f t="shared" si="90"/>
        <v>3</v>
      </c>
      <c r="K1930" s="11">
        <f t="shared" si="91"/>
        <v>0</v>
      </c>
      <c r="L1930" s="11">
        <f t="shared" si="92"/>
        <v>13</v>
      </c>
      <c r="M1930" s="11" t="str">
        <f ca="1">IF(I1930&lt;&gt;"план","",IF((ABS(SUMIFS($C:$C,$J:$J,J1930,$E:$E,E1930,$I:$I,"факт"))+ABS(C1930))&gt;ABS(SUMIFS(INDIRECT("'Реестр план'!"&amp;'План-факт'!$E$3),'Реестр план'!$F:$F,E1930,'Реестр план'!$I:$I,J1930)),"перерасход","ок"))</f>
        <v/>
      </c>
    </row>
    <row r="1931" spans="1:13" x14ac:dyDescent="0.3">
      <c r="A1931" s="7">
        <v>42088</v>
      </c>
      <c r="B1931" s="7">
        <v>41358</v>
      </c>
      <c r="C1931" s="9">
        <v>-54915</v>
      </c>
      <c r="D1931" s="4" t="s">
        <v>16</v>
      </c>
      <c r="E1931" s="4" t="s">
        <v>42</v>
      </c>
      <c r="H1931" s="4" t="s">
        <v>172</v>
      </c>
      <c r="I1931" s="4" t="s">
        <v>163</v>
      </c>
      <c r="J1931" s="11">
        <f t="shared" si="90"/>
        <v>3</v>
      </c>
      <c r="K1931" s="11">
        <f t="shared" si="91"/>
        <v>3</v>
      </c>
      <c r="L1931" s="11">
        <f t="shared" si="92"/>
        <v>13</v>
      </c>
      <c r="M1931" s="11" t="str">
        <f ca="1">IF(I1931&lt;&gt;"план","",IF((ABS(SUMIFS($C:$C,$J:$J,J1931,$E:$E,E1931,$I:$I,"факт"))+ABS(C1931))&gt;ABS(SUMIFS(INDIRECT("'Реестр план'!"&amp;'План-факт'!$E$3),'Реестр план'!$F:$F,E1931,'Реестр план'!$I:$I,J1931)),"перерасход","ок"))</f>
        <v/>
      </c>
    </row>
    <row r="1932" spans="1:13" x14ac:dyDescent="0.3">
      <c r="A1932" s="7">
        <v>42088</v>
      </c>
      <c r="B1932" s="7">
        <v>41358</v>
      </c>
      <c r="C1932" s="9">
        <v>-52486</v>
      </c>
      <c r="D1932" s="4" t="s">
        <v>9</v>
      </c>
      <c r="E1932" s="4" t="s">
        <v>41</v>
      </c>
      <c r="H1932" s="4" t="s">
        <v>172</v>
      </c>
      <c r="I1932" s="4" t="s">
        <v>163</v>
      </c>
      <c r="J1932" s="11">
        <f t="shared" si="90"/>
        <v>3</v>
      </c>
      <c r="K1932" s="11">
        <f t="shared" si="91"/>
        <v>3</v>
      </c>
      <c r="L1932" s="11">
        <f t="shared" si="92"/>
        <v>13</v>
      </c>
      <c r="M1932" s="11" t="str">
        <f ca="1">IF(I1932&lt;&gt;"план","",IF((ABS(SUMIFS($C:$C,$J:$J,J1932,$E:$E,E1932,$I:$I,"факт"))+ABS(C1932))&gt;ABS(SUMIFS(INDIRECT("'Реестр план'!"&amp;'План-факт'!$E$3),'Реестр план'!$F:$F,E1932,'Реестр план'!$I:$I,J1932)),"перерасход","ок"))</f>
        <v/>
      </c>
    </row>
    <row r="1933" spans="1:13" x14ac:dyDescent="0.3">
      <c r="A1933" s="7">
        <v>42088</v>
      </c>
      <c r="B1933" s="7">
        <v>41358</v>
      </c>
      <c r="C1933" s="9">
        <v>-50868</v>
      </c>
      <c r="D1933" s="4" t="s">
        <v>9</v>
      </c>
      <c r="E1933" s="4" t="s">
        <v>10</v>
      </c>
      <c r="H1933" s="4" t="s">
        <v>184</v>
      </c>
      <c r="I1933" s="4" t="s">
        <v>163</v>
      </c>
      <c r="J1933" s="11">
        <f t="shared" si="90"/>
        <v>3</v>
      </c>
      <c r="K1933" s="11">
        <f t="shared" si="91"/>
        <v>3</v>
      </c>
      <c r="L1933" s="11">
        <f t="shared" si="92"/>
        <v>13</v>
      </c>
      <c r="M1933" s="11" t="str">
        <f ca="1">IF(I1933&lt;&gt;"план","",IF((ABS(SUMIFS($C:$C,$J:$J,J1933,$E:$E,E1933,$I:$I,"факт"))+ABS(C1933))&gt;ABS(SUMIFS(INDIRECT("'Реестр план'!"&amp;'План-факт'!$E$3),'Реестр план'!$F:$F,E1933,'Реестр план'!$I:$I,J1933)),"перерасход","ок"))</f>
        <v/>
      </c>
    </row>
    <row r="1934" spans="1:13" x14ac:dyDescent="0.3">
      <c r="A1934" s="7">
        <v>42088</v>
      </c>
      <c r="B1934" s="7">
        <v>41358</v>
      </c>
      <c r="C1934" s="9">
        <v>-50457</v>
      </c>
      <c r="D1934" s="4" t="s">
        <v>16</v>
      </c>
      <c r="E1934" s="4" t="s">
        <v>47</v>
      </c>
      <c r="H1934" s="4" t="s">
        <v>177</v>
      </c>
      <c r="I1934" s="4" t="s">
        <v>163</v>
      </c>
      <c r="J1934" s="11">
        <f t="shared" si="90"/>
        <v>3</v>
      </c>
      <c r="K1934" s="11">
        <f t="shared" si="91"/>
        <v>3</v>
      </c>
      <c r="L1934" s="11">
        <f t="shared" si="92"/>
        <v>13</v>
      </c>
      <c r="M1934" s="11" t="str">
        <f ca="1">IF(I1934&lt;&gt;"план","",IF((ABS(SUMIFS($C:$C,$J:$J,J1934,$E:$E,E1934,$I:$I,"факт"))+ABS(C1934))&gt;ABS(SUMIFS(INDIRECT("'Реестр план'!"&amp;'План-факт'!$E$3),'Реестр план'!$F:$F,E1934,'Реестр план'!$I:$I,J1934)),"перерасход","ок"))</f>
        <v/>
      </c>
    </row>
    <row r="1935" spans="1:13" x14ac:dyDescent="0.3">
      <c r="A1935" s="7">
        <v>42088</v>
      </c>
      <c r="B1935" s="7">
        <v>41358</v>
      </c>
      <c r="C1935" s="9">
        <v>-49530</v>
      </c>
      <c r="D1935" s="4" t="s">
        <v>9</v>
      </c>
      <c r="E1935" s="4" t="s">
        <v>43</v>
      </c>
      <c r="H1935" s="4" t="s">
        <v>172</v>
      </c>
      <c r="I1935" s="4" t="s">
        <v>163</v>
      </c>
      <c r="J1935" s="11">
        <f t="shared" si="90"/>
        <v>3</v>
      </c>
      <c r="K1935" s="11">
        <f t="shared" si="91"/>
        <v>3</v>
      </c>
      <c r="L1935" s="11">
        <f t="shared" si="92"/>
        <v>13</v>
      </c>
      <c r="M1935" s="11" t="str">
        <f ca="1">IF(I1935&lt;&gt;"план","",IF((ABS(SUMIFS($C:$C,$J:$J,J1935,$E:$E,E1935,$I:$I,"факт"))+ABS(C1935))&gt;ABS(SUMIFS(INDIRECT("'Реестр план'!"&amp;'План-факт'!$E$3),'Реестр план'!$F:$F,E1935,'Реестр план'!$I:$I,J1935)),"перерасход","ок"))</f>
        <v/>
      </c>
    </row>
    <row r="1936" spans="1:13" x14ac:dyDescent="0.3">
      <c r="A1936" s="7">
        <v>42088</v>
      </c>
      <c r="C1936" s="9">
        <v>-47500</v>
      </c>
      <c r="D1936" s="4" t="s">
        <v>15</v>
      </c>
      <c r="E1936" s="4" t="s">
        <v>32</v>
      </c>
      <c r="F1936" s="4" t="s">
        <v>149</v>
      </c>
      <c r="H1936" s="4" t="s">
        <v>179</v>
      </c>
      <c r="I1936" s="4" t="s">
        <v>163</v>
      </c>
      <c r="J1936" s="11">
        <f t="shared" si="90"/>
        <v>3</v>
      </c>
      <c r="K1936" s="11">
        <f t="shared" si="91"/>
        <v>0</v>
      </c>
      <c r="L1936" s="11">
        <f t="shared" si="92"/>
        <v>13</v>
      </c>
      <c r="M1936" s="11" t="str">
        <f ca="1">IF(I1936&lt;&gt;"план","",IF((ABS(SUMIFS($C:$C,$J:$J,J1936,$E:$E,E1936,$I:$I,"факт"))+ABS(C1936))&gt;ABS(SUMIFS(INDIRECT("'Реестр план'!"&amp;'План-факт'!$E$3),'Реестр план'!$F:$F,E1936,'Реестр план'!$I:$I,J1936)),"перерасход","ок"))</f>
        <v/>
      </c>
    </row>
    <row r="1937" spans="1:13" x14ac:dyDescent="0.3">
      <c r="A1937" s="7">
        <v>42088</v>
      </c>
      <c r="B1937" s="7">
        <v>41358</v>
      </c>
      <c r="C1937" s="9">
        <v>-45359</v>
      </c>
      <c r="D1937" s="4" t="s">
        <v>9</v>
      </c>
      <c r="E1937" s="4" t="s">
        <v>44</v>
      </c>
      <c r="H1937" s="4" t="s">
        <v>172</v>
      </c>
      <c r="I1937" s="4" t="s">
        <v>163</v>
      </c>
      <c r="J1937" s="11">
        <f t="shared" si="90"/>
        <v>3</v>
      </c>
      <c r="K1937" s="11">
        <f t="shared" si="91"/>
        <v>3</v>
      </c>
      <c r="L1937" s="11">
        <f t="shared" si="92"/>
        <v>13</v>
      </c>
      <c r="M1937" s="11" t="str">
        <f ca="1">IF(I1937&lt;&gt;"план","",IF((ABS(SUMIFS($C:$C,$J:$J,J1937,$E:$E,E1937,$I:$I,"факт"))+ABS(C1937))&gt;ABS(SUMIFS(INDIRECT("'Реестр план'!"&amp;'План-факт'!$E$3),'Реестр план'!$F:$F,E1937,'Реестр план'!$I:$I,J1937)),"перерасход","ок"))</f>
        <v/>
      </c>
    </row>
    <row r="1938" spans="1:13" x14ac:dyDescent="0.3">
      <c r="A1938" s="7">
        <v>42088</v>
      </c>
      <c r="B1938" s="7">
        <v>41358</v>
      </c>
      <c r="C1938" s="9">
        <v>-40493</v>
      </c>
      <c r="D1938" s="4" t="s">
        <v>16</v>
      </c>
      <c r="E1938" s="4" t="s">
        <v>45</v>
      </c>
      <c r="H1938" s="4" t="s">
        <v>172</v>
      </c>
      <c r="I1938" s="4" t="s">
        <v>163</v>
      </c>
      <c r="J1938" s="11">
        <f t="shared" si="90"/>
        <v>3</v>
      </c>
      <c r="K1938" s="11">
        <f t="shared" si="91"/>
        <v>3</v>
      </c>
      <c r="L1938" s="11">
        <f t="shared" si="92"/>
        <v>13</v>
      </c>
      <c r="M1938" s="11" t="str">
        <f ca="1">IF(I1938&lt;&gt;"план","",IF((ABS(SUMIFS($C:$C,$J:$J,J1938,$E:$E,E1938,$I:$I,"факт"))+ABS(C1938))&gt;ABS(SUMIFS(INDIRECT("'Реестр план'!"&amp;'План-факт'!$E$3),'Реестр план'!$F:$F,E1938,'Реестр план'!$I:$I,J1938)),"перерасход","ок"))</f>
        <v/>
      </c>
    </row>
    <row r="1939" spans="1:13" x14ac:dyDescent="0.3">
      <c r="A1939" s="7">
        <v>42088</v>
      </c>
      <c r="C1939" s="9">
        <v>-40000</v>
      </c>
      <c r="D1939" s="4" t="s">
        <v>9</v>
      </c>
      <c r="E1939" s="4" t="s">
        <v>32</v>
      </c>
      <c r="F1939" s="4" t="s">
        <v>151</v>
      </c>
      <c r="H1939" s="4" t="s">
        <v>179</v>
      </c>
      <c r="I1939" s="4" t="s">
        <v>163</v>
      </c>
      <c r="J1939" s="11">
        <f t="shared" si="90"/>
        <v>3</v>
      </c>
      <c r="K1939" s="11">
        <f t="shared" si="91"/>
        <v>0</v>
      </c>
      <c r="L1939" s="11">
        <f t="shared" si="92"/>
        <v>13</v>
      </c>
      <c r="M1939" s="11" t="str">
        <f ca="1">IF(I1939&lt;&gt;"план","",IF((ABS(SUMIFS($C:$C,$J:$J,J1939,$E:$E,E1939,$I:$I,"факт"))+ABS(C1939))&gt;ABS(SUMIFS(INDIRECT("'Реестр план'!"&amp;'План-факт'!$E$3),'Реестр план'!$F:$F,E1939,'Реестр план'!$I:$I,J1939)),"перерасход","ок"))</f>
        <v/>
      </c>
    </row>
    <row r="1940" spans="1:13" x14ac:dyDescent="0.3">
      <c r="A1940" s="7">
        <v>42088</v>
      </c>
      <c r="B1940" s="7">
        <v>41358</v>
      </c>
      <c r="C1940" s="9">
        <v>-36598</v>
      </c>
      <c r="D1940" s="4" t="s">
        <v>9</v>
      </c>
      <c r="E1940" s="4" t="s">
        <v>55</v>
      </c>
      <c r="H1940" s="4" t="s">
        <v>184</v>
      </c>
      <c r="I1940" s="4" t="s">
        <v>163</v>
      </c>
      <c r="J1940" s="11">
        <f t="shared" si="90"/>
        <v>3</v>
      </c>
      <c r="K1940" s="11">
        <f t="shared" si="91"/>
        <v>3</v>
      </c>
      <c r="L1940" s="11">
        <f t="shared" si="92"/>
        <v>13</v>
      </c>
      <c r="M1940" s="11" t="str">
        <f ca="1">IF(I1940&lt;&gt;"план","",IF((ABS(SUMIFS($C:$C,$J:$J,J1940,$E:$E,E1940,$I:$I,"факт"))+ABS(C1940))&gt;ABS(SUMIFS(INDIRECT("'Реестр план'!"&amp;'План-факт'!$E$3),'Реестр план'!$F:$F,E1940,'Реестр план'!$I:$I,J1940)),"перерасход","ок"))</f>
        <v/>
      </c>
    </row>
    <row r="1941" spans="1:13" x14ac:dyDescent="0.3">
      <c r="A1941" s="7">
        <v>42088</v>
      </c>
      <c r="C1941" s="9">
        <v>-32625</v>
      </c>
      <c r="D1941" s="4" t="s">
        <v>16</v>
      </c>
      <c r="E1941" s="4" t="s">
        <v>32</v>
      </c>
      <c r="F1941" s="4" t="s">
        <v>150</v>
      </c>
      <c r="H1941" s="4" t="s">
        <v>179</v>
      </c>
      <c r="I1941" s="4" t="s">
        <v>163</v>
      </c>
      <c r="J1941" s="11">
        <f t="shared" si="90"/>
        <v>3</v>
      </c>
      <c r="K1941" s="11">
        <f t="shared" si="91"/>
        <v>0</v>
      </c>
      <c r="L1941" s="11">
        <f t="shared" si="92"/>
        <v>13</v>
      </c>
      <c r="M1941" s="11" t="str">
        <f ca="1">IF(I1941&lt;&gt;"план","",IF((ABS(SUMIFS($C:$C,$J:$J,J1941,$E:$E,E1941,$I:$I,"факт"))+ABS(C1941))&gt;ABS(SUMIFS(INDIRECT("'Реестр план'!"&amp;'План-факт'!$E$3),'Реестр план'!$F:$F,E1941,'Реестр план'!$I:$I,J1941)),"перерасход","ок"))</f>
        <v/>
      </c>
    </row>
    <row r="1942" spans="1:13" x14ac:dyDescent="0.3">
      <c r="A1942" s="7">
        <v>42088</v>
      </c>
      <c r="C1942" s="9">
        <v>-31250</v>
      </c>
      <c r="D1942" s="4" t="s">
        <v>9</v>
      </c>
      <c r="E1942" s="4" t="s">
        <v>33</v>
      </c>
      <c r="F1942" s="4" t="s">
        <v>152</v>
      </c>
      <c r="H1942" s="4" t="s">
        <v>179</v>
      </c>
      <c r="I1942" s="4" t="s">
        <v>163</v>
      </c>
      <c r="J1942" s="11">
        <f t="shared" si="90"/>
        <v>3</v>
      </c>
      <c r="K1942" s="11">
        <f t="shared" si="91"/>
        <v>0</v>
      </c>
      <c r="L1942" s="11">
        <f t="shared" si="92"/>
        <v>13</v>
      </c>
      <c r="M1942" s="11" t="str">
        <f ca="1">IF(I1942&lt;&gt;"план","",IF((ABS(SUMIFS($C:$C,$J:$J,J1942,$E:$E,E1942,$I:$I,"факт"))+ABS(C1942))&gt;ABS(SUMIFS(INDIRECT("'Реестр план'!"&amp;'План-факт'!$E$3),'Реестр план'!$F:$F,E1942,'Реестр план'!$I:$I,J1942)),"перерасход","ок"))</f>
        <v/>
      </c>
    </row>
    <row r="1943" spans="1:13" x14ac:dyDescent="0.3">
      <c r="A1943" s="7">
        <v>42088</v>
      </c>
      <c r="B1943" s="7">
        <v>41358</v>
      </c>
      <c r="C1943" s="9">
        <v>-30835</v>
      </c>
      <c r="D1943" s="4" t="s">
        <v>16</v>
      </c>
      <c r="E1943" s="4" t="s">
        <v>50</v>
      </c>
      <c r="H1943" s="4" t="s">
        <v>177</v>
      </c>
      <c r="I1943" s="4" t="s">
        <v>163</v>
      </c>
      <c r="J1943" s="11">
        <f t="shared" si="90"/>
        <v>3</v>
      </c>
      <c r="K1943" s="11">
        <f t="shared" si="91"/>
        <v>3</v>
      </c>
      <c r="L1943" s="11">
        <f t="shared" si="92"/>
        <v>13</v>
      </c>
      <c r="M1943" s="11" t="str">
        <f ca="1">IF(I1943&lt;&gt;"план","",IF((ABS(SUMIFS($C:$C,$J:$J,J1943,$E:$E,E1943,$I:$I,"факт"))+ABS(C1943))&gt;ABS(SUMIFS(INDIRECT("'Реестр план'!"&amp;'План-факт'!$E$3),'Реестр план'!$F:$F,E1943,'Реестр план'!$I:$I,J1943)),"перерасход","ок"))</f>
        <v/>
      </c>
    </row>
    <row r="1944" spans="1:13" x14ac:dyDescent="0.3">
      <c r="A1944" s="7">
        <v>42088</v>
      </c>
      <c r="B1944" s="7">
        <v>41358</v>
      </c>
      <c r="C1944" s="9">
        <v>-23871</v>
      </c>
      <c r="D1944" s="4" t="s">
        <v>15</v>
      </c>
      <c r="E1944" s="4" t="s">
        <v>56</v>
      </c>
      <c r="H1944" s="4" t="s">
        <v>184</v>
      </c>
      <c r="I1944" s="4" t="s">
        <v>163</v>
      </c>
      <c r="J1944" s="11">
        <f t="shared" si="90"/>
        <v>3</v>
      </c>
      <c r="K1944" s="11">
        <f t="shared" si="91"/>
        <v>3</v>
      </c>
      <c r="L1944" s="11">
        <f t="shared" si="92"/>
        <v>13</v>
      </c>
      <c r="M1944" s="11" t="str">
        <f ca="1">IF(I1944&lt;&gt;"план","",IF((ABS(SUMIFS($C:$C,$J:$J,J1944,$E:$E,E1944,$I:$I,"факт"))+ABS(C1944))&gt;ABS(SUMIFS(INDIRECT("'Реестр план'!"&amp;'План-факт'!$E$3),'Реестр план'!$F:$F,E1944,'Реестр план'!$I:$I,J1944)),"перерасход","ок"))</f>
        <v/>
      </c>
    </row>
    <row r="1945" spans="1:13" x14ac:dyDescent="0.3">
      <c r="A1945" s="7">
        <v>42088</v>
      </c>
      <c r="C1945" s="9">
        <v>-18750</v>
      </c>
      <c r="D1945" s="4" t="s">
        <v>15</v>
      </c>
      <c r="E1945" s="4" t="s">
        <v>33</v>
      </c>
      <c r="F1945" s="4" t="s">
        <v>147</v>
      </c>
      <c r="H1945" s="4" t="s">
        <v>179</v>
      </c>
      <c r="I1945" s="4" t="s">
        <v>163</v>
      </c>
      <c r="J1945" s="11">
        <f t="shared" si="90"/>
        <v>3</v>
      </c>
      <c r="K1945" s="11">
        <f t="shared" si="91"/>
        <v>0</v>
      </c>
      <c r="L1945" s="11">
        <f t="shared" si="92"/>
        <v>13</v>
      </c>
      <c r="M1945" s="11" t="str">
        <f ca="1">IF(I1945&lt;&gt;"план","",IF((ABS(SUMIFS($C:$C,$J:$J,J1945,$E:$E,E1945,$I:$I,"факт"))+ABS(C1945))&gt;ABS(SUMIFS(INDIRECT("'Реестр план'!"&amp;'План-факт'!$E$3),'Реестр план'!$F:$F,E1945,'Реестр план'!$I:$I,J1945)),"перерасход","ок"))</f>
        <v/>
      </c>
    </row>
    <row r="1946" spans="1:13" x14ac:dyDescent="0.3">
      <c r="A1946" s="7">
        <v>42088</v>
      </c>
      <c r="B1946" s="7">
        <v>41358</v>
      </c>
      <c r="C1946" s="9">
        <v>-17664</v>
      </c>
      <c r="D1946" s="4" t="s">
        <v>15</v>
      </c>
      <c r="E1946" s="4" t="s">
        <v>58</v>
      </c>
      <c r="H1946" s="4" t="s">
        <v>184</v>
      </c>
      <c r="I1946" s="4" t="s">
        <v>163</v>
      </c>
      <c r="J1946" s="11">
        <f t="shared" si="90"/>
        <v>3</v>
      </c>
      <c r="K1946" s="11">
        <f t="shared" si="91"/>
        <v>3</v>
      </c>
      <c r="L1946" s="11">
        <f t="shared" si="92"/>
        <v>13</v>
      </c>
      <c r="M1946" s="11" t="str">
        <f ca="1">IF(I1946&lt;&gt;"план","",IF((ABS(SUMIFS($C:$C,$J:$J,J1946,$E:$E,E1946,$I:$I,"факт"))+ABS(C1946))&gt;ABS(SUMIFS(INDIRECT("'Реестр план'!"&amp;'План-факт'!$E$3),'Реестр план'!$F:$F,E1946,'Реестр план'!$I:$I,J1946)),"перерасход","ок"))</f>
        <v/>
      </c>
    </row>
    <row r="1947" spans="1:13" x14ac:dyDescent="0.3">
      <c r="A1947" s="7">
        <v>42088</v>
      </c>
      <c r="B1947" s="7">
        <v>41358</v>
      </c>
      <c r="C1947" s="9">
        <v>-17110</v>
      </c>
      <c r="D1947" s="4" t="s">
        <v>15</v>
      </c>
      <c r="E1947" s="4" t="s">
        <v>54</v>
      </c>
      <c r="H1947" s="4" t="s">
        <v>184</v>
      </c>
      <c r="I1947" s="4" t="s">
        <v>163</v>
      </c>
      <c r="J1947" s="11">
        <f t="shared" si="90"/>
        <v>3</v>
      </c>
      <c r="K1947" s="11">
        <f t="shared" si="91"/>
        <v>3</v>
      </c>
      <c r="L1947" s="11">
        <f t="shared" si="92"/>
        <v>13</v>
      </c>
      <c r="M1947" s="11" t="str">
        <f ca="1">IF(I1947&lt;&gt;"план","",IF((ABS(SUMIFS($C:$C,$J:$J,J1947,$E:$E,E1947,$I:$I,"факт"))+ABS(C1947))&gt;ABS(SUMIFS(INDIRECT("'Реестр план'!"&amp;'План-факт'!$E$3),'Реестр план'!$F:$F,E1947,'Реестр план'!$I:$I,J1947)),"перерасход","ок"))</f>
        <v/>
      </c>
    </row>
    <row r="1948" spans="1:13" x14ac:dyDescent="0.3">
      <c r="A1948" s="7">
        <v>42088</v>
      </c>
      <c r="B1948" s="7">
        <v>41358</v>
      </c>
      <c r="C1948" s="9">
        <v>-15358</v>
      </c>
      <c r="D1948" s="4" t="s">
        <v>16</v>
      </c>
      <c r="E1948" s="4" t="s">
        <v>49</v>
      </c>
      <c r="H1948" s="4" t="s">
        <v>177</v>
      </c>
      <c r="I1948" s="4" t="s">
        <v>163</v>
      </c>
      <c r="J1948" s="11">
        <f t="shared" si="90"/>
        <v>3</v>
      </c>
      <c r="K1948" s="11">
        <f t="shared" si="91"/>
        <v>3</v>
      </c>
      <c r="L1948" s="11">
        <f t="shared" si="92"/>
        <v>13</v>
      </c>
      <c r="M1948" s="11" t="str">
        <f ca="1">IF(I1948&lt;&gt;"план","",IF((ABS(SUMIFS($C:$C,$J:$J,J1948,$E:$E,E1948,$I:$I,"факт"))+ABS(C1948))&gt;ABS(SUMIFS(INDIRECT("'Реестр план'!"&amp;'План-факт'!$E$3),'Реестр план'!$F:$F,E1948,'Реестр план'!$I:$I,J1948)),"перерасход","ок"))</f>
        <v/>
      </c>
    </row>
    <row r="1949" spans="1:13" x14ac:dyDescent="0.3">
      <c r="A1949" s="7">
        <v>42088</v>
      </c>
      <c r="C1949" s="9">
        <v>-15000</v>
      </c>
      <c r="D1949" s="4" t="s">
        <v>15</v>
      </c>
      <c r="E1949" s="4" t="s">
        <v>33</v>
      </c>
      <c r="F1949" s="4" t="s">
        <v>148</v>
      </c>
      <c r="H1949" s="4" t="s">
        <v>179</v>
      </c>
      <c r="I1949" s="4" t="s">
        <v>163</v>
      </c>
      <c r="J1949" s="11">
        <f t="shared" si="90"/>
        <v>3</v>
      </c>
      <c r="K1949" s="11">
        <f t="shared" si="91"/>
        <v>0</v>
      </c>
      <c r="L1949" s="11">
        <f t="shared" si="92"/>
        <v>13</v>
      </c>
      <c r="M1949" s="11" t="str">
        <f ca="1">IF(I1949&lt;&gt;"план","",IF((ABS(SUMIFS($C:$C,$J:$J,J1949,$E:$E,E1949,$I:$I,"факт"))+ABS(C1949))&gt;ABS(SUMIFS(INDIRECT("'Реестр план'!"&amp;'План-факт'!$E$3),'Реестр план'!$F:$F,E1949,'Реестр план'!$I:$I,J1949)),"перерасход","ок"))</f>
        <v/>
      </c>
    </row>
    <row r="1950" spans="1:13" x14ac:dyDescent="0.3">
      <c r="A1950" s="7">
        <v>42088</v>
      </c>
      <c r="B1950" s="7">
        <v>41358</v>
      </c>
      <c r="C1950" s="9">
        <v>-14729</v>
      </c>
      <c r="D1950" s="4" t="s">
        <v>15</v>
      </c>
      <c r="E1950" s="4" t="s">
        <v>48</v>
      </c>
      <c r="H1950" s="4" t="s">
        <v>177</v>
      </c>
      <c r="I1950" s="4" t="s">
        <v>163</v>
      </c>
      <c r="J1950" s="11">
        <f t="shared" si="90"/>
        <v>3</v>
      </c>
      <c r="K1950" s="11">
        <f t="shared" si="91"/>
        <v>3</v>
      </c>
      <c r="L1950" s="11">
        <f t="shared" si="92"/>
        <v>13</v>
      </c>
      <c r="M1950" s="11" t="str">
        <f ca="1">IF(I1950&lt;&gt;"план","",IF((ABS(SUMIFS($C:$C,$J:$J,J1950,$E:$E,E1950,$I:$I,"факт"))+ABS(C1950))&gt;ABS(SUMIFS(INDIRECT("'Реестр план'!"&amp;'План-факт'!$E$3),'Реестр план'!$F:$F,E1950,'Реестр план'!$I:$I,J1950)),"перерасход","ок"))</f>
        <v/>
      </c>
    </row>
    <row r="1951" spans="1:13" x14ac:dyDescent="0.3">
      <c r="A1951" s="7">
        <v>42088</v>
      </c>
      <c r="B1951" s="7">
        <v>41358</v>
      </c>
      <c r="C1951" s="9">
        <v>-13278</v>
      </c>
      <c r="D1951" s="4" t="s">
        <v>15</v>
      </c>
      <c r="E1951" s="4" t="s">
        <v>57</v>
      </c>
      <c r="H1951" s="4" t="s">
        <v>184</v>
      </c>
      <c r="I1951" s="4" t="s">
        <v>163</v>
      </c>
      <c r="J1951" s="11">
        <f t="shared" si="90"/>
        <v>3</v>
      </c>
      <c r="K1951" s="11">
        <f t="shared" si="91"/>
        <v>3</v>
      </c>
      <c r="L1951" s="11">
        <f t="shared" si="92"/>
        <v>13</v>
      </c>
      <c r="M1951" s="11" t="str">
        <f ca="1">IF(I1951&lt;&gt;"план","",IF((ABS(SUMIFS($C:$C,$J:$J,J1951,$E:$E,E1951,$I:$I,"факт"))+ABS(C1951))&gt;ABS(SUMIFS(INDIRECT("'Реестр план'!"&amp;'План-факт'!$E$3),'Реестр план'!$F:$F,E1951,'Реестр план'!$I:$I,J1951)),"перерасход","ок"))</f>
        <v/>
      </c>
    </row>
    <row r="1952" spans="1:13" x14ac:dyDescent="0.3">
      <c r="A1952" s="7">
        <v>42088</v>
      </c>
      <c r="B1952" s="7">
        <v>41358</v>
      </c>
      <c r="C1952" s="9">
        <v>-13090</v>
      </c>
      <c r="D1952" s="4" t="s">
        <v>9</v>
      </c>
      <c r="E1952" s="4" t="s">
        <v>53</v>
      </c>
      <c r="H1952" s="4" t="s">
        <v>184</v>
      </c>
      <c r="I1952" s="4" t="s">
        <v>163</v>
      </c>
      <c r="J1952" s="11">
        <f t="shared" si="90"/>
        <v>3</v>
      </c>
      <c r="K1952" s="11">
        <f t="shared" si="91"/>
        <v>3</v>
      </c>
      <c r="L1952" s="11">
        <f t="shared" si="92"/>
        <v>13</v>
      </c>
      <c r="M1952" s="11" t="str">
        <f ca="1">IF(I1952&lt;&gt;"план","",IF((ABS(SUMIFS($C:$C,$J:$J,J1952,$E:$E,E1952,$I:$I,"факт"))+ABS(C1952))&gt;ABS(SUMIFS(INDIRECT("'Реестр план'!"&amp;'План-факт'!$E$3),'Реестр план'!$F:$F,E1952,'Реестр план'!$I:$I,J1952)),"перерасход","ок"))</f>
        <v/>
      </c>
    </row>
    <row r="1953" spans="1:13" x14ac:dyDescent="0.3">
      <c r="A1953" s="7">
        <v>42088</v>
      </c>
      <c r="C1953" s="9">
        <v>-11875</v>
      </c>
      <c r="D1953" s="4" t="s">
        <v>16</v>
      </c>
      <c r="E1953" s="4" t="s">
        <v>33</v>
      </c>
      <c r="F1953" s="4" t="s">
        <v>149</v>
      </c>
      <c r="H1953" s="4" t="s">
        <v>179</v>
      </c>
      <c r="I1953" s="4" t="s">
        <v>163</v>
      </c>
      <c r="J1953" s="11">
        <f t="shared" si="90"/>
        <v>3</v>
      </c>
      <c r="K1953" s="11">
        <f t="shared" si="91"/>
        <v>0</v>
      </c>
      <c r="L1953" s="11">
        <f t="shared" si="92"/>
        <v>13</v>
      </c>
      <c r="M1953" s="11" t="str">
        <f ca="1">IF(I1953&lt;&gt;"план","",IF((ABS(SUMIFS($C:$C,$J:$J,J1953,$E:$E,E1953,$I:$I,"факт"))+ABS(C1953))&gt;ABS(SUMIFS(INDIRECT("'Реестр план'!"&amp;'План-факт'!$E$3),'Реестр план'!$F:$F,E1953,'Реестр план'!$I:$I,J1953)),"перерасход","ок"))</f>
        <v/>
      </c>
    </row>
    <row r="1954" spans="1:13" x14ac:dyDescent="0.3">
      <c r="A1954" s="7">
        <v>42088</v>
      </c>
      <c r="C1954" s="9">
        <v>-10000</v>
      </c>
      <c r="D1954" s="4" t="s">
        <v>15</v>
      </c>
      <c r="E1954" s="4" t="s">
        <v>33</v>
      </c>
      <c r="F1954" s="4" t="s">
        <v>151</v>
      </c>
      <c r="H1954" s="4" t="s">
        <v>179</v>
      </c>
      <c r="I1954" s="4" t="s">
        <v>163</v>
      </c>
      <c r="J1954" s="11">
        <f t="shared" si="90"/>
        <v>3</v>
      </c>
      <c r="K1954" s="11">
        <f t="shared" si="91"/>
        <v>0</v>
      </c>
      <c r="L1954" s="11">
        <f t="shared" si="92"/>
        <v>13</v>
      </c>
      <c r="M1954" s="11" t="str">
        <f ca="1">IF(I1954&lt;&gt;"план","",IF((ABS(SUMIFS($C:$C,$J:$J,J1954,$E:$E,E1954,$I:$I,"факт"))+ABS(C1954))&gt;ABS(SUMIFS(INDIRECT("'Реестр план'!"&amp;'План-факт'!$E$3),'Реестр план'!$F:$F,E1954,'Реестр план'!$I:$I,J1954)),"перерасход","ок"))</f>
        <v/>
      </c>
    </row>
    <row r="1955" spans="1:13" x14ac:dyDescent="0.3">
      <c r="A1955" s="7">
        <v>42088</v>
      </c>
      <c r="C1955" s="9">
        <v>-8156.25</v>
      </c>
      <c r="D1955" s="4" t="s">
        <v>9</v>
      </c>
      <c r="E1955" s="4" t="s">
        <v>33</v>
      </c>
      <c r="F1955" s="4" t="s">
        <v>150</v>
      </c>
      <c r="H1955" s="4" t="s">
        <v>179</v>
      </c>
      <c r="I1955" s="4" t="s">
        <v>163</v>
      </c>
      <c r="J1955" s="11">
        <f t="shared" si="90"/>
        <v>3</v>
      </c>
      <c r="K1955" s="11">
        <f t="shared" si="91"/>
        <v>0</v>
      </c>
      <c r="L1955" s="11">
        <f t="shared" si="92"/>
        <v>13</v>
      </c>
      <c r="M1955" s="11" t="str">
        <f ca="1">IF(I1955&lt;&gt;"план","",IF((ABS(SUMIFS($C:$C,$J:$J,J1955,$E:$E,E1955,$I:$I,"факт"))+ABS(C1955))&gt;ABS(SUMIFS(INDIRECT("'Реестр план'!"&amp;'План-факт'!$E$3),'Реестр план'!$F:$F,E1955,'Реестр план'!$I:$I,J1955)),"перерасход","ок"))</f>
        <v/>
      </c>
    </row>
    <row r="1956" spans="1:13" x14ac:dyDescent="0.3">
      <c r="A1956" s="7">
        <v>42088</v>
      </c>
      <c r="C1956" s="9">
        <v>8400</v>
      </c>
      <c r="D1956" s="4" t="s">
        <v>9</v>
      </c>
      <c r="E1956" s="4" t="s">
        <v>24</v>
      </c>
      <c r="F1956" s="4" t="s">
        <v>123</v>
      </c>
      <c r="H1956" s="4" t="s">
        <v>178</v>
      </c>
      <c r="I1956" s="4" t="s">
        <v>163</v>
      </c>
      <c r="J1956" s="11">
        <f t="shared" si="90"/>
        <v>3</v>
      </c>
      <c r="K1956" s="11">
        <f t="shared" si="91"/>
        <v>0</v>
      </c>
      <c r="L1956" s="11">
        <f t="shared" si="92"/>
        <v>13</v>
      </c>
      <c r="M1956" s="11" t="str">
        <f ca="1">IF(I1956&lt;&gt;"план","",IF((ABS(SUMIFS($C:$C,$J:$J,J1956,$E:$E,E1956,$I:$I,"факт"))+ABS(C1956))&gt;ABS(SUMIFS(INDIRECT("'Реестр план'!"&amp;'План-факт'!$E$3),'Реестр план'!$F:$F,E1956,'Реестр план'!$I:$I,J1956)),"перерасход","ок"))</f>
        <v/>
      </c>
    </row>
    <row r="1957" spans="1:13" x14ac:dyDescent="0.3">
      <c r="A1957" s="7">
        <v>42088</v>
      </c>
      <c r="C1957" s="9">
        <v>20650</v>
      </c>
      <c r="D1957" s="4" t="s">
        <v>16</v>
      </c>
      <c r="E1957" s="4" t="s">
        <v>24</v>
      </c>
      <c r="F1957" s="4" t="s">
        <v>113</v>
      </c>
      <c r="H1957" s="4" t="s">
        <v>178</v>
      </c>
      <c r="I1957" s="4" t="s">
        <v>163</v>
      </c>
      <c r="J1957" s="11">
        <f t="shared" si="90"/>
        <v>3</v>
      </c>
      <c r="K1957" s="11">
        <f t="shared" si="91"/>
        <v>0</v>
      </c>
      <c r="L1957" s="11">
        <f t="shared" si="92"/>
        <v>13</v>
      </c>
      <c r="M1957" s="11" t="str">
        <f ca="1">IF(I1957&lt;&gt;"план","",IF((ABS(SUMIFS($C:$C,$J:$J,J1957,$E:$E,E1957,$I:$I,"факт"))+ABS(C1957))&gt;ABS(SUMIFS(INDIRECT("'Реестр план'!"&amp;'План-факт'!$E$3),'Реестр план'!$F:$F,E1957,'Реестр план'!$I:$I,J1957)),"перерасход","ок"))</f>
        <v/>
      </c>
    </row>
    <row r="1958" spans="1:13" x14ac:dyDescent="0.3">
      <c r="A1958" s="7">
        <v>42088</v>
      </c>
      <c r="C1958" s="9">
        <v>20709</v>
      </c>
      <c r="D1958" s="4" t="s">
        <v>16</v>
      </c>
      <c r="E1958" s="4" t="s">
        <v>24</v>
      </c>
      <c r="F1958" s="4" t="s">
        <v>118</v>
      </c>
      <c r="H1958" s="4" t="s">
        <v>178</v>
      </c>
      <c r="I1958" s="4" t="s">
        <v>163</v>
      </c>
      <c r="J1958" s="11">
        <f t="shared" si="90"/>
        <v>3</v>
      </c>
      <c r="K1958" s="11">
        <f t="shared" si="91"/>
        <v>0</v>
      </c>
      <c r="L1958" s="11">
        <f t="shared" si="92"/>
        <v>13</v>
      </c>
      <c r="M1958" s="11" t="str">
        <f ca="1">IF(I1958&lt;&gt;"план","",IF((ABS(SUMIFS($C:$C,$J:$J,J1958,$E:$E,E1958,$I:$I,"факт"))+ABS(C1958))&gt;ABS(SUMIFS(INDIRECT("'Реестр план'!"&amp;'План-факт'!$E$3),'Реестр план'!$F:$F,E1958,'Реестр план'!$I:$I,J1958)),"перерасход","ок"))</f>
        <v/>
      </c>
    </row>
    <row r="1959" spans="1:13" x14ac:dyDescent="0.3">
      <c r="A1959" s="7">
        <v>42088</v>
      </c>
      <c r="C1959" s="9">
        <v>21847.7</v>
      </c>
      <c r="D1959" s="4" t="s">
        <v>15</v>
      </c>
      <c r="E1959" s="4" t="s">
        <v>24</v>
      </c>
      <c r="F1959" s="4" t="s">
        <v>107</v>
      </c>
      <c r="H1959" s="4" t="s">
        <v>178</v>
      </c>
      <c r="I1959" s="4" t="s">
        <v>163</v>
      </c>
      <c r="J1959" s="11">
        <f t="shared" si="90"/>
        <v>3</v>
      </c>
      <c r="K1959" s="11">
        <f t="shared" si="91"/>
        <v>0</v>
      </c>
      <c r="L1959" s="11">
        <f t="shared" si="92"/>
        <v>13</v>
      </c>
      <c r="M1959" s="11" t="str">
        <f ca="1">IF(I1959&lt;&gt;"план","",IF((ABS(SUMIFS($C:$C,$J:$J,J1959,$E:$E,E1959,$I:$I,"факт"))+ABS(C1959))&gt;ABS(SUMIFS(INDIRECT("'Реестр план'!"&amp;'План-факт'!$E$3),'Реестр план'!$F:$F,E1959,'Реестр план'!$I:$I,J1959)),"перерасход","ок"))</f>
        <v/>
      </c>
    </row>
    <row r="1960" spans="1:13" x14ac:dyDescent="0.3">
      <c r="A1960" s="7">
        <v>42088</v>
      </c>
      <c r="C1960" s="9">
        <v>45430</v>
      </c>
      <c r="D1960" s="4" t="s">
        <v>15</v>
      </c>
      <c r="E1960" s="4" t="s">
        <v>24</v>
      </c>
      <c r="F1960" s="4" t="s">
        <v>114</v>
      </c>
      <c r="H1960" s="4" t="s">
        <v>178</v>
      </c>
      <c r="I1960" s="4" t="s">
        <v>163</v>
      </c>
      <c r="J1960" s="11">
        <f t="shared" si="90"/>
        <v>3</v>
      </c>
      <c r="K1960" s="11">
        <f t="shared" si="91"/>
        <v>0</v>
      </c>
      <c r="L1960" s="11">
        <f t="shared" si="92"/>
        <v>13</v>
      </c>
      <c r="M1960" s="11" t="str">
        <f ca="1">IF(I1960&lt;&gt;"план","",IF((ABS(SUMIFS($C:$C,$J:$J,J1960,$E:$E,E1960,$I:$I,"факт"))+ABS(C1960))&gt;ABS(SUMIFS(INDIRECT("'Реестр план'!"&amp;'План-факт'!$E$3),'Реестр план'!$F:$F,E1960,'Реестр план'!$I:$I,J1960)),"перерасход","ок"))</f>
        <v/>
      </c>
    </row>
    <row r="1961" spans="1:13" x14ac:dyDescent="0.3">
      <c r="A1961" s="7">
        <v>42088</v>
      </c>
      <c r="C1961" s="9">
        <v>54722.5</v>
      </c>
      <c r="D1961" s="4" t="s">
        <v>15</v>
      </c>
      <c r="E1961" s="4" t="s">
        <v>24</v>
      </c>
      <c r="F1961" s="4" t="s">
        <v>113</v>
      </c>
      <c r="H1961" s="4" t="s">
        <v>178</v>
      </c>
      <c r="I1961" s="4" t="s">
        <v>163</v>
      </c>
      <c r="J1961" s="11">
        <f t="shared" si="90"/>
        <v>3</v>
      </c>
      <c r="K1961" s="11">
        <f t="shared" si="91"/>
        <v>0</v>
      </c>
      <c r="L1961" s="11">
        <f t="shared" si="92"/>
        <v>13</v>
      </c>
      <c r="M1961" s="11" t="str">
        <f ca="1">IF(I1961&lt;&gt;"план","",IF((ABS(SUMIFS($C:$C,$J:$J,J1961,$E:$E,E1961,$I:$I,"факт"))+ABS(C1961))&gt;ABS(SUMIFS(INDIRECT("'Реестр план'!"&amp;'План-факт'!$E$3),'Реестр план'!$F:$F,E1961,'Реестр план'!$I:$I,J1961)),"перерасход","ок"))</f>
        <v/>
      </c>
    </row>
    <row r="1962" spans="1:13" x14ac:dyDescent="0.3">
      <c r="A1962" s="7">
        <v>42088</v>
      </c>
      <c r="C1962" s="9">
        <v>167265</v>
      </c>
      <c r="D1962" s="4" t="s">
        <v>15</v>
      </c>
      <c r="E1962" s="4" t="s">
        <v>24</v>
      </c>
      <c r="F1962" s="4" t="s">
        <v>119</v>
      </c>
      <c r="H1962" s="4" t="s">
        <v>178</v>
      </c>
      <c r="I1962" s="4" t="s">
        <v>163</v>
      </c>
      <c r="J1962" s="11">
        <f t="shared" si="90"/>
        <v>3</v>
      </c>
      <c r="K1962" s="11">
        <f t="shared" si="91"/>
        <v>0</v>
      </c>
      <c r="L1962" s="11">
        <f t="shared" si="92"/>
        <v>13</v>
      </c>
      <c r="M1962" s="11" t="str">
        <f ca="1">IF(I1962&lt;&gt;"план","",IF((ABS(SUMIFS($C:$C,$J:$J,J1962,$E:$E,E1962,$I:$I,"факт"))+ABS(C1962))&gt;ABS(SUMIFS(INDIRECT("'Реестр план'!"&amp;'План-факт'!$E$3),'Реестр план'!$F:$F,E1962,'Реестр план'!$I:$I,J1962)),"перерасход","ок"))</f>
        <v/>
      </c>
    </row>
    <row r="1963" spans="1:13" x14ac:dyDescent="0.3">
      <c r="A1963" s="7">
        <v>42088</v>
      </c>
      <c r="C1963" s="9">
        <v>266827.5</v>
      </c>
      <c r="D1963" s="4" t="s">
        <v>9</v>
      </c>
      <c r="E1963" s="4" t="s">
        <v>24</v>
      </c>
      <c r="F1963" s="4" t="s">
        <v>107</v>
      </c>
      <c r="H1963" s="4" t="s">
        <v>178</v>
      </c>
      <c r="I1963" s="4" t="s">
        <v>163</v>
      </c>
      <c r="J1963" s="11">
        <f t="shared" si="90"/>
        <v>3</v>
      </c>
      <c r="K1963" s="11">
        <f t="shared" si="91"/>
        <v>0</v>
      </c>
      <c r="L1963" s="11">
        <f t="shared" si="92"/>
        <v>13</v>
      </c>
      <c r="M1963" s="11" t="str">
        <f ca="1">IF(I1963&lt;&gt;"план","",IF((ABS(SUMIFS($C:$C,$J:$J,J1963,$E:$E,E1963,$I:$I,"факт"))+ABS(C1963))&gt;ABS(SUMIFS(INDIRECT("'Реестр план'!"&amp;'План-факт'!$E$3),'Реестр план'!$F:$F,E1963,'Реестр план'!$I:$I,J1963)),"перерасход","ок"))</f>
        <v/>
      </c>
    </row>
    <row r="1964" spans="1:13" x14ac:dyDescent="0.3">
      <c r="A1964" s="7">
        <v>42089</v>
      </c>
      <c r="C1964" s="9">
        <v>17301.75</v>
      </c>
      <c r="D1964" s="4" t="s">
        <v>15</v>
      </c>
      <c r="E1964" s="4" t="s">
        <v>24</v>
      </c>
      <c r="F1964" s="4" t="s">
        <v>125</v>
      </c>
      <c r="H1964" s="4" t="s">
        <v>178</v>
      </c>
      <c r="I1964" s="4" t="s">
        <v>163</v>
      </c>
      <c r="J1964" s="11">
        <f t="shared" si="90"/>
        <v>3</v>
      </c>
      <c r="K1964" s="11">
        <f t="shared" si="91"/>
        <v>0</v>
      </c>
      <c r="L1964" s="11">
        <f t="shared" si="92"/>
        <v>13</v>
      </c>
      <c r="M1964" s="11" t="str">
        <f ca="1">IF(I1964&lt;&gt;"план","",IF((ABS(SUMIFS($C:$C,$J:$J,J1964,$E:$E,E1964,$I:$I,"факт"))+ABS(C1964))&gt;ABS(SUMIFS(INDIRECT("'Реестр план'!"&amp;'План-факт'!$E$3),'Реестр план'!$F:$F,E1964,'Реестр план'!$I:$I,J1964)),"перерасход","ок"))</f>
        <v/>
      </c>
    </row>
    <row r="1965" spans="1:13" x14ac:dyDescent="0.3">
      <c r="A1965" s="7">
        <v>42089</v>
      </c>
      <c r="C1965" s="9">
        <v>25488</v>
      </c>
      <c r="D1965" s="4" t="s">
        <v>16</v>
      </c>
      <c r="E1965" s="4" t="s">
        <v>24</v>
      </c>
      <c r="F1965" s="4" t="s">
        <v>109</v>
      </c>
      <c r="H1965" s="4" t="s">
        <v>178</v>
      </c>
      <c r="I1965" s="4" t="s">
        <v>163</v>
      </c>
      <c r="J1965" s="11">
        <f t="shared" si="90"/>
        <v>3</v>
      </c>
      <c r="K1965" s="11">
        <f t="shared" si="91"/>
        <v>0</v>
      </c>
      <c r="L1965" s="11">
        <f t="shared" si="92"/>
        <v>13</v>
      </c>
      <c r="M1965" s="11" t="str">
        <f ca="1">IF(I1965&lt;&gt;"план","",IF((ABS(SUMIFS($C:$C,$J:$J,J1965,$E:$E,E1965,$I:$I,"факт"))+ABS(C1965))&gt;ABS(SUMIFS(INDIRECT("'Реестр план'!"&amp;'План-факт'!$E$3),'Реестр план'!$F:$F,E1965,'Реестр план'!$I:$I,J1965)),"перерасход","ок"))</f>
        <v/>
      </c>
    </row>
    <row r="1966" spans="1:13" x14ac:dyDescent="0.3">
      <c r="A1966" s="7">
        <v>42089</v>
      </c>
      <c r="C1966" s="9">
        <v>233999.9</v>
      </c>
      <c r="D1966" s="4" t="s">
        <v>9</v>
      </c>
      <c r="E1966" s="4" t="s">
        <v>24</v>
      </c>
      <c r="F1966" s="4" t="s">
        <v>115</v>
      </c>
      <c r="H1966" s="4" t="s">
        <v>178</v>
      </c>
      <c r="I1966" s="4" t="s">
        <v>163</v>
      </c>
      <c r="J1966" s="11">
        <f t="shared" si="90"/>
        <v>3</v>
      </c>
      <c r="K1966" s="11">
        <f t="shared" si="91"/>
        <v>0</v>
      </c>
      <c r="L1966" s="11">
        <f t="shared" si="92"/>
        <v>13</v>
      </c>
      <c r="M1966" s="11" t="str">
        <f ca="1">IF(I1966&lt;&gt;"план","",IF((ABS(SUMIFS($C:$C,$J:$J,J1966,$E:$E,E1966,$I:$I,"факт"))+ABS(C1966))&gt;ABS(SUMIFS(INDIRECT("'Реестр план'!"&amp;'План-факт'!$E$3),'Реестр план'!$F:$F,E1966,'Реестр план'!$I:$I,J1966)),"перерасход","ок"))</f>
        <v/>
      </c>
    </row>
    <row r="1967" spans="1:13" x14ac:dyDescent="0.3">
      <c r="A1967" s="7">
        <v>42090</v>
      </c>
      <c r="C1967" s="9">
        <v>17700</v>
      </c>
      <c r="D1967" s="4" t="s">
        <v>9</v>
      </c>
      <c r="E1967" s="4" t="s">
        <v>24</v>
      </c>
      <c r="F1967" s="4" t="s">
        <v>107</v>
      </c>
      <c r="H1967" s="4" t="s">
        <v>178</v>
      </c>
      <c r="I1967" s="4" t="s">
        <v>163</v>
      </c>
      <c r="J1967" s="11">
        <f t="shared" si="90"/>
        <v>3</v>
      </c>
      <c r="K1967" s="11">
        <f t="shared" si="91"/>
        <v>0</v>
      </c>
      <c r="L1967" s="11">
        <f t="shared" si="92"/>
        <v>13</v>
      </c>
      <c r="M1967" s="11" t="str">
        <f ca="1">IF(I1967&lt;&gt;"план","",IF((ABS(SUMIFS($C:$C,$J:$J,J1967,$E:$E,E1967,$I:$I,"факт"))+ABS(C1967))&gt;ABS(SUMIFS(INDIRECT("'Реестр план'!"&amp;'План-факт'!$E$3),'Реестр план'!$F:$F,E1967,'Реестр план'!$I:$I,J1967)),"перерасход","ок"))</f>
        <v/>
      </c>
    </row>
    <row r="1968" spans="1:13" x14ac:dyDescent="0.3">
      <c r="A1968" s="7">
        <v>42090</v>
      </c>
      <c r="C1968" s="9">
        <v>75225</v>
      </c>
      <c r="D1968" s="4" t="s">
        <v>15</v>
      </c>
      <c r="E1968" s="4" t="s">
        <v>24</v>
      </c>
      <c r="F1968" s="4" t="s">
        <v>105</v>
      </c>
      <c r="H1968" s="4" t="s">
        <v>178</v>
      </c>
      <c r="I1968" s="4" t="s">
        <v>163</v>
      </c>
      <c r="J1968" s="11">
        <f t="shared" si="90"/>
        <v>3</v>
      </c>
      <c r="K1968" s="11">
        <f t="shared" si="91"/>
        <v>0</v>
      </c>
      <c r="L1968" s="11">
        <f t="shared" si="92"/>
        <v>13</v>
      </c>
      <c r="M1968" s="11" t="str">
        <f ca="1">IF(I1968&lt;&gt;"план","",IF((ABS(SUMIFS($C:$C,$J:$J,J1968,$E:$E,E1968,$I:$I,"факт"))+ABS(C1968))&gt;ABS(SUMIFS(INDIRECT("'Реестр план'!"&amp;'План-факт'!$E$3),'Реестр план'!$F:$F,E1968,'Реестр план'!$I:$I,J1968)),"перерасход","ок"))</f>
        <v/>
      </c>
    </row>
    <row r="1969" spans="1:13" x14ac:dyDescent="0.3">
      <c r="A1969" s="7">
        <v>42090</v>
      </c>
      <c r="C1969" s="9">
        <v>109944.14</v>
      </c>
      <c r="D1969" s="4" t="s">
        <v>9</v>
      </c>
      <c r="E1969" s="4" t="s">
        <v>24</v>
      </c>
      <c r="F1969" s="4" t="s">
        <v>111</v>
      </c>
      <c r="H1969" s="4" t="s">
        <v>178</v>
      </c>
      <c r="I1969" s="4" t="s">
        <v>163</v>
      </c>
      <c r="J1969" s="11">
        <f t="shared" si="90"/>
        <v>3</v>
      </c>
      <c r="K1969" s="11">
        <f t="shared" si="91"/>
        <v>0</v>
      </c>
      <c r="L1969" s="11">
        <f t="shared" si="92"/>
        <v>13</v>
      </c>
      <c r="M1969" s="11" t="str">
        <f ca="1">IF(I1969&lt;&gt;"план","",IF((ABS(SUMIFS($C:$C,$J:$J,J1969,$E:$E,E1969,$I:$I,"факт"))+ABS(C1969))&gt;ABS(SUMIFS(INDIRECT("'Реестр план'!"&amp;'План-факт'!$E$3),'Реестр план'!$F:$F,E1969,'Реестр план'!$I:$I,J1969)),"перерасход","ок"))</f>
        <v/>
      </c>
    </row>
    <row r="1970" spans="1:13" x14ac:dyDescent="0.3">
      <c r="A1970" s="7">
        <v>42090</v>
      </c>
      <c r="C1970" s="9">
        <v>144550</v>
      </c>
      <c r="D1970" s="4" t="s">
        <v>9</v>
      </c>
      <c r="E1970" s="4" t="s">
        <v>24</v>
      </c>
      <c r="F1970" s="4" t="s">
        <v>120</v>
      </c>
      <c r="H1970" s="4" t="s">
        <v>178</v>
      </c>
      <c r="I1970" s="4" t="s">
        <v>163</v>
      </c>
      <c r="J1970" s="11">
        <f t="shared" si="90"/>
        <v>3</v>
      </c>
      <c r="K1970" s="11">
        <f t="shared" si="91"/>
        <v>0</v>
      </c>
      <c r="L1970" s="11">
        <f t="shared" si="92"/>
        <v>13</v>
      </c>
      <c r="M1970" s="11" t="str">
        <f ca="1">IF(I1970&lt;&gt;"план","",IF((ABS(SUMIFS($C:$C,$J:$J,J1970,$E:$E,E1970,$I:$I,"факт"))+ABS(C1970))&gt;ABS(SUMIFS(INDIRECT("'Реестр план'!"&amp;'План-факт'!$E$3),'Реестр план'!$F:$F,E1970,'Реестр план'!$I:$I,J1970)),"перерасход","ок"))</f>
        <v/>
      </c>
    </row>
    <row r="1971" spans="1:13" x14ac:dyDescent="0.3">
      <c r="A1971" s="7">
        <v>42091</v>
      </c>
      <c r="B1971" s="7">
        <v>41361</v>
      </c>
      <c r="C1971" s="9">
        <v>-340000</v>
      </c>
      <c r="D1971" s="4" t="s">
        <v>16</v>
      </c>
      <c r="E1971" s="4" t="s">
        <v>38</v>
      </c>
      <c r="H1971" s="4" t="s">
        <v>186</v>
      </c>
      <c r="I1971" s="4" t="s">
        <v>163</v>
      </c>
      <c r="J1971" s="11">
        <f t="shared" si="90"/>
        <v>3</v>
      </c>
      <c r="K1971" s="11">
        <f t="shared" si="91"/>
        <v>3</v>
      </c>
      <c r="L1971" s="11">
        <f t="shared" si="92"/>
        <v>13</v>
      </c>
      <c r="M1971" s="11" t="str">
        <f ca="1">IF(I1971&lt;&gt;"план","",IF((ABS(SUMIFS($C:$C,$J:$J,J1971,$E:$E,E1971,$I:$I,"факт"))+ABS(C1971))&gt;ABS(SUMIFS(INDIRECT("'Реестр план'!"&amp;'План-факт'!$E$3),'Реестр план'!$F:$F,E1971,'Реестр план'!$I:$I,J1971)),"перерасход","ок"))</f>
        <v/>
      </c>
    </row>
    <row r="1972" spans="1:13" x14ac:dyDescent="0.3">
      <c r="A1972" s="7">
        <v>42091</v>
      </c>
      <c r="C1972" s="9">
        <v>225182</v>
      </c>
      <c r="D1972" s="4" t="s">
        <v>16</v>
      </c>
      <c r="E1972" s="4" t="s">
        <v>24</v>
      </c>
      <c r="F1972" s="4" t="s">
        <v>111</v>
      </c>
      <c r="H1972" s="4" t="s">
        <v>178</v>
      </c>
      <c r="I1972" s="4" t="s">
        <v>163</v>
      </c>
      <c r="J1972" s="11">
        <f t="shared" si="90"/>
        <v>3</v>
      </c>
      <c r="K1972" s="11">
        <f t="shared" si="91"/>
        <v>0</v>
      </c>
      <c r="L1972" s="11">
        <f t="shared" si="92"/>
        <v>13</v>
      </c>
      <c r="M1972" s="11" t="str">
        <f ca="1">IF(I1972&lt;&gt;"план","",IF((ABS(SUMIFS($C:$C,$J:$J,J1972,$E:$E,E1972,$I:$I,"факт"))+ABS(C1972))&gt;ABS(SUMIFS(INDIRECT("'Реестр план'!"&amp;'План-факт'!$E$3),'Реестр план'!$F:$F,E1972,'Реестр план'!$I:$I,J1972)),"перерасход","ок"))</f>
        <v/>
      </c>
    </row>
    <row r="1973" spans="1:13" x14ac:dyDescent="0.3">
      <c r="A1973" s="7">
        <v>42092</v>
      </c>
      <c r="C1973" s="9">
        <v>17301.75</v>
      </c>
      <c r="D1973" s="4" t="s">
        <v>16</v>
      </c>
      <c r="E1973" s="4" t="s">
        <v>24</v>
      </c>
      <c r="F1973" s="4" t="s">
        <v>120</v>
      </c>
      <c r="H1973" s="4" t="s">
        <v>178</v>
      </c>
      <c r="I1973" s="4" t="s">
        <v>163</v>
      </c>
      <c r="J1973" s="11">
        <f t="shared" si="90"/>
        <v>3</v>
      </c>
      <c r="K1973" s="11">
        <f t="shared" si="91"/>
        <v>0</v>
      </c>
      <c r="L1973" s="11">
        <f t="shared" si="92"/>
        <v>14</v>
      </c>
      <c r="M1973" s="11" t="str">
        <f ca="1">IF(I1973&lt;&gt;"план","",IF((ABS(SUMIFS($C:$C,$J:$J,J1973,$E:$E,E1973,$I:$I,"факт"))+ABS(C1973))&gt;ABS(SUMIFS(INDIRECT("'Реестр план'!"&amp;'План-факт'!$E$3),'Реестр план'!$F:$F,E1973,'Реестр план'!$I:$I,J1973)),"перерасход","ок"))</f>
        <v/>
      </c>
    </row>
    <row r="1974" spans="1:13" x14ac:dyDescent="0.3">
      <c r="A1974" s="7">
        <v>42092</v>
      </c>
      <c r="C1974" s="9">
        <v>21830</v>
      </c>
      <c r="D1974" s="4" t="s">
        <v>9</v>
      </c>
      <c r="E1974" s="4" t="s">
        <v>24</v>
      </c>
      <c r="F1974" s="4" t="s">
        <v>122</v>
      </c>
      <c r="H1974" s="4" t="s">
        <v>178</v>
      </c>
      <c r="I1974" s="4" t="s">
        <v>163</v>
      </c>
      <c r="J1974" s="11">
        <f t="shared" si="90"/>
        <v>3</v>
      </c>
      <c r="K1974" s="11">
        <f t="shared" si="91"/>
        <v>0</v>
      </c>
      <c r="L1974" s="11">
        <f t="shared" si="92"/>
        <v>14</v>
      </c>
      <c r="M1974" s="11" t="str">
        <f ca="1">IF(I1974&lt;&gt;"план","",IF((ABS(SUMIFS($C:$C,$J:$J,J1974,$E:$E,E1974,$I:$I,"факт"))+ABS(C1974))&gt;ABS(SUMIFS(INDIRECT("'Реестр план'!"&amp;'План-факт'!$E$3),'Реестр план'!$F:$F,E1974,'Реестр план'!$I:$I,J1974)),"перерасход","ок"))</f>
        <v/>
      </c>
    </row>
    <row r="1975" spans="1:13" x14ac:dyDescent="0.3">
      <c r="A1975" s="7">
        <v>42092</v>
      </c>
      <c r="C1975" s="9">
        <v>29564.9</v>
      </c>
      <c r="D1975" s="4" t="s">
        <v>16</v>
      </c>
      <c r="E1975" s="4" t="s">
        <v>24</v>
      </c>
      <c r="F1975" s="4" t="s">
        <v>124</v>
      </c>
      <c r="H1975" s="4" t="s">
        <v>178</v>
      </c>
      <c r="I1975" s="4" t="s">
        <v>163</v>
      </c>
      <c r="J1975" s="11">
        <f t="shared" si="90"/>
        <v>3</v>
      </c>
      <c r="K1975" s="11">
        <f t="shared" si="91"/>
        <v>0</v>
      </c>
      <c r="L1975" s="11">
        <f t="shared" si="92"/>
        <v>14</v>
      </c>
      <c r="M1975" s="11" t="str">
        <f ca="1">IF(I1975&lt;&gt;"план","",IF((ABS(SUMIFS($C:$C,$J:$J,J1975,$E:$E,E1975,$I:$I,"факт"))+ABS(C1975))&gt;ABS(SUMIFS(INDIRECT("'Реестр план'!"&amp;'План-факт'!$E$3),'Реестр план'!$F:$F,E1975,'Реестр план'!$I:$I,J1975)),"перерасход","ок"))</f>
        <v/>
      </c>
    </row>
    <row r="1976" spans="1:13" x14ac:dyDescent="0.3">
      <c r="A1976" s="7">
        <v>42092</v>
      </c>
      <c r="C1976" s="9">
        <v>30237.5</v>
      </c>
      <c r="D1976" s="4" t="s">
        <v>15</v>
      </c>
      <c r="E1976" s="4" t="s">
        <v>24</v>
      </c>
      <c r="F1976" s="4" t="s">
        <v>110</v>
      </c>
      <c r="H1976" s="4" t="s">
        <v>178</v>
      </c>
      <c r="I1976" s="4" t="s">
        <v>163</v>
      </c>
      <c r="J1976" s="11">
        <f t="shared" si="90"/>
        <v>3</v>
      </c>
      <c r="K1976" s="11">
        <f t="shared" si="91"/>
        <v>0</v>
      </c>
      <c r="L1976" s="11">
        <f t="shared" si="92"/>
        <v>14</v>
      </c>
      <c r="M1976" s="11" t="str">
        <f ca="1">IF(I1976&lt;&gt;"план","",IF((ABS(SUMIFS($C:$C,$J:$J,J1976,$E:$E,E1976,$I:$I,"факт"))+ABS(C1976))&gt;ABS(SUMIFS(INDIRECT("'Реестр план'!"&amp;'План-факт'!$E$3),'Реестр план'!$F:$F,E1976,'Реестр план'!$I:$I,J1976)),"перерасход","ок"))</f>
        <v/>
      </c>
    </row>
    <row r="1977" spans="1:13" x14ac:dyDescent="0.3">
      <c r="A1977" s="7">
        <v>42092</v>
      </c>
      <c r="C1977" s="9">
        <v>36639</v>
      </c>
      <c r="D1977" s="4" t="s">
        <v>15</v>
      </c>
      <c r="E1977" s="4" t="s">
        <v>24</v>
      </c>
      <c r="F1977" s="4" t="s">
        <v>113</v>
      </c>
      <c r="H1977" s="4" t="s">
        <v>178</v>
      </c>
      <c r="I1977" s="4" t="s">
        <v>163</v>
      </c>
      <c r="J1977" s="11">
        <f t="shared" si="90"/>
        <v>3</v>
      </c>
      <c r="K1977" s="11">
        <f t="shared" si="91"/>
        <v>0</v>
      </c>
      <c r="L1977" s="11">
        <f t="shared" si="92"/>
        <v>14</v>
      </c>
      <c r="M1977" s="11" t="str">
        <f ca="1">IF(I1977&lt;&gt;"план","",IF((ABS(SUMIFS($C:$C,$J:$J,J1977,$E:$E,E1977,$I:$I,"факт"))+ABS(C1977))&gt;ABS(SUMIFS(INDIRECT("'Реестр план'!"&amp;'План-факт'!$E$3),'Реестр план'!$F:$F,E1977,'Реестр план'!$I:$I,J1977)),"перерасход","ок"))</f>
        <v/>
      </c>
    </row>
    <row r="1978" spans="1:13" x14ac:dyDescent="0.3">
      <c r="A1978" s="7">
        <v>42092</v>
      </c>
      <c r="C1978" s="9">
        <v>54516</v>
      </c>
      <c r="D1978" s="4" t="s">
        <v>15</v>
      </c>
      <c r="E1978" s="4" t="s">
        <v>24</v>
      </c>
      <c r="F1978" s="4" t="s">
        <v>122</v>
      </c>
      <c r="H1978" s="4" t="s">
        <v>178</v>
      </c>
      <c r="I1978" s="4" t="s">
        <v>163</v>
      </c>
      <c r="J1978" s="11">
        <f t="shared" si="90"/>
        <v>3</v>
      </c>
      <c r="K1978" s="11">
        <f t="shared" si="91"/>
        <v>0</v>
      </c>
      <c r="L1978" s="11">
        <f t="shared" si="92"/>
        <v>14</v>
      </c>
      <c r="M1978" s="11" t="str">
        <f ca="1">IF(I1978&lt;&gt;"план","",IF((ABS(SUMIFS($C:$C,$J:$J,J1978,$E:$E,E1978,$I:$I,"факт"))+ABS(C1978))&gt;ABS(SUMIFS(INDIRECT("'Реестр план'!"&amp;'План-факт'!$E$3),'Реестр план'!$F:$F,E1978,'Реестр план'!$I:$I,J1978)),"перерасход","ок"))</f>
        <v/>
      </c>
    </row>
    <row r="1979" spans="1:13" x14ac:dyDescent="0.3">
      <c r="A1979" s="7">
        <v>42092</v>
      </c>
      <c r="C1979" s="9">
        <v>58410</v>
      </c>
      <c r="D1979" s="4" t="s">
        <v>15</v>
      </c>
      <c r="E1979" s="4" t="s">
        <v>24</v>
      </c>
      <c r="F1979" s="4" t="s">
        <v>119</v>
      </c>
      <c r="H1979" s="4" t="s">
        <v>178</v>
      </c>
      <c r="I1979" s="4" t="s">
        <v>163</v>
      </c>
      <c r="J1979" s="11">
        <f t="shared" si="90"/>
        <v>3</v>
      </c>
      <c r="K1979" s="11">
        <f t="shared" si="91"/>
        <v>0</v>
      </c>
      <c r="L1979" s="11">
        <f t="shared" si="92"/>
        <v>14</v>
      </c>
      <c r="M1979" s="11" t="str">
        <f ca="1">IF(I1979&lt;&gt;"план","",IF((ABS(SUMIFS($C:$C,$J:$J,J1979,$E:$E,E1979,$I:$I,"факт"))+ABS(C1979))&gt;ABS(SUMIFS(INDIRECT("'Реестр план'!"&amp;'План-факт'!$E$3),'Реестр план'!$F:$F,E1979,'Реестр план'!$I:$I,J1979)),"перерасход","ок"))</f>
        <v/>
      </c>
    </row>
    <row r="1980" spans="1:13" x14ac:dyDescent="0.3">
      <c r="A1980" s="7">
        <v>42092</v>
      </c>
      <c r="C1980" s="9">
        <v>60428.46</v>
      </c>
      <c r="D1980" s="4" t="s">
        <v>16</v>
      </c>
      <c r="E1980" s="4" t="s">
        <v>24</v>
      </c>
      <c r="F1980" s="4" t="s">
        <v>111</v>
      </c>
      <c r="H1980" s="4" t="s">
        <v>178</v>
      </c>
      <c r="I1980" s="4" t="s">
        <v>163</v>
      </c>
      <c r="J1980" s="11">
        <f t="shared" si="90"/>
        <v>3</v>
      </c>
      <c r="K1980" s="11">
        <f t="shared" si="91"/>
        <v>0</v>
      </c>
      <c r="L1980" s="11">
        <f t="shared" si="92"/>
        <v>14</v>
      </c>
      <c r="M1980" s="11" t="str">
        <f ca="1">IF(I1980&lt;&gt;"план","",IF((ABS(SUMIFS($C:$C,$J:$J,J1980,$E:$E,E1980,$I:$I,"факт"))+ABS(C1980))&gt;ABS(SUMIFS(INDIRECT("'Реестр план'!"&amp;'План-факт'!$E$3),'Реестр план'!$F:$F,E1980,'Реестр план'!$I:$I,J1980)),"перерасход","ок"))</f>
        <v/>
      </c>
    </row>
    <row r="1981" spans="1:13" x14ac:dyDescent="0.3">
      <c r="A1981" s="7">
        <v>42092</v>
      </c>
      <c r="C1981" s="9">
        <v>82537.62</v>
      </c>
      <c r="D1981" s="4" t="s">
        <v>16</v>
      </c>
      <c r="E1981" s="4" t="s">
        <v>24</v>
      </c>
      <c r="F1981" s="4" t="s">
        <v>115</v>
      </c>
      <c r="H1981" s="4" t="s">
        <v>178</v>
      </c>
      <c r="I1981" s="4" t="s">
        <v>163</v>
      </c>
      <c r="J1981" s="11">
        <f t="shared" si="90"/>
        <v>3</v>
      </c>
      <c r="K1981" s="11">
        <f t="shared" si="91"/>
        <v>0</v>
      </c>
      <c r="L1981" s="11">
        <f t="shared" si="92"/>
        <v>14</v>
      </c>
      <c r="M1981" s="11" t="str">
        <f ca="1">IF(I1981&lt;&gt;"план","",IF((ABS(SUMIFS($C:$C,$J:$J,J1981,$E:$E,E1981,$I:$I,"факт"))+ABS(C1981))&gt;ABS(SUMIFS(INDIRECT("'Реестр план'!"&amp;'План-факт'!$E$3),'Реестр план'!$F:$F,E1981,'Реестр план'!$I:$I,J1981)),"перерасход","ок"))</f>
        <v/>
      </c>
    </row>
    <row r="1982" spans="1:13" x14ac:dyDescent="0.3">
      <c r="A1982" s="7">
        <v>42092</v>
      </c>
      <c r="C1982" s="9">
        <v>104076</v>
      </c>
      <c r="D1982" s="4" t="s">
        <v>9</v>
      </c>
      <c r="E1982" s="4" t="s">
        <v>24</v>
      </c>
      <c r="F1982" s="4" t="s">
        <v>112</v>
      </c>
      <c r="H1982" s="4" t="s">
        <v>178</v>
      </c>
      <c r="I1982" s="4" t="s">
        <v>163</v>
      </c>
      <c r="J1982" s="11">
        <f t="shared" si="90"/>
        <v>3</v>
      </c>
      <c r="K1982" s="11">
        <f t="shared" si="91"/>
        <v>0</v>
      </c>
      <c r="L1982" s="11">
        <f t="shared" si="92"/>
        <v>14</v>
      </c>
      <c r="M1982" s="11" t="str">
        <f ca="1">IF(I1982&lt;&gt;"план","",IF((ABS(SUMIFS($C:$C,$J:$J,J1982,$E:$E,E1982,$I:$I,"факт"))+ABS(C1982))&gt;ABS(SUMIFS(INDIRECT("'Реестр план'!"&amp;'План-факт'!$E$3),'Реестр план'!$F:$F,E1982,'Реестр план'!$I:$I,J1982)),"перерасход","ок"))</f>
        <v/>
      </c>
    </row>
    <row r="1983" spans="1:13" x14ac:dyDescent="0.3">
      <c r="A1983" s="7">
        <v>42092</v>
      </c>
      <c r="C1983" s="9">
        <v>234100.2</v>
      </c>
      <c r="D1983" s="4" t="s">
        <v>15</v>
      </c>
      <c r="E1983" s="4" t="s">
        <v>24</v>
      </c>
      <c r="F1983" s="4" t="s">
        <v>116</v>
      </c>
      <c r="H1983" s="4" t="s">
        <v>178</v>
      </c>
      <c r="I1983" s="4" t="s">
        <v>163</v>
      </c>
      <c r="J1983" s="11">
        <f t="shared" si="90"/>
        <v>3</v>
      </c>
      <c r="K1983" s="11">
        <f t="shared" si="91"/>
        <v>0</v>
      </c>
      <c r="L1983" s="11">
        <f t="shared" si="92"/>
        <v>14</v>
      </c>
      <c r="M1983" s="11" t="str">
        <f ca="1">IF(I1983&lt;&gt;"план","",IF((ABS(SUMIFS($C:$C,$J:$J,J1983,$E:$E,E1983,$I:$I,"факт"))+ABS(C1983))&gt;ABS(SUMIFS(INDIRECT("'Реестр план'!"&amp;'План-факт'!$E$3),'Реестр план'!$F:$F,E1983,'Реестр план'!$I:$I,J1983)),"перерасход","ок"))</f>
        <v/>
      </c>
    </row>
    <row r="1984" spans="1:13" x14ac:dyDescent="0.3">
      <c r="A1984" s="7">
        <v>42092</v>
      </c>
      <c r="C1984" s="9">
        <v>424800</v>
      </c>
      <c r="D1984" s="4" t="s">
        <v>16</v>
      </c>
      <c r="E1984" s="4" t="s">
        <v>24</v>
      </c>
      <c r="F1984" s="4" t="s">
        <v>109</v>
      </c>
      <c r="H1984" s="4" t="s">
        <v>178</v>
      </c>
      <c r="I1984" s="4" t="s">
        <v>163</v>
      </c>
      <c r="J1984" s="11">
        <f t="shared" si="90"/>
        <v>3</v>
      </c>
      <c r="K1984" s="11">
        <f t="shared" si="91"/>
        <v>0</v>
      </c>
      <c r="L1984" s="11">
        <f t="shared" si="92"/>
        <v>14</v>
      </c>
      <c r="M1984" s="11" t="str">
        <f ca="1">IF(I1984&lt;&gt;"план","",IF((ABS(SUMIFS($C:$C,$J:$J,J1984,$E:$E,E1984,$I:$I,"факт"))+ABS(C1984))&gt;ABS(SUMIFS(INDIRECT("'Реестр план'!"&amp;'План-факт'!$E$3),'Реестр план'!$F:$F,E1984,'Реестр план'!$I:$I,J1984)),"перерасход","ок"))</f>
        <v/>
      </c>
    </row>
    <row r="1985" spans="1:13" x14ac:dyDescent="0.3">
      <c r="A1985" s="7">
        <v>42093</v>
      </c>
      <c r="B1985" s="7">
        <v>41363</v>
      </c>
      <c r="C1985" s="9">
        <v>4200</v>
      </c>
      <c r="D1985" s="4" t="s">
        <v>9</v>
      </c>
      <c r="E1985" s="4" t="s">
        <v>25</v>
      </c>
      <c r="H1985" s="4" t="s">
        <v>178</v>
      </c>
      <c r="I1985" s="4" t="s">
        <v>163</v>
      </c>
      <c r="J1985" s="11">
        <f t="shared" si="90"/>
        <v>3</v>
      </c>
      <c r="K1985" s="11">
        <f t="shared" si="91"/>
        <v>3</v>
      </c>
      <c r="L1985" s="11">
        <f t="shared" si="92"/>
        <v>14</v>
      </c>
      <c r="M1985" s="11" t="str">
        <f ca="1">IF(I1985&lt;&gt;"план","",IF((ABS(SUMIFS($C:$C,$J:$J,J1985,$E:$E,E1985,$I:$I,"факт"))+ABS(C1985))&gt;ABS(SUMIFS(INDIRECT("'Реестр план'!"&amp;'План-факт'!$E$3),'Реестр план'!$F:$F,E1985,'Реестр план'!$I:$I,J1985)),"перерасход","ок"))</f>
        <v/>
      </c>
    </row>
    <row r="1986" spans="1:13" x14ac:dyDescent="0.3">
      <c r="A1986" s="7">
        <v>42094</v>
      </c>
      <c r="C1986" s="9">
        <v>-2500000</v>
      </c>
      <c r="D1986" s="4" t="s">
        <v>15</v>
      </c>
      <c r="E1986" s="4" t="s">
        <v>68</v>
      </c>
      <c r="H1986" s="4" t="s">
        <v>186</v>
      </c>
      <c r="I1986" s="4" t="s">
        <v>163</v>
      </c>
      <c r="J1986" s="11">
        <f t="shared" si="90"/>
        <v>3</v>
      </c>
      <c r="K1986" s="11">
        <f t="shared" si="91"/>
        <v>0</v>
      </c>
      <c r="L1986" s="11">
        <f t="shared" si="92"/>
        <v>14</v>
      </c>
      <c r="M1986" s="11" t="str">
        <f ca="1">IF(I1986&lt;&gt;"план","",IF((ABS(SUMIFS($C:$C,$J:$J,J1986,$E:$E,E1986,$I:$I,"факт"))+ABS(C1986))&gt;ABS(SUMIFS(INDIRECT("'Реестр план'!"&amp;'План-факт'!$E$3),'Реестр план'!$F:$F,E1986,'Реестр план'!$I:$I,J1986)),"перерасход","ок"))</f>
        <v/>
      </c>
    </row>
    <row r="1987" spans="1:13" x14ac:dyDescent="0.3">
      <c r="A1987" s="7">
        <v>42094</v>
      </c>
      <c r="C1987" s="9">
        <v>-184080</v>
      </c>
      <c r="D1987" s="4" t="s">
        <v>9</v>
      </c>
      <c r="E1987" s="4" t="s">
        <v>29</v>
      </c>
      <c r="F1987" s="4" t="s">
        <v>141</v>
      </c>
      <c r="H1987" s="4" t="s">
        <v>185</v>
      </c>
      <c r="I1987" s="4" t="s">
        <v>163</v>
      </c>
      <c r="J1987" s="11">
        <f t="shared" si="90"/>
        <v>3</v>
      </c>
      <c r="K1987" s="11">
        <f t="shared" si="91"/>
        <v>0</v>
      </c>
      <c r="L1987" s="11">
        <f t="shared" si="92"/>
        <v>14</v>
      </c>
      <c r="M1987" s="11" t="str">
        <f ca="1">IF(I1987&lt;&gt;"план","",IF((ABS(SUMIFS($C:$C,$J:$J,J1987,$E:$E,E1987,$I:$I,"факт"))+ABS(C1987))&gt;ABS(SUMIFS(INDIRECT("'Реестр план'!"&amp;'План-факт'!$E$3),'Реестр план'!$F:$F,E1987,'Реестр план'!$I:$I,J1987)),"перерасход","ок"))</f>
        <v/>
      </c>
    </row>
    <row r="1988" spans="1:13" x14ac:dyDescent="0.3">
      <c r="A1988" s="7">
        <v>42094</v>
      </c>
      <c r="C1988" s="9">
        <v>-162130</v>
      </c>
      <c r="D1988" s="4" t="s">
        <v>15</v>
      </c>
      <c r="E1988" s="4" t="s">
        <v>29</v>
      </c>
      <c r="F1988" s="4" t="s">
        <v>146</v>
      </c>
      <c r="H1988" s="4" t="s">
        <v>185</v>
      </c>
      <c r="I1988" s="4" t="s">
        <v>163</v>
      </c>
      <c r="J1988" s="11">
        <f t="shared" ref="J1988:J2051" si="93">IF(ISBLANK(A1988),0,MONTH(A1988))</f>
        <v>3</v>
      </c>
      <c r="K1988" s="11">
        <f t="shared" ref="K1988:K2051" si="94">IF(ISBLANK(B1988),0,MONTH(B1988))</f>
        <v>0</v>
      </c>
      <c r="L1988" s="11">
        <f t="shared" ref="L1988:L2051" si="95">WEEKNUM(A1988)</f>
        <v>14</v>
      </c>
      <c r="M1988" s="11" t="str">
        <f ca="1">IF(I1988&lt;&gt;"план","",IF((ABS(SUMIFS($C:$C,$J:$J,J1988,$E:$E,E1988,$I:$I,"факт"))+ABS(C1988))&gt;ABS(SUMIFS(INDIRECT("'Реестр план'!"&amp;'План-факт'!$E$3),'Реестр план'!$F:$F,E1988,'Реестр план'!$I:$I,J1988)),"перерасход","ок"))</f>
        <v/>
      </c>
    </row>
    <row r="1989" spans="1:13" x14ac:dyDescent="0.3">
      <c r="A1989" s="7">
        <v>42094</v>
      </c>
      <c r="C1989" s="9">
        <v>-93336</v>
      </c>
      <c r="D1989" s="4" t="s">
        <v>9</v>
      </c>
      <c r="E1989" s="4" t="s">
        <v>29</v>
      </c>
      <c r="F1989" s="4" t="s">
        <v>144</v>
      </c>
      <c r="H1989" s="4" t="s">
        <v>185</v>
      </c>
      <c r="I1989" s="4" t="s">
        <v>163</v>
      </c>
      <c r="J1989" s="11">
        <f t="shared" si="93"/>
        <v>3</v>
      </c>
      <c r="K1989" s="11">
        <f t="shared" si="94"/>
        <v>0</v>
      </c>
      <c r="L1989" s="11">
        <f t="shared" si="95"/>
        <v>14</v>
      </c>
      <c r="M1989" s="11" t="str">
        <f ca="1">IF(I1989&lt;&gt;"план","",IF((ABS(SUMIFS($C:$C,$J:$J,J1989,$E:$E,E1989,$I:$I,"факт"))+ABS(C1989))&gt;ABS(SUMIFS(INDIRECT("'Реестр план'!"&amp;'План-факт'!$E$3),'Реестр план'!$F:$F,E1989,'Реестр план'!$I:$I,J1989)),"перерасход","ок"))</f>
        <v/>
      </c>
    </row>
    <row r="1990" spans="1:13" x14ac:dyDescent="0.3">
      <c r="A1990" s="7">
        <v>42094</v>
      </c>
      <c r="C1990" s="9">
        <v>-21409.54</v>
      </c>
      <c r="D1990" s="4" t="s">
        <v>9</v>
      </c>
      <c r="E1990" s="4" t="s">
        <v>29</v>
      </c>
      <c r="F1990" s="4" t="s">
        <v>131</v>
      </c>
      <c r="H1990" s="4" t="s">
        <v>185</v>
      </c>
      <c r="I1990" s="4" t="s">
        <v>163</v>
      </c>
      <c r="J1990" s="11">
        <f t="shared" si="93"/>
        <v>3</v>
      </c>
      <c r="K1990" s="11">
        <f t="shared" si="94"/>
        <v>0</v>
      </c>
      <c r="L1990" s="11">
        <f t="shared" si="95"/>
        <v>14</v>
      </c>
      <c r="M1990" s="11" t="str">
        <f ca="1">IF(I1990&lt;&gt;"план","",IF((ABS(SUMIFS($C:$C,$J:$J,J1990,$E:$E,E1990,$I:$I,"факт"))+ABS(C1990))&gt;ABS(SUMIFS(INDIRECT("'Реестр план'!"&amp;'План-факт'!$E$3),'Реестр план'!$F:$F,E1990,'Реестр план'!$I:$I,J1990)),"перерасход","ок"))</f>
        <v/>
      </c>
    </row>
    <row r="1991" spans="1:13" x14ac:dyDescent="0.3">
      <c r="A1991" s="7">
        <v>42094</v>
      </c>
      <c r="C1991" s="9">
        <v>282570</v>
      </c>
      <c r="D1991" s="4" t="s">
        <v>15</v>
      </c>
      <c r="E1991" s="4" t="s">
        <v>24</v>
      </c>
      <c r="F1991" s="4" t="s">
        <v>112</v>
      </c>
      <c r="H1991" s="4" t="s">
        <v>178</v>
      </c>
      <c r="I1991" s="4" t="s">
        <v>163</v>
      </c>
      <c r="J1991" s="11">
        <f t="shared" si="93"/>
        <v>3</v>
      </c>
      <c r="K1991" s="11">
        <f t="shared" si="94"/>
        <v>0</v>
      </c>
      <c r="L1991" s="11">
        <f t="shared" si="95"/>
        <v>14</v>
      </c>
      <c r="M1991" s="11" t="str">
        <f ca="1">IF(I1991&lt;&gt;"план","",IF((ABS(SUMIFS($C:$C,$J:$J,J1991,$E:$E,E1991,$I:$I,"факт"))+ABS(C1991))&gt;ABS(SUMIFS(INDIRECT("'Реестр план'!"&amp;'План-факт'!$E$3),'Реестр план'!$F:$F,E1991,'Реестр план'!$I:$I,J1991)),"перерасход","ок"))</f>
        <v/>
      </c>
    </row>
    <row r="1992" spans="1:13" x14ac:dyDescent="0.3">
      <c r="A1992" s="7">
        <v>42095</v>
      </c>
      <c r="C1992" s="9">
        <v>30691.8</v>
      </c>
      <c r="D1992" s="4" t="s">
        <v>15</v>
      </c>
      <c r="E1992" s="4" t="s">
        <v>24</v>
      </c>
      <c r="F1992" s="4" t="s">
        <v>112</v>
      </c>
      <c r="H1992" s="4" t="s">
        <v>178</v>
      </c>
      <c r="I1992" s="4" t="s">
        <v>163</v>
      </c>
      <c r="J1992" s="11">
        <f t="shared" si="93"/>
        <v>4</v>
      </c>
      <c r="K1992" s="11">
        <f t="shared" si="94"/>
        <v>0</v>
      </c>
      <c r="L1992" s="11">
        <f t="shared" si="95"/>
        <v>14</v>
      </c>
      <c r="M1992" s="11" t="str">
        <f ca="1">IF(I1992&lt;&gt;"план","",IF((ABS(SUMIFS($C:$C,$J:$J,J1992,$E:$E,E1992,$I:$I,"факт"))+ABS(C1992))&gt;ABS(SUMIFS(INDIRECT("'Реестр план'!"&amp;'План-факт'!$E$3),'Реестр план'!$F:$F,E1992,'Реестр план'!$I:$I,J1992)),"перерасход","ок"))</f>
        <v/>
      </c>
    </row>
    <row r="1993" spans="1:13" x14ac:dyDescent="0.3">
      <c r="A1993" s="7">
        <v>42095</v>
      </c>
      <c r="C1993" s="9">
        <v>109032</v>
      </c>
      <c r="D1993" s="4" t="s">
        <v>16</v>
      </c>
      <c r="E1993" s="4" t="s">
        <v>24</v>
      </c>
      <c r="F1993" s="4" t="s">
        <v>108</v>
      </c>
      <c r="H1993" s="4" t="s">
        <v>178</v>
      </c>
      <c r="I1993" s="4" t="s">
        <v>163</v>
      </c>
      <c r="J1993" s="11">
        <f t="shared" si="93"/>
        <v>4</v>
      </c>
      <c r="K1993" s="11">
        <f t="shared" si="94"/>
        <v>0</v>
      </c>
      <c r="L1993" s="11">
        <f t="shared" si="95"/>
        <v>14</v>
      </c>
      <c r="M1993" s="11" t="str">
        <f ca="1">IF(I1993&lt;&gt;"план","",IF((ABS(SUMIFS($C:$C,$J:$J,J1993,$E:$E,E1993,$I:$I,"факт"))+ABS(C1993))&gt;ABS(SUMIFS(INDIRECT("'Реестр план'!"&amp;'План-факт'!$E$3),'Реестр план'!$F:$F,E1993,'Реестр план'!$I:$I,J1993)),"перерасход","ок"))</f>
        <v/>
      </c>
    </row>
    <row r="1994" spans="1:13" x14ac:dyDescent="0.3">
      <c r="A1994" s="7">
        <v>42096</v>
      </c>
      <c r="C1994" s="9">
        <v>13500</v>
      </c>
      <c r="D1994" s="4" t="s">
        <v>9</v>
      </c>
      <c r="E1994" s="4" t="s">
        <v>24</v>
      </c>
      <c r="F1994" s="4" t="s">
        <v>113</v>
      </c>
      <c r="H1994" s="4" t="s">
        <v>178</v>
      </c>
      <c r="I1994" s="4" t="s">
        <v>163</v>
      </c>
      <c r="J1994" s="11">
        <f t="shared" si="93"/>
        <v>4</v>
      </c>
      <c r="K1994" s="11">
        <f t="shared" si="94"/>
        <v>0</v>
      </c>
      <c r="L1994" s="11">
        <f t="shared" si="95"/>
        <v>14</v>
      </c>
      <c r="M1994" s="11" t="str">
        <f ca="1">IF(I1994&lt;&gt;"план","",IF((ABS(SUMIFS($C:$C,$J:$J,J1994,$E:$E,E1994,$I:$I,"факт"))+ABS(C1994))&gt;ABS(SUMIFS(INDIRECT("'Реестр план'!"&amp;'План-факт'!$E$3),'Реестр план'!$F:$F,E1994,'Реестр план'!$I:$I,J1994)),"перерасход","ок"))</f>
        <v/>
      </c>
    </row>
    <row r="1995" spans="1:13" x14ac:dyDescent="0.3">
      <c r="A1995" s="7">
        <v>42096</v>
      </c>
      <c r="C1995" s="9">
        <v>37170</v>
      </c>
      <c r="D1995" s="4" t="s">
        <v>9</v>
      </c>
      <c r="E1995" s="4" t="s">
        <v>24</v>
      </c>
      <c r="F1995" s="4" t="s">
        <v>111</v>
      </c>
      <c r="H1995" s="4" t="s">
        <v>178</v>
      </c>
      <c r="I1995" s="4" t="s">
        <v>163</v>
      </c>
      <c r="J1995" s="11">
        <f t="shared" si="93"/>
        <v>4</v>
      </c>
      <c r="K1995" s="11">
        <f t="shared" si="94"/>
        <v>0</v>
      </c>
      <c r="L1995" s="11">
        <f t="shared" si="95"/>
        <v>14</v>
      </c>
      <c r="M1995" s="11" t="str">
        <f ca="1">IF(I1995&lt;&gt;"план","",IF((ABS(SUMIFS($C:$C,$J:$J,J1995,$E:$E,E1995,$I:$I,"факт"))+ABS(C1995))&gt;ABS(SUMIFS(INDIRECT("'Реестр план'!"&amp;'План-факт'!$E$3),'Реестр план'!$F:$F,E1995,'Реестр план'!$I:$I,J1995)),"перерасход","ок"))</f>
        <v/>
      </c>
    </row>
    <row r="1996" spans="1:13" x14ac:dyDescent="0.3">
      <c r="A1996" s="7">
        <v>42096</v>
      </c>
      <c r="C1996" s="9">
        <v>53100</v>
      </c>
      <c r="D1996" s="4" t="s">
        <v>15</v>
      </c>
      <c r="E1996" s="4" t="s">
        <v>24</v>
      </c>
      <c r="F1996" s="4" t="s">
        <v>109</v>
      </c>
      <c r="H1996" s="4" t="s">
        <v>178</v>
      </c>
      <c r="I1996" s="4" t="s">
        <v>163</v>
      </c>
      <c r="J1996" s="11">
        <f t="shared" si="93"/>
        <v>4</v>
      </c>
      <c r="K1996" s="11">
        <f t="shared" si="94"/>
        <v>0</v>
      </c>
      <c r="L1996" s="11">
        <f t="shared" si="95"/>
        <v>14</v>
      </c>
      <c r="M1996" s="11" t="str">
        <f ca="1">IF(I1996&lt;&gt;"план","",IF((ABS(SUMIFS($C:$C,$J:$J,J1996,$E:$E,E1996,$I:$I,"факт"))+ABS(C1996))&gt;ABS(SUMIFS(INDIRECT("'Реестр план'!"&amp;'План-факт'!$E$3),'Реестр план'!$F:$F,E1996,'Реестр план'!$I:$I,J1996)),"перерасход","ок"))</f>
        <v/>
      </c>
    </row>
    <row r="1997" spans="1:13" x14ac:dyDescent="0.3">
      <c r="A1997" s="7">
        <v>42096</v>
      </c>
      <c r="C1997" s="9">
        <v>330763.2</v>
      </c>
      <c r="D1997" s="4" t="s">
        <v>16</v>
      </c>
      <c r="E1997" s="4" t="s">
        <v>24</v>
      </c>
      <c r="F1997" s="4" t="s">
        <v>123</v>
      </c>
      <c r="H1997" s="4" t="s">
        <v>178</v>
      </c>
      <c r="I1997" s="4" t="s">
        <v>163</v>
      </c>
      <c r="J1997" s="11">
        <f t="shared" si="93"/>
        <v>4</v>
      </c>
      <c r="K1997" s="11">
        <f t="shared" si="94"/>
        <v>0</v>
      </c>
      <c r="L1997" s="11">
        <f t="shared" si="95"/>
        <v>14</v>
      </c>
      <c r="M1997" s="11" t="str">
        <f ca="1">IF(I1997&lt;&gt;"план","",IF((ABS(SUMIFS($C:$C,$J:$J,J1997,$E:$E,E1997,$I:$I,"факт"))+ABS(C1997))&gt;ABS(SUMIFS(INDIRECT("'Реестр план'!"&amp;'План-факт'!$E$3),'Реестр план'!$F:$F,E1997,'Реестр план'!$I:$I,J1997)),"перерасход","ок"))</f>
        <v/>
      </c>
    </row>
    <row r="1998" spans="1:13" x14ac:dyDescent="0.3">
      <c r="A1998" s="7">
        <v>42096</v>
      </c>
      <c r="C1998" s="9">
        <v>1174429.29</v>
      </c>
      <c r="D1998" s="4" t="s">
        <v>16</v>
      </c>
      <c r="E1998" s="4" t="s">
        <v>24</v>
      </c>
      <c r="F1998" s="4" t="s">
        <v>107</v>
      </c>
      <c r="H1998" s="4" t="s">
        <v>178</v>
      </c>
      <c r="I1998" s="4" t="s">
        <v>163</v>
      </c>
      <c r="J1998" s="11">
        <f t="shared" si="93"/>
        <v>4</v>
      </c>
      <c r="K1998" s="11">
        <f t="shared" si="94"/>
        <v>0</v>
      </c>
      <c r="L1998" s="11">
        <f t="shared" si="95"/>
        <v>14</v>
      </c>
      <c r="M1998" s="11" t="str">
        <f ca="1">IF(I1998&lt;&gt;"план","",IF((ABS(SUMIFS($C:$C,$J:$J,J1998,$E:$E,E1998,$I:$I,"факт"))+ABS(C1998))&gt;ABS(SUMIFS(INDIRECT("'Реестр план'!"&amp;'План-факт'!$E$3),'Реестр план'!$F:$F,E1998,'Реестр план'!$I:$I,J1998)),"перерасход","ок"))</f>
        <v/>
      </c>
    </row>
    <row r="1999" spans="1:13" x14ac:dyDescent="0.3">
      <c r="A1999" s="7">
        <v>42097</v>
      </c>
      <c r="C1999" s="9">
        <v>-4916.18</v>
      </c>
      <c r="D1999" s="4" t="s">
        <v>9</v>
      </c>
      <c r="E1999" s="4" t="s">
        <v>29</v>
      </c>
      <c r="F1999" s="4" t="s">
        <v>137</v>
      </c>
      <c r="H1999" s="4" t="s">
        <v>185</v>
      </c>
      <c r="I1999" s="4" t="s">
        <v>163</v>
      </c>
      <c r="J1999" s="11">
        <f t="shared" si="93"/>
        <v>4</v>
      </c>
      <c r="K1999" s="11">
        <f t="shared" si="94"/>
        <v>0</v>
      </c>
      <c r="L1999" s="11">
        <f t="shared" si="95"/>
        <v>14</v>
      </c>
      <c r="M1999" s="11" t="str">
        <f ca="1">IF(I1999&lt;&gt;"план","",IF((ABS(SUMIFS($C:$C,$J:$J,J1999,$E:$E,E1999,$I:$I,"факт"))+ABS(C1999))&gt;ABS(SUMIFS(INDIRECT("'Реестр план'!"&amp;'План-факт'!$E$3),'Реестр план'!$F:$F,E1999,'Реестр план'!$I:$I,J1999)),"перерасход","ок"))</f>
        <v/>
      </c>
    </row>
    <row r="2000" spans="1:13" x14ac:dyDescent="0.3">
      <c r="A2000" s="7">
        <v>42097</v>
      </c>
      <c r="C2000" s="9">
        <v>-3277.45</v>
      </c>
      <c r="D2000" s="4" t="s">
        <v>9</v>
      </c>
      <c r="E2000" s="4" t="s">
        <v>29</v>
      </c>
      <c r="F2000" s="4" t="s">
        <v>131</v>
      </c>
      <c r="H2000" s="4" t="s">
        <v>185</v>
      </c>
      <c r="I2000" s="4" t="s">
        <v>163</v>
      </c>
      <c r="J2000" s="11">
        <f t="shared" si="93"/>
        <v>4</v>
      </c>
      <c r="K2000" s="11">
        <f t="shared" si="94"/>
        <v>0</v>
      </c>
      <c r="L2000" s="11">
        <f t="shared" si="95"/>
        <v>14</v>
      </c>
      <c r="M2000" s="11" t="str">
        <f ca="1">IF(I2000&lt;&gt;"план","",IF((ABS(SUMIFS($C:$C,$J:$J,J2000,$E:$E,E2000,$I:$I,"факт"))+ABS(C2000))&gt;ABS(SUMIFS(INDIRECT("'Реестр план'!"&amp;'План-факт'!$E$3),'Реестр план'!$F:$F,E2000,'Реестр план'!$I:$I,J2000)),"перерасход","ок"))</f>
        <v/>
      </c>
    </row>
    <row r="2001" spans="1:13" x14ac:dyDescent="0.3">
      <c r="A2001" s="7">
        <v>42097</v>
      </c>
      <c r="C2001" s="9">
        <v>8893.4</v>
      </c>
      <c r="D2001" s="4" t="s">
        <v>15</v>
      </c>
      <c r="E2001" s="4" t="s">
        <v>24</v>
      </c>
      <c r="F2001" s="4" t="s">
        <v>125</v>
      </c>
      <c r="H2001" s="4" t="s">
        <v>178</v>
      </c>
      <c r="I2001" s="4" t="s">
        <v>163</v>
      </c>
      <c r="J2001" s="11">
        <f t="shared" si="93"/>
        <v>4</v>
      </c>
      <c r="K2001" s="11">
        <f t="shared" si="94"/>
        <v>0</v>
      </c>
      <c r="L2001" s="11">
        <f t="shared" si="95"/>
        <v>14</v>
      </c>
      <c r="M2001" s="11" t="str">
        <f ca="1">IF(I2001&lt;&gt;"план","",IF((ABS(SUMIFS($C:$C,$J:$J,J2001,$E:$E,E2001,$I:$I,"факт"))+ABS(C2001))&gt;ABS(SUMIFS(INDIRECT("'Реестр план'!"&amp;'План-факт'!$E$3),'Реестр план'!$F:$F,E2001,'Реестр план'!$I:$I,J2001)),"перерасход","ок"))</f>
        <v/>
      </c>
    </row>
    <row r="2002" spans="1:13" x14ac:dyDescent="0.3">
      <c r="A2002" s="7">
        <v>42097</v>
      </c>
      <c r="C2002" s="9">
        <v>10118.5</v>
      </c>
      <c r="D2002" s="4" t="s">
        <v>16</v>
      </c>
      <c r="E2002" s="4" t="s">
        <v>24</v>
      </c>
      <c r="F2002" s="4" t="s">
        <v>118</v>
      </c>
      <c r="H2002" s="4" t="s">
        <v>178</v>
      </c>
      <c r="I2002" s="4" t="s">
        <v>163</v>
      </c>
      <c r="J2002" s="11">
        <f t="shared" si="93"/>
        <v>4</v>
      </c>
      <c r="K2002" s="11">
        <f t="shared" si="94"/>
        <v>0</v>
      </c>
      <c r="L2002" s="11">
        <f t="shared" si="95"/>
        <v>14</v>
      </c>
      <c r="M2002" s="11" t="str">
        <f ca="1">IF(I2002&lt;&gt;"план","",IF((ABS(SUMIFS($C:$C,$J:$J,J2002,$E:$E,E2002,$I:$I,"факт"))+ABS(C2002))&gt;ABS(SUMIFS(INDIRECT("'Реестр план'!"&amp;'План-факт'!$E$3),'Реестр план'!$F:$F,E2002,'Реестр план'!$I:$I,J2002)),"перерасход","ок"))</f>
        <v/>
      </c>
    </row>
    <row r="2003" spans="1:13" x14ac:dyDescent="0.3">
      <c r="A2003" s="7">
        <v>42097</v>
      </c>
      <c r="C2003" s="9">
        <v>68116.5</v>
      </c>
      <c r="D2003" s="4" t="s">
        <v>9</v>
      </c>
      <c r="E2003" s="4" t="s">
        <v>24</v>
      </c>
      <c r="F2003" s="4" t="s">
        <v>106</v>
      </c>
      <c r="H2003" s="4" t="s">
        <v>178</v>
      </c>
      <c r="I2003" s="4" t="s">
        <v>163</v>
      </c>
      <c r="J2003" s="11">
        <f t="shared" si="93"/>
        <v>4</v>
      </c>
      <c r="K2003" s="11">
        <f t="shared" si="94"/>
        <v>0</v>
      </c>
      <c r="L2003" s="11">
        <f t="shared" si="95"/>
        <v>14</v>
      </c>
      <c r="M2003" s="11" t="str">
        <f ca="1">IF(I2003&lt;&gt;"план","",IF((ABS(SUMIFS($C:$C,$J:$J,J2003,$E:$E,E2003,$I:$I,"факт"))+ABS(C2003))&gt;ABS(SUMIFS(INDIRECT("'Реестр план'!"&amp;'План-факт'!$E$3),'Реестр план'!$F:$F,E2003,'Реестр план'!$I:$I,J2003)),"перерасход","ок"))</f>
        <v/>
      </c>
    </row>
    <row r="2004" spans="1:13" x14ac:dyDescent="0.3">
      <c r="A2004" s="7">
        <v>42097</v>
      </c>
      <c r="C2004" s="9">
        <v>105000</v>
      </c>
      <c r="D2004" s="4" t="s">
        <v>16</v>
      </c>
      <c r="E2004" s="4" t="s">
        <v>24</v>
      </c>
      <c r="F2004" s="4" t="s">
        <v>122</v>
      </c>
      <c r="H2004" s="4" t="s">
        <v>178</v>
      </c>
      <c r="I2004" s="4" t="s">
        <v>163</v>
      </c>
      <c r="J2004" s="11">
        <f t="shared" si="93"/>
        <v>4</v>
      </c>
      <c r="K2004" s="11">
        <f t="shared" si="94"/>
        <v>0</v>
      </c>
      <c r="L2004" s="11">
        <f t="shared" si="95"/>
        <v>14</v>
      </c>
      <c r="M2004" s="11" t="str">
        <f ca="1">IF(I2004&lt;&gt;"план","",IF((ABS(SUMIFS($C:$C,$J:$J,J2004,$E:$E,E2004,$I:$I,"факт"))+ABS(C2004))&gt;ABS(SUMIFS(INDIRECT("'Реестр план'!"&amp;'План-факт'!$E$3),'Реестр план'!$F:$F,E2004,'Реестр план'!$I:$I,J2004)),"перерасход","ок"))</f>
        <v/>
      </c>
    </row>
    <row r="2005" spans="1:13" x14ac:dyDescent="0.3">
      <c r="A2005" s="7">
        <v>42097</v>
      </c>
      <c r="C2005" s="9">
        <v>140420</v>
      </c>
      <c r="D2005" s="4" t="s">
        <v>9</v>
      </c>
      <c r="E2005" s="4" t="s">
        <v>24</v>
      </c>
      <c r="F2005" s="4" t="s">
        <v>106</v>
      </c>
      <c r="H2005" s="4" t="s">
        <v>178</v>
      </c>
      <c r="I2005" s="4" t="s">
        <v>163</v>
      </c>
      <c r="J2005" s="11">
        <f t="shared" si="93"/>
        <v>4</v>
      </c>
      <c r="K2005" s="11">
        <f t="shared" si="94"/>
        <v>0</v>
      </c>
      <c r="L2005" s="11">
        <f t="shared" si="95"/>
        <v>14</v>
      </c>
      <c r="M2005" s="11" t="str">
        <f ca="1">IF(I2005&lt;&gt;"план","",IF((ABS(SUMIFS($C:$C,$J:$J,J2005,$E:$E,E2005,$I:$I,"факт"))+ABS(C2005))&gt;ABS(SUMIFS(INDIRECT("'Реестр план'!"&amp;'План-факт'!$E$3),'Реестр план'!$F:$F,E2005,'Реестр план'!$I:$I,J2005)),"перерасход","ок"))</f>
        <v/>
      </c>
    </row>
    <row r="2006" spans="1:13" x14ac:dyDescent="0.3">
      <c r="A2006" s="7">
        <v>42097</v>
      </c>
      <c r="C2006" s="9">
        <v>251930</v>
      </c>
      <c r="D2006" s="4" t="s">
        <v>16</v>
      </c>
      <c r="E2006" s="4" t="s">
        <v>24</v>
      </c>
      <c r="F2006" s="4" t="s">
        <v>114</v>
      </c>
      <c r="H2006" s="4" t="s">
        <v>178</v>
      </c>
      <c r="I2006" s="4" t="s">
        <v>163</v>
      </c>
      <c r="J2006" s="11">
        <f t="shared" si="93"/>
        <v>4</v>
      </c>
      <c r="K2006" s="11">
        <f t="shared" si="94"/>
        <v>0</v>
      </c>
      <c r="L2006" s="11">
        <f t="shared" si="95"/>
        <v>14</v>
      </c>
      <c r="M2006" s="11" t="str">
        <f ca="1">IF(I2006&lt;&gt;"план","",IF((ABS(SUMIFS($C:$C,$J:$J,J2006,$E:$E,E2006,$I:$I,"факт"))+ABS(C2006))&gt;ABS(SUMIFS(INDIRECT("'Реестр план'!"&amp;'План-факт'!$E$3),'Реестр план'!$F:$F,E2006,'Реестр план'!$I:$I,J2006)),"перерасход","ок"))</f>
        <v/>
      </c>
    </row>
    <row r="2007" spans="1:13" x14ac:dyDescent="0.3">
      <c r="A2007" s="7">
        <v>42097</v>
      </c>
      <c r="C2007" s="9">
        <v>345150</v>
      </c>
      <c r="D2007" s="4" t="s">
        <v>9</v>
      </c>
      <c r="E2007" s="4" t="s">
        <v>24</v>
      </c>
      <c r="F2007" s="4" t="s">
        <v>117</v>
      </c>
      <c r="H2007" s="4" t="s">
        <v>178</v>
      </c>
      <c r="I2007" s="4" t="s">
        <v>163</v>
      </c>
      <c r="J2007" s="11">
        <f t="shared" si="93"/>
        <v>4</v>
      </c>
      <c r="K2007" s="11">
        <f t="shared" si="94"/>
        <v>0</v>
      </c>
      <c r="L2007" s="11">
        <f t="shared" si="95"/>
        <v>14</v>
      </c>
      <c r="M2007" s="11" t="str">
        <f ca="1">IF(I2007&lt;&gt;"план","",IF((ABS(SUMIFS($C:$C,$J:$J,J2007,$E:$E,E2007,$I:$I,"факт"))+ABS(C2007))&gt;ABS(SUMIFS(INDIRECT("'Реестр план'!"&amp;'План-факт'!$E$3),'Реестр план'!$F:$F,E2007,'Реестр план'!$I:$I,J2007)),"перерасход","ок"))</f>
        <v/>
      </c>
    </row>
    <row r="2008" spans="1:13" x14ac:dyDescent="0.3">
      <c r="A2008" s="7">
        <v>42097</v>
      </c>
      <c r="C2008" s="9">
        <v>399969.02</v>
      </c>
      <c r="D2008" s="4" t="s">
        <v>9</v>
      </c>
      <c r="E2008" s="4" t="s">
        <v>24</v>
      </c>
      <c r="F2008" s="4" t="s">
        <v>121</v>
      </c>
      <c r="H2008" s="4" t="s">
        <v>178</v>
      </c>
      <c r="I2008" s="4" t="s">
        <v>163</v>
      </c>
      <c r="J2008" s="11">
        <f t="shared" si="93"/>
        <v>4</v>
      </c>
      <c r="K2008" s="11">
        <f t="shared" si="94"/>
        <v>0</v>
      </c>
      <c r="L2008" s="11">
        <f t="shared" si="95"/>
        <v>14</v>
      </c>
      <c r="M2008" s="11" t="str">
        <f ca="1">IF(I2008&lt;&gt;"план","",IF((ABS(SUMIFS($C:$C,$J:$J,J2008,$E:$E,E2008,$I:$I,"факт"))+ABS(C2008))&gt;ABS(SUMIFS(INDIRECT("'Реестр план'!"&amp;'План-факт'!$E$3),'Реестр план'!$F:$F,E2008,'Реестр план'!$I:$I,J2008)),"перерасход","ок"))</f>
        <v/>
      </c>
    </row>
    <row r="2009" spans="1:13" x14ac:dyDescent="0.3">
      <c r="A2009" s="7">
        <v>42097</v>
      </c>
      <c r="C2009" s="9">
        <v>820105.9</v>
      </c>
      <c r="D2009" s="4" t="s">
        <v>9</v>
      </c>
      <c r="E2009" s="4" t="s">
        <v>24</v>
      </c>
      <c r="F2009" s="4" t="s">
        <v>122</v>
      </c>
      <c r="H2009" s="4" t="s">
        <v>178</v>
      </c>
      <c r="I2009" s="4" t="s">
        <v>163</v>
      </c>
      <c r="J2009" s="11">
        <f t="shared" si="93"/>
        <v>4</v>
      </c>
      <c r="K2009" s="11">
        <f t="shared" si="94"/>
        <v>0</v>
      </c>
      <c r="L2009" s="11">
        <f t="shared" si="95"/>
        <v>14</v>
      </c>
      <c r="M2009" s="11" t="str">
        <f ca="1">IF(I2009&lt;&gt;"план","",IF((ABS(SUMIFS($C:$C,$J:$J,J2009,$E:$E,E2009,$I:$I,"факт"))+ABS(C2009))&gt;ABS(SUMIFS(INDIRECT("'Реестр план'!"&amp;'План-факт'!$E$3),'Реестр план'!$F:$F,E2009,'Реестр план'!$I:$I,J2009)),"перерасход","ок"))</f>
        <v/>
      </c>
    </row>
    <row r="2010" spans="1:13" x14ac:dyDescent="0.3">
      <c r="A2010" s="7">
        <v>42098</v>
      </c>
      <c r="C2010" s="9">
        <v>-2300000</v>
      </c>
      <c r="D2010" s="4" t="s">
        <v>9</v>
      </c>
      <c r="E2010" s="4" t="s">
        <v>78</v>
      </c>
      <c r="H2010" s="4" t="s">
        <v>186</v>
      </c>
      <c r="I2010" s="4" t="s">
        <v>163</v>
      </c>
      <c r="J2010" s="11">
        <f t="shared" si="93"/>
        <v>4</v>
      </c>
      <c r="K2010" s="11">
        <f t="shared" si="94"/>
        <v>0</v>
      </c>
      <c r="L2010" s="11">
        <f t="shared" si="95"/>
        <v>14</v>
      </c>
      <c r="M2010" s="11" t="str">
        <f ca="1">IF(I2010&lt;&gt;"план","",IF((ABS(SUMIFS($C:$C,$J:$J,J2010,$E:$E,E2010,$I:$I,"факт"))+ABS(C2010))&gt;ABS(SUMIFS(INDIRECT("'Реестр план'!"&amp;'План-факт'!$E$3),'Реестр план'!$F:$F,E2010,'Реестр план'!$I:$I,J2010)),"перерасход","ок"))</f>
        <v/>
      </c>
    </row>
    <row r="2011" spans="1:13" x14ac:dyDescent="0.3">
      <c r="A2011" s="7">
        <v>42098</v>
      </c>
      <c r="C2011" s="9">
        <v>14160.04</v>
      </c>
      <c r="D2011" s="4" t="s">
        <v>15</v>
      </c>
      <c r="E2011" s="4" t="s">
        <v>24</v>
      </c>
      <c r="F2011" s="4" t="s">
        <v>114</v>
      </c>
      <c r="H2011" s="4" t="s">
        <v>178</v>
      </c>
      <c r="I2011" s="4" t="s">
        <v>163</v>
      </c>
      <c r="J2011" s="11">
        <f t="shared" si="93"/>
        <v>4</v>
      </c>
      <c r="K2011" s="11">
        <f t="shared" si="94"/>
        <v>0</v>
      </c>
      <c r="L2011" s="11">
        <f t="shared" si="95"/>
        <v>14</v>
      </c>
      <c r="M2011" s="11" t="str">
        <f ca="1">IF(I2011&lt;&gt;"план","",IF((ABS(SUMIFS($C:$C,$J:$J,J2011,$E:$E,E2011,$I:$I,"факт"))+ABS(C2011))&gt;ABS(SUMIFS(INDIRECT("'Реестр план'!"&amp;'План-факт'!$E$3),'Реестр план'!$F:$F,E2011,'Реестр план'!$I:$I,J2011)),"перерасход","ок"))</f>
        <v/>
      </c>
    </row>
    <row r="2012" spans="1:13" x14ac:dyDescent="0.3">
      <c r="A2012" s="7">
        <v>42098</v>
      </c>
      <c r="C2012" s="9">
        <v>60180.08</v>
      </c>
      <c r="D2012" s="4" t="s">
        <v>16</v>
      </c>
      <c r="E2012" s="4" t="s">
        <v>24</v>
      </c>
      <c r="F2012" s="4" t="s">
        <v>114</v>
      </c>
      <c r="H2012" s="4" t="s">
        <v>178</v>
      </c>
      <c r="I2012" s="4" t="s">
        <v>163</v>
      </c>
      <c r="J2012" s="11">
        <f t="shared" si="93"/>
        <v>4</v>
      </c>
      <c r="K2012" s="11">
        <f t="shared" si="94"/>
        <v>0</v>
      </c>
      <c r="L2012" s="11">
        <f t="shared" si="95"/>
        <v>14</v>
      </c>
      <c r="M2012" s="11" t="str">
        <f ca="1">IF(I2012&lt;&gt;"план","",IF((ABS(SUMIFS($C:$C,$J:$J,J2012,$E:$E,E2012,$I:$I,"факт"))+ABS(C2012))&gt;ABS(SUMIFS(INDIRECT("'Реестр план'!"&amp;'План-факт'!$E$3),'Реестр план'!$F:$F,E2012,'Реестр план'!$I:$I,J2012)),"перерасход","ок"))</f>
        <v/>
      </c>
    </row>
    <row r="2013" spans="1:13" x14ac:dyDescent="0.3">
      <c r="A2013" s="7">
        <v>42098</v>
      </c>
      <c r="C2013" s="9">
        <v>67850</v>
      </c>
      <c r="D2013" s="4" t="s">
        <v>15</v>
      </c>
      <c r="E2013" s="4" t="s">
        <v>24</v>
      </c>
      <c r="F2013" s="4" t="s">
        <v>123</v>
      </c>
      <c r="H2013" s="4" t="s">
        <v>178</v>
      </c>
      <c r="I2013" s="4" t="s">
        <v>163</v>
      </c>
      <c r="J2013" s="11">
        <f t="shared" si="93"/>
        <v>4</v>
      </c>
      <c r="K2013" s="11">
        <f t="shared" si="94"/>
        <v>0</v>
      </c>
      <c r="L2013" s="11">
        <f t="shared" si="95"/>
        <v>14</v>
      </c>
      <c r="M2013" s="11" t="str">
        <f ca="1">IF(I2013&lt;&gt;"план","",IF((ABS(SUMIFS($C:$C,$J:$J,J2013,$E:$E,E2013,$I:$I,"факт"))+ABS(C2013))&gt;ABS(SUMIFS(INDIRECT("'Реестр план'!"&amp;'План-факт'!$E$3),'Реестр план'!$F:$F,E2013,'Реестр план'!$I:$I,J2013)),"перерасход","ок"))</f>
        <v/>
      </c>
    </row>
    <row r="2014" spans="1:13" x14ac:dyDescent="0.3">
      <c r="A2014" s="7">
        <v>42098</v>
      </c>
      <c r="C2014" s="9">
        <v>106200</v>
      </c>
      <c r="D2014" s="4" t="s">
        <v>15</v>
      </c>
      <c r="E2014" s="4" t="s">
        <v>24</v>
      </c>
      <c r="F2014" s="4" t="s">
        <v>113</v>
      </c>
      <c r="H2014" s="4" t="s">
        <v>178</v>
      </c>
      <c r="I2014" s="4" t="s">
        <v>163</v>
      </c>
      <c r="J2014" s="11">
        <f t="shared" si="93"/>
        <v>4</v>
      </c>
      <c r="K2014" s="11">
        <f t="shared" si="94"/>
        <v>0</v>
      </c>
      <c r="L2014" s="11">
        <f t="shared" si="95"/>
        <v>14</v>
      </c>
      <c r="M2014" s="11" t="str">
        <f ca="1">IF(I2014&lt;&gt;"план","",IF((ABS(SUMIFS($C:$C,$J:$J,J2014,$E:$E,E2014,$I:$I,"факт"))+ABS(C2014))&gt;ABS(SUMIFS(INDIRECT("'Реестр план'!"&amp;'План-факт'!$E$3),'Реестр план'!$F:$F,E2014,'Реестр план'!$I:$I,J2014)),"перерасход","ок"))</f>
        <v/>
      </c>
    </row>
    <row r="2015" spans="1:13" x14ac:dyDescent="0.3">
      <c r="A2015" s="7">
        <v>42099</v>
      </c>
      <c r="C2015" s="9">
        <v>5010</v>
      </c>
      <c r="D2015" s="4" t="s">
        <v>9</v>
      </c>
      <c r="E2015" s="4" t="s">
        <v>24</v>
      </c>
      <c r="F2015" s="4" t="s">
        <v>118</v>
      </c>
      <c r="H2015" s="4" t="s">
        <v>178</v>
      </c>
      <c r="I2015" s="4" t="s">
        <v>163</v>
      </c>
      <c r="J2015" s="11">
        <f t="shared" si="93"/>
        <v>4</v>
      </c>
      <c r="K2015" s="11">
        <f t="shared" si="94"/>
        <v>0</v>
      </c>
      <c r="L2015" s="11">
        <f t="shared" si="95"/>
        <v>15</v>
      </c>
      <c r="M2015" s="11" t="str">
        <f ca="1">IF(I2015&lt;&gt;"план","",IF((ABS(SUMIFS($C:$C,$J:$J,J2015,$E:$E,E2015,$I:$I,"факт"))+ABS(C2015))&gt;ABS(SUMIFS(INDIRECT("'Реестр план'!"&amp;'План-факт'!$E$3),'Реестр план'!$F:$F,E2015,'Реестр план'!$I:$I,J2015)),"перерасход","ок"))</f>
        <v/>
      </c>
    </row>
    <row r="2016" spans="1:13" x14ac:dyDescent="0.3">
      <c r="A2016" s="7">
        <v>42099</v>
      </c>
      <c r="C2016" s="9">
        <v>18319.5</v>
      </c>
      <c r="D2016" s="4" t="s">
        <v>15</v>
      </c>
      <c r="E2016" s="4" t="s">
        <v>24</v>
      </c>
      <c r="F2016" s="4" t="s">
        <v>122</v>
      </c>
      <c r="H2016" s="4" t="s">
        <v>178</v>
      </c>
      <c r="I2016" s="4" t="s">
        <v>163</v>
      </c>
      <c r="J2016" s="11">
        <f t="shared" si="93"/>
        <v>4</v>
      </c>
      <c r="K2016" s="11">
        <f t="shared" si="94"/>
        <v>0</v>
      </c>
      <c r="L2016" s="11">
        <f t="shared" si="95"/>
        <v>15</v>
      </c>
      <c r="M2016" s="11" t="str">
        <f ca="1">IF(I2016&lt;&gt;"план","",IF((ABS(SUMIFS($C:$C,$J:$J,J2016,$E:$E,E2016,$I:$I,"факт"))+ABS(C2016))&gt;ABS(SUMIFS(INDIRECT("'Реестр план'!"&amp;'План-факт'!$E$3),'Реестр план'!$F:$F,E2016,'Реестр план'!$I:$I,J2016)),"перерасход","ок"))</f>
        <v/>
      </c>
    </row>
    <row r="2017" spans="1:13" x14ac:dyDescent="0.3">
      <c r="A2017" s="7">
        <v>42099</v>
      </c>
      <c r="C2017" s="9">
        <v>27784.57</v>
      </c>
      <c r="D2017" s="4" t="s">
        <v>9</v>
      </c>
      <c r="E2017" s="4" t="s">
        <v>24</v>
      </c>
      <c r="F2017" s="4" t="s">
        <v>119</v>
      </c>
      <c r="H2017" s="4" t="s">
        <v>178</v>
      </c>
      <c r="I2017" s="4" t="s">
        <v>163</v>
      </c>
      <c r="J2017" s="11">
        <f t="shared" si="93"/>
        <v>4</v>
      </c>
      <c r="K2017" s="11">
        <f t="shared" si="94"/>
        <v>0</v>
      </c>
      <c r="L2017" s="11">
        <f t="shared" si="95"/>
        <v>15</v>
      </c>
      <c r="M2017" s="11" t="str">
        <f ca="1">IF(I2017&lt;&gt;"план","",IF((ABS(SUMIFS($C:$C,$J:$J,J2017,$E:$E,E2017,$I:$I,"факт"))+ABS(C2017))&gt;ABS(SUMIFS(INDIRECT("'Реестр план'!"&amp;'План-факт'!$E$3),'Реестр план'!$F:$F,E2017,'Реестр план'!$I:$I,J2017)),"перерасход","ок"))</f>
        <v/>
      </c>
    </row>
    <row r="2018" spans="1:13" x14ac:dyDescent="0.3">
      <c r="A2018" s="7">
        <v>42102</v>
      </c>
      <c r="C2018" s="9">
        <v>3497</v>
      </c>
      <c r="D2018" s="4" t="s">
        <v>9</v>
      </c>
      <c r="E2018" s="4" t="s">
        <v>24</v>
      </c>
      <c r="F2018" s="4" t="s">
        <v>110</v>
      </c>
      <c r="H2018" s="4" t="s">
        <v>178</v>
      </c>
      <c r="I2018" s="4" t="s">
        <v>163</v>
      </c>
      <c r="J2018" s="11">
        <f t="shared" si="93"/>
        <v>4</v>
      </c>
      <c r="K2018" s="11">
        <f t="shared" si="94"/>
        <v>0</v>
      </c>
      <c r="L2018" s="11">
        <f t="shared" si="95"/>
        <v>15</v>
      </c>
      <c r="M2018" s="11" t="str">
        <f ca="1">IF(I2018&lt;&gt;"план","",IF((ABS(SUMIFS($C:$C,$J:$J,J2018,$E:$E,E2018,$I:$I,"факт"))+ABS(C2018))&gt;ABS(SUMIFS(INDIRECT("'Реестр план'!"&amp;'План-факт'!$E$3),'Реестр план'!$F:$F,E2018,'Реестр план'!$I:$I,J2018)),"перерасход","ок"))</f>
        <v/>
      </c>
    </row>
    <row r="2019" spans="1:13" x14ac:dyDescent="0.3">
      <c r="A2019" s="7">
        <v>42102</v>
      </c>
      <c r="C2019" s="9">
        <v>48970</v>
      </c>
      <c r="D2019" s="4" t="s">
        <v>15</v>
      </c>
      <c r="E2019" s="4" t="s">
        <v>24</v>
      </c>
      <c r="F2019" s="4" t="s">
        <v>116</v>
      </c>
      <c r="H2019" s="4" t="s">
        <v>178</v>
      </c>
      <c r="I2019" s="4" t="s">
        <v>163</v>
      </c>
      <c r="J2019" s="11">
        <f t="shared" si="93"/>
        <v>4</v>
      </c>
      <c r="K2019" s="11">
        <f t="shared" si="94"/>
        <v>0</v>
      </c>
      <c r="L2019" s="11">
        <f t="shared" si="95"/>
        <v>15</v>
      </c>
      <c r="M2019" s="11" t="str">
        <f ca="1">IF(I2019&lt;&gt;"план","",IF((ABS(SUMIFS($C:$C,$J:$J,J2019,$E:$E,E2019,$I:$I,"факт"))+ABS(C2019))&gt;ABS(SUMIFS(INDIRECT("'Реестр план'!"&amp;'План-факт'!$E$3),'Реестр план'!$F:$F,E2019,'Реестр план'!$I:$I,J2019)),"перерасход","ок"))</f>
        <v/>
      </c>
    </row>
    <row r="2020" spans="1:13" x14ac:dyDescent="0.3">
      <c r="A2020" s="7">
        <v>42102</v>
      </c>
      <c r="C2020" s="9">
        <v>106200</v>
      </c>
      <c r="D2020" s="4" t="s">
        <v>15</v>
      </c>
      <c r="E2020" s="4" t="s">
        <v>24</v>
      </c>
      <c r="F2020" s="4" t="s">
        <v>109</v>
      </c>
      <c r="H2020" s="4" t="s">
        <v>178</v>
      </c>
      <c r="I2020" s="4" t="s">
        <v>163</v>
      </c>
      <c r="J2020" s="11">
        <f t="shared" si="93"/>
        <v>4</v>
      </c>
      <c r="K2020" s="11">
        <f t="shared" si="94"/>
        <v>0</v>
      </c>
      <c r="L2020" s="11">
        <f t="shared" si="95"/>
        <v>15</v>
      </c>
      <c r="M2020" s="11" t="str">
        <f ca="1">IF(I2020&lt;&gt;"план","",IF((ABS(SUMIFS($C:$C,$J:$J,J2020,$E:$E,E2020,$I:$I,"факт"))+ABS(C2020))&gt;ABS(SUMIFS(INDIRECT("'Реестр план'!"&amp;'План-факт'!$E$3),'Реестр план'!$F:$F,E2020,'Реестр план'!$I:$I,J2020)),"перерасход","ок"))</f>
        <v/>
      </c>
    </row>
    <row r="2021" spans="1:13" x14ac:dyDescent="0.3">
      <c r="A2021" s="7">
        <v>42102</v>
      </c>
      <c r="C2021" s="9">
        <v>139893.72</v>
      </c>
      <c r="D2021" s="4" t="s">
        <v>16</v>
      </c>
      <c r="E2021" s="4" t="s">
        <v>24</v>
      </c>
      <c r="F2021" s="4" t="s">
        <v>125</v>
      </c>
      <c r="H2021" s="4" t="s">
        <v>178</v>
      </c>
      <c r="I2021" s="4" t="s">
        <v>163</v>
      </c>
      <c r="J2021" s="11">
        <f t="shared" si="93"/>
        <v>4</v>
      </c>
      <c r="K2021" s="11">
        <f t="shared" si="94"/>
        <v>0</v>
      </c>
      <c r="L2021" s="11">
        <f t="shared" si="95"/>
        <v>15</v>
      </c>
      <c r="M2021" s="11" t="str">
        <f ca="1">IF(I2021&lt;&gt;"план","",IF((ABS(SUMIFS($C:$C,$J:$J,J2021,$E:$E,E2021,$I:$I,"факт"))+ABS(C2021))&gt;ABS(SUMIFS(INDIRECT("'Реестр план'!"&amp;'План-факт'!$E$3),'Реестр план'!$F:$F,E2021,'Реестр план'!$I:$I,J2021)),"перерасход","ок"))</f>
        <v/>
      </c>
    </row>
    <row r="2022" spans="1:13" x14ac:dyDescent="0.3">
      <c r="A2022" s="7">
        <v>42104</v>
      </c>
      <c r="C2022" s="9">
        <v>-250000</v>
      </c>
      <c r="D2022" s="4" t="s">
        <v>15</v>
      </c>
      <c r="E2022" s="4" t="s">
        <v>69</v>
      </c>
      <c r="H2022" s="4" t="s">
        <v>186</v>
      </c>
      <c r="I2022" s="4" t="s">
        <v>163</v>
      </c>
      <c r="J2022" s="11">
        <f t="shared" si="93"/>
        <v>4</v>
      </c>
      <c r="K2022" s="11">
        <f t="shared" si="94"/>
        <v>0</v>
      </c>
      <c r="L2022" s="11">
        <f t="shared" si="95"/>
        <v>15</v>
      </c>
      <c r="M2022" s="11" t="str">
        <f ca="1">IF(I2022&lt;&gt;"план","",IF((ABS(SUMIFS($C:$C,$J:$J,J2022,$E:$E,E2022,$I:$I,"факт"))+ABS(C2022))&gt;ABS(SUMIFS(INDIRECT("'Реестр план'!"&amp;'План-факт'!$E$3),'Реестр план'!$F:$F,E2022,'Реестр план'!$I:$I,J2022)),"перерасход","ок"))</f>
        <v/>
      </c>
    </row>
    <row r="2023" spans="1:13" x14ac:dyDescent="0.3">
      <c r="A2023" s="7">
        <v>42104</v>
      </c>
      <c r="B2023" s="7">
        <v>41374</v>
      </c>
      <c r="C2023" s="9">
        <v>-65000</v>
      </c>
      <c r="D2023" s="4" t="s">
        <v>15</v>
      </c>
      <c r="E2023" s="4" t="s">
        <v>155</v>
      </c>
      <c r="H2023" s="4" t="s">
        <v>184</v>
      </c>
      <c r="I2023" s="4" t="s">
        <v>163</v>
      </c>
      <c r="J2023" s="11">
        <f t="shared" si="93"/>
        <v>4</v>
      </c>
      <c r="K2023" s="11">
        <f t="shared" si="94"/>
        <v>4</v>
      </c>
      <c r="L2023" s="11">
        <f t="shared" si="95"/>
        <v>15</v>
      </c>
      <c r="M2023" s="11" t="str">
        <f ca="1">IF(I2023&lt;&gt;"план","",IF((ABS(SUMIFS($C:$C,$J:$J,J2023,$E:$E,E2023,$I:$I,"факт"))+ABS(C2023))&gt;ABS(SUMIFS(INDIRECT("'Реестр план'!"&amp;'План-факт'!$E$3),'Реестр план'!$F:$F,E2023,'Реестр план'!$I:$I,J2023)),"перерасход","ок"))</f>
        <v/>
      </c>
    </row>
    <row r="2024" spans="1:13" x14ac:dyDescent="0.3">
      <c r="A2024" s="7">
        <v>42104</v>
      </c>
      <c r="C2024" s="9">
        <v>26443.8</v>
      </c>
      <c r="D2024" s="4" t="s">
        <v>9</v>
      </c>
      <c r="E2024" s="4" t="s">
        <v>24</v>
      </c>
      <c r="F2024" s="4" t="s">
        <v>120</v>
      </c>
      <c r="H2024" s="4" t="s">
        <v>178</v>
      </c>
      <c r="I2024" s="4" t="s">
        <v>163</v>
      </c>
      <c r="J2024" s="11">
        <f t="shared" si="93"/>
        <v>4</v>
      </c>
      <c r="K2024" s="11">
        <f t="shared" si="94"/>
        <v>0</v>
      </c>
      <c r="L2024" s="11">
        <f t="shared" si="95"/>
        <v>15</v>
      </c>
      <c r="M2024" s="11" t="str">
        <f ca="1">IF(I2024&lt;&gt;"план","",IF((ABS(SUMIFS($C:$C,$J:$J,J2024,$E:$E,E2024,$I:$I,"факт"))+ABS(C2024))&gt;ABS(SUMIFS(INDIRECT("'Реестр план'!"&amp;'План-факт'!$E$3),'Реестр план'!$F:$F,E2024,'Реестр план'!$I:$I,J2024)),"перерасход","ок"))</f>
        <v/>
      </c>
    </row>
    <row r="2025" spans="1:13" x14ac:dyDescent="0.3">
      <c r="A2025" s="7">
        <v>42104</v>
      </c>
      <c r="C2025" s="9">
        <v>119156.4</v>
      </c>
      <c r="D2025" s="4" t="s">
        <v>15</v>
      </c>
      <c r="E2025" s="4" t="s">
        <v>24</v>
      </c>
      <c r="F2025" s="4" t="s">
        <v>106</v>
      </c>
      <c r="H2025" s="4" t="s">
        <v>178</v>
      </c>
      <c r="I2025" s="4" t="s">
        <v>163</v>
      </c>
      <c r="J2025" s="11">
        <f t="shared" si="93"/>
        <v>4</v>
      </c>
      <c r="K2025" s="11">
        <f t="shared" si="94"/>
        <v>0</v>
      </c>
      <c r="L2025" s="11">
        <f t="shared" si="95"/>
        <v>15</v>
      </c>
      <c r="M2025" s="11" t="str">
        <f ca="1">IF(I2025&lt;&gt;"план","",IF((ABS(SUMIFS($C:$C,$J:$J,J2025,$E:$E,E2025,$I:$I,"факт"))+ABS(C2025))&gt;ABS(SUMIFS(INDIRECT("'Реестр план'!"&amp;'План-факт'!$E$3),'Реестр план'!$F:$F,E2025,'Реестр план'!$I:$I,J2025)),"перерасход","ок"))</f>
        <v/>
      </c>
    </row>
    <row r="2026" spans="1:13" x14ac:dyDescent="0.3">
      <c r="A2026" s="7">
        <v>42104</v>
      </c>
      <c r="B2026" s="7">
        <v>41374</v>
      </c>
      <c r="C2026" s="9">
        <v>770000</v>
      </c>
      <c r="D2026" s="4" t="s">
        <v>9</v>
      </c>
      <c r="E2026" s="4" t="s">
        <v>64</v>
      </c>
      <c r="H2026" s="4" t="s">
        <v>186</v>
      </c>
      <c r="I2026" s="4" t="s">
        <v>163</v>
      </c>
      <c r="J2026" s="11">
        <f t="shared" si="93"/>
        <v>4</v>
      </c>
      <c r="K2026" s="11">
        <f t="shared" si="94"/>
        <v>4</v>
      </c>
      <c r="L2026" s="11">
        <f t="shared" si="95"/>
        <v>15</v>
      </c>
      <c r="M2026" s="11" t="str">
        <f ca="1">IF(I2026&lt;&gt;"план","",IF((ABS(SUMIFS($C:$C,$J:$J,J2026,$E:$E,E2026,$I:$I,"факт"))+ABS(C2026))&gt;ABS(SUMIFS(INDIRECT("'Реестр план'!"&amp;'План-факт'!$E$3),'Реестр план'!$F:$F,E2026,'Реестр план'!$I:$I,J2026)),"перерасход","ок"))</f>
        <v/>
      </c>
    </row>
    <row r="2027" spans="1:13" x14ac:dyDescent="0.3">
      <c r="A2027" s="7">
        <v>42105</v>
      </c>
      <c r="C2027" s="9">
        <v>2891</v>
      </c>
      <c r="D2027" s="4" t="s">
        <v>16</v>
      </c>
      <c r="E2027" s="4" t="s">
        <v>24</v>
      </c>
      <c r="F2027" s="4" t="s">
        <v>109</v>
      </c>
      <c r="H2027" s="4" t="s">
        <v>178</v>
      </c>
      <c r="I2027" s="4" t="s">
        <v>163</v>
      </c>
      <c r="J2027" s="11">
        <f t="shared" si="93"/>
        <v>4</v>
      </c>
      <c r="K2027" s="11">
        <f t="shared" si="94"/>
        <v>0</v>
      </c>
      <c r="L2027" s="11">
        <f t="shared" si="95"/>
        <v>15</v>
      </c>
      <c r="M2027" s="11" t="str">
        <f ca="1">IF(I2027&lt;&gt;"план","",IF((ABS(SUMIFS($C:$C,$J:$J,J2027,$E:$E,E2027,$I:$I,"факт"))+ABS(C2027))&gt;ABS(SUMIFS(INDIRECT("'Реестр план'!"&amp;'План-факт'!$E$3),'Реестр план'!$F:$F,E2027,'Реестр план'!$I:$I,J2027)),"перерасход","ок"))</f>
        <v/>
      </c>
    </row>
    <row r="2028" spans="1:13" x14ac:dyDescent="0.3">
      <c r="A2028" s="7">
        <v>42105</v>
      </c>
      <c r="C2028" s="9">
        <v>5203.8</v>
      </c>
      <c r="D2028" s="4" t="s">
        <v>15</v>
      </c>
      <c r="E2028" s="4" t="s">
        <v>24</v>
      </c>
      <c r="F2028" s="4" t="s">
        <v>123</v>
      </c>
      <c r="H2028" s="4" t="s">
        <v>178</v>
      </c>
      <c r="I2028" s="4" t="s">
        <v>163</v>
      </c>
      <c r="J2028" s="11">
        <f t="shared" si="93"/>
        <v>4</v>
      </c>
      <c r="K2028" s="11">
        <f t="shared" si="94"/>
        <v>0</v>
      </c>
      <c r="L2028" s="11">
        <f t="shared" si="95"/>
        <v>15</v>
      </c>
      <c r="M2028" s="11" t="str">
        <f ca="1">IF(I2028&lt;&gt;"план","",IF((ABS(SUMIFS($C:$C,$J:$J,J2028,$E:$E,E2028,$I:$I,"факт"))+ABS(C2028))&gt;ABS(SUMIFS(INDIRECT("'Реестр план'!"&amp;'План-факт'!$E$3),'Реестр план'!$F:$F,E2028,'Реестр план'!$I:$I,J2028)),"перерасход","ок"))</f>
        <v/>
      </c>
    </row>
    <row r="2029" spans="1:13" x14ac:dyDescent="0.3">
      <c r="A2029" s="7">
        <v>42105</v>
      </c>
      <c r="C2029" s="9">
        <v>9251.2000000000007</v>
      </c>
      <c r="D2029" s="4" t="s">
        <v>16</v>
      </c>
      <c r="E2029" s="4" t="s">
        <v>24</v>
      </c>
      <c r="F2029" s="4" t="s">
        <v>106</v>
      </c>
      <c r="H2029" s="4" t="s">
        <v>178</v>
      </c>
      <c r="I2029" s="4" t="s">
        <v>163</v>
      </c>
      <c r="J2029" s="11">
        <f t="shared" si="93"/>
        <v>4</v>
      </c>
      <c r="K2029" s="11">
        <f t="shared" si="94"/>
        <v>0</v>
      </c>
      <c r="L2029" s="11">
        <f t="shared" si="95"/>
        <v>15</v>
      </c>
      <c r="M2029" s="11" t="str">
        <f ca="1">IF(I2029&lt;&gt;"план","",IF((ABS(SUMIFS($C:$C,$J:$J,J2029,$E:$E,E2029,$I:$I,"факт"))+ABS(C2029))&gt;ABS(SUMIFS(INDIRECT("'Реестр план'!"&amp;'План-факт'!$E$3),'Реестр план'!$F:$F,E2029,'Реестр план'!$I:$I,J2029)),"перерасход","ок"))</f>
        <v/>
      </c>
    </row>
    <row r="2030" spans="1:13" x14ac:dyDescent="0.3">
      <c r="A2030" s="7">
        <v>42105</v>
      </c>
      <c r="C2030" s="9">
        <v>38319.620000000003</v>
      </c>
      <c r="D2030" s="4" t="s">
        <v>16</v>
      </c>
      <c r="E2030" s="4" t="s">
        <v>24</v>
      </c>
      <c r="F2030" s="4" t="s">
        <v>112</v>
      </c>
      <c r="H2030" s="4" t="s">
        <v>178</v>
      </c>
      <c r="I2030" s="4" t="s">
        <v>163</v>
      </c>
      <c r="J2030" s="11">
        <f t="shared" si="93"/>
        <v>4</v>
      </c>
      <c r="K2030" s="11">
        <f t="shared" si="94"/>
        <v>0</v>
      </c>
      <c r="L2030" s="11">
        <f t="shared" si="95"/>
        <v>15</v>
      </c>
      <c r="M2030" s="11" t="str">
        <f ca="1">IF(I2030&lt;&gt;"план","",IF((ABS(SUMIFS($C:$C,$J:$J,J2030,$E:$E,E2030,$I:$I,"факт"))+ABS(C2030))&gt;ABS(SUMIFS(INDIRECT("'Реестр план'!"&amp;'План-факт'!$E$3),'Реестр план'!$F:$F,E2030,'Реестр план'!$I:$I,J2030)),"перерасход","ок"))</f>
        <v/>
      </c>
    </row>
    <row r="2031" spans="1:13" x14ac:dyDescent="0.3">
      <c r="A2031" s="7">
        <v>42105</v>
      </c>
      <c r="C2031" s="9">
        <v>55755</v>
      </c>
      <c r="D2031" s="4" t="s">
        <v>15</v>
      </c>
      <c r="E2031" s="4" t="s">
        <v>24</v>
      </c>
      <c r="F2031" s="4" t="s">
        <v>114</v>
      </c>
      <c r="H2031" s="4" t="s">
        <v>178</v>
      </c>
      <c r="I2031" s="4" t="s">
        <v>163</v>
      </c>
      <c r="J2031" s="11">
        <f t="shared" si="93"/>
        <v>4</v>
      </c>
      <c r="K2031" s="11">
        <f t="shared" si="94"/>
        <v>0</v>
      </c>
      <c r="L2031" s="11">
        <f t="shared" si="95"/>
        <v>15</v>
      </c>
      <c r="M2031" s="11" t="str">
        <f ca="1">IF(I2031&lt;&gt;"план","",IF((ABS(SUMIFS($C:$C,$J:$J,J2031,$E:$E,E2031,$I:$I,"факт"))+ABS(C2031))&gt;ABS(SUMIFS(INDIRECT("'Реестр план'!"&amp;'План-факт'!$E$3),'Реестр план'!$F:$F,E2031,'Реестр план'!$I:$I,J2031)),"перерасход","ок"))</f>
        <v/>
      </c>
    </row>
    <row r="2032" spans="1:13" x14ac:dyDescent="0.3">
      <c r="A2032" s="7">
        <v>42105</v>
      </c>
      <c r="C2032" s="9">
        <v>78470</v>
      </c>
      <c r="D2032" s="4" t="s">
        <v>16</v>
      </c>
      <c r="E2032" s="4" t="s">
        <v>24</v>
      </c>
      <c r="F2032" s="4" t="s">
        <v>119</v>
      </c>
      <c r="H2032" s="4" t="s">
        <v>178</v>
      </c>
      <c r="I2032" s="4" t="s">
        <v>163</v>
      </c>
      <c r="J2032" s="11">
        <f t="shared" si="93"/>
        <v>4</v>
      </c>
      <c r="K2032" s="11">
        <f t="shared" si="94"/>
        <v>0</v>
      </c>
      <c r="L2032" s="11">
        <f t="shared" si="95"/>
        <v>15</v>
      </c>
      <c r="M2032" s="11" t="str">
        <f ca="1">IF(I2032&lt;&gt;"план","",IF((ABS(SUMIFS($C:$C,$J:$J,J2032,$E:$E,E2032,$I:$I,"факт"))+ABS(C2032))&gt;ABS(SUMIFS(INDIRECT("'Реестр план'!"&amp;'План-факт'!$E$3),'Реестр план'!$F:$F,E2032,'Реестр план'!$I:$I,J2032)),"перерасход","ок"))</f>
        <v/>
      </c>
    </row>
    <row r="2033" spans="1:13" x14ac:dyDescent="0.3">
      <c r="A2033" s="7">
        <v>42105</v>
      </c>
      <c r="C2033" s="9">
        <v>78470</v>
      </c>
      <c r="D2033" s="4" t="s">
        <v>9</v>
      </c>
      <c r="E2033" s="4" t="s">
        <v>24</v>
      </c>
      <c r="F2033" s="4" t="s">
        <v>120</v>
      </c>
      <c r="H2033" s="4" t="s">
        <v>178</v>
      </c>
      <c r="I2033" s="4" t="s">
        <v>163</v>
      </c>
      <c r="J2033" s="11">
        <f t="shared" si="93"/>
        <v>4</v>
      </c>
      <c r="K2033" s="11">
        <f t="shared" si="94"/>
        <v>0</v>
      </c>
      <c r="L2033" s="11">
        <f t="shared" si="95"/>
        <v>15</v>
      </c>
      <c r="M2033" s="11" t="str">
        <f ca="1">IF(I2033&lt;&gt;"план","",IF((ABS(SUMIFS($C:$C,$J:$J,J2033,$E:$E,E2033,$I:$I,"факт"))+ABS(C2033))&gt;ABS(SUMIFS(INDIRECT("'Реестр план'!"&amp;'План-факт'!$E$3),'Реестр план'!$F:$F,E2033,'Реестр план'!$I:$I,J2033)),"перерасход","ок"))</f>
        <v/>
      </c>
    </row>
    <row r="2034" spans="1:13" x14ac:dyDescent="0.3">
      <c r="A2034" s="7">
        <v>42105</v>
      </c>
      <c r="C2034" s="9">
        <v>122130</v>
      </c>
      <c r="D2034" s="4" t="s">
        <v>15</v>
      </c>
      <c r="E2034" s="4" t="s">
        <v>24</v>
      </c>
      <c r="F2034" s="4" t="s">
        <v>119</v>
      </c>
      <c r="H2034" s="4" t="s">
        <v>178</v>
      </c>
      <c r="I2034" s="4" t="s">
        <v>163</v>
      </c>
      <c r="J2034" s="11">
        <f t="shared" si="93"/>
        <v>4</v>
      </c>
      <c r="K2034" s="11">
        <f t="shared" si="94"/>
        <v>0</v>
      </c>
      <c r="L2034" s="11">
        <f t="shared" si="95"/>
        <v>15</v>
      </c>
      <c r="M2034" s="11" t="str">
        <f ca="1">IF(I2034&lt;&gt;"план","",IF((ABS(SUMIFS($C:$C,$J:$J,J2034,$E:$E,E2034,$I:$I,"факт"))+ABS(C2034))&gt;ABS(SUMIFS(INDIRECT("'Реестр план'!"&amp;'План-факт'!$E$3),'Реестр план'!$F:$F,E2034,'Реестр план'!$I:$I,J2034)),"перерасход","ок"))</f>
        <v/>
      </c>
    </row>
    <row r="2035" spans="1:13" x14ac:dyDescent="0.3">
      <c r="A2035" s="7">
        <v>42105</v>
      </c>
      <c r="C2035" s="9">
        <v>224259</v>
      </c>
      <c r="D2035" s="4" t="s">
        <v>9</v>
      </c>
      <c r="E2035" s="4" t="s">
        <v>24</v>
      </c>
      <c r="F2035" s="4" t="s">
        <v>118</v>
      </c>
      <c r="H2035" s="4" t="s">
        <v>178</v>
      </c>
      <c r="I2035" s="4" t="s">
        <v>163</v>
      </c>
      <c r="J2035" s="11">
        <f t="shared" si="93"/>
        <v>4</v>
      </c>
      <c r="K2035" s="11">
        <f t="shared" si="94"/>
        <v>0</v>
      </c>
      <c r="L2035" s="11">
        <f t="shared" si="95"/>
        <v>15</v>
      </c>
      <c r="M2035" s="11" t="str">
        <f ca="1">IF(I2035&lt;&gt;"план","",IF((ABS(SUMIFS($C:$C,$J:$J,J2035,$E:$E,E2035,$I:$I,"факт"))+ABS(C2035))&gt;ABS(SUMIFS(INDIRECT("'Реестр план'!"&amp;'План-факт'!$E$3),'Реестр план'!$F:$F,E2035,'Реестр план'!$I:$I,J2035)),"перерасход","ок"))</f>
        <v/>
      </c>
    </row>
    <row r="2036" spans="1:13" x14ac:dyDescent="0.3">
      <c r="A2036" s="7">
        <v>42106</v>
      </c>
      <c r="C2036" s="9">
        <v>2312.66</v>
      </c>
      <c r="D2036" s="4" t="s">
        <v>16</v>
      </c>
      <c r="E2036" s="4" t="s">
        <v>24</v>
      </c>
      <c r="F2036" s="4" t="s">
        <v>124</v>
      </c>
      <c r="H2036" s="4" t="s">
        <v>178</v>
      </c>
      <c r="I2036" s="4" t="s">
        <v>163</v>
      </c>
      <c r="J2036" s="11">
        <f t="shared" si="93"/>
        <v>4</v>
      </c>
      <c r="K2036" s="11">
        <f t="shared" si="94"/>
        <v>0</v>
      </c>
      <c r="L2036" s="11">
        <f t="shared" si="95"/>
        <v>16</v>
      </c>
      <c r="M2036" s="11" t="str">
        <f ca="1">IF(I2036&lt;&gt;"план","",IF((ABS(SUMIFS($C:$C,$J:$J,J2036,$E:$E,E2036,$I:$I,"факт"))+ABS(C2036))&gt;ABS(SUMIFS(INDIRECT("'Реестр план'!"&amp;'План-факт'!$E$3),'Реестр план'!$F:$F,E2036,'Реестр план'!$I:$I,J2036)),"перерасход","ок"))</f>
        <v/>
      </c>
    </row>
    <row r="2037" spans="1:13" x14ac:dyDescent="0.3">
      <c r="A2037" s="7">
        <v>42106</v>
      </c>
      <c r="C2037" s="9">
        <v>5575.5</v>
      </c>
      <c r="D2037" s="4" t="s">
        <v>16</v>
      </c>
      <c r="E2037" s="4" t="s">
        <v>24</v>
      </c>
      <c r="F2037" s="4" t="s">
        <v>122</v>
      </c>
      <c r="H2037" s="4" t="s">
        <v>178</v>
      </c>
      <c r="I2037" s="4" t="s">
        <v>163</v>
      </c>
      <c r="J2037" s="11">
        <f t="shared" si="93"/>
        <v>4</v>
      </c>
      <c r="K2037" s="11">
        <f t="shared" si="94"/>
        <v>0</v>
      </c>
      <c r="L2037" s="11">
        <f t="shared" si="95"/>
        <v>16</v>
      </c>
      <c r="M2037" s="11" t="str">
        <f ca="1">IF(I2037&lt;&gt;"план","",IF((ABS(SUMIFS($C:$C,$J:$J,J2037,$E:$E,E2037,$I:$I,"факт"))+ABS(C2037))&gt;ABS(SUMIFS(INDIRECT("'Реестр план'!"&amp;'План-факт'!$E$3),'Реестр план'!$F:$F,E2037,'Реестр план'!$I:$I,J2037)),"перерасход","ок"))</f>
        <v/>
      </c>
    </row>
    <row r="2038" spans="1:13" x14ac:dyDescent="0.3">
      <c r="A2038" s="7">
        <v>42106</v>
      </c>
      <c r="C2038" s="9">
        <v>25488</v>
      </c>
      <c r="D2038" s="4" t="s">
        <v>15</v>
      </c>
      <c r="E2038" s="4" t="s">
        <v>24</v>
      </c>
      <c r="F2038" s="4" t="s">
        <v>122</v>
      </c>
      <c r="H2038" s="4" t="s">
        <v>178</v>
      </c>
      <c r="I2038" s="4" t="s">
        <v>163</v>
      </c>
      <c r="J2038" s="11">
        <f t="shared" si="93"/>
        <v>4</v>
      </c>
      <c r="K2038" s="11">
        <f t="shared" si="94"/>
        <v>0</v>
      </c>
      <c r="L2038" s="11">
        <f t="shared" si="95"/>
        <v>16</v>
      </c>
      <c r="M2038" s="11" t="str">
        <f ca="1">IF(I2038&lt;&gt;"план","",IF((ABS(SUMIFS($C:$C,$J:$J,J2038,$E:$E,E2038,$I:$I,"факт"))+ABS(C2038))&gt;ABS(SUMIFS(INDIRECT("'Реестр план'!"&amp;'План-факт'!$E$3),'Реестр план'!$F:$F,E2038,'Реестр план'!$I:$I,J2038)),"перерасход","ок"))</f>
        <v/>
      </c>
    </row>
    <row r="2039" spans="1:13" x14ac:dyDescent="0.3">
      <c r="A2039" s="7">
        <v>42106</v>
      </c>
      <c r="C2039" s="9">
        <v>33984</v>
      </c>
      <c r="D2039" s="4" t="s">
        <v>9</v>
      </c>
      <c r="E2039" s="4" t="s">
        <v>24</v>
      </c>
      <c r="F2039" s="4" t="s">
        <v>122</v>
      </c>
      <c r="H2039" s="4" t="s">
        <v>178</v>
      </c>
      <c r="I2039" s="4" t="s">
        <v>163</v>
      </c>
      <c r="J2039" s="11">
        <f t="shared" si="93"/>
        <v>4</v>
      </c>
      <c r="K2039" s="11">
        <f t="shared" si="94"/>
        <v>0</v>
      </c>
      <c r="L2039" s="11">
        <f t="shared" si="95"/>
        <v>16</v>
      </c>
      <c r="M2039" s="11" t="str">
        <f ca="1">IF(I2039&lt;&gt;"план","",IF((ABS(SUMIFS($C:$C,$J:$J,J2039,$E:$E,E2039,$I:$I,"факт"))+ABS(C2039))&gt;ABS(SUMIFS(INDIRECT("'Реестр план'!"&amp;'План-факт'!$E$3),'Реестр план'!$F:$F,E2039,'Реестр план'!$I:$I,J2039)),"перерасход","ок"))</f>
        <v/>
      </c>
    </row>
    <row r="2040" spans="1:13" x14ac:dyDescent="0.3">
      <c r="A2040" s="7">
        <v>42106</v>
      </c>
      <c r="C2040" s="9">
        <v>101185</v>
      </c>
      <c r="D2040" s="4" t="s">
        <v>15</v>
      </c>
      <c r="E2040" s="4" t="s">
        <v>24</v>
      </c>
      <c r="F2040" s="4" t="s">
        <v>113</v>
      </c>
      <c r="H2040" s="4" t="s">
        <v>178</v>
      </c>
      <c r="I2040" s="4" t="s">
        <v>163</v>
      </c>
      <c r="J2040" s="11">
        <f t="shared" si="93"/>
        <v>4</v>
      </c>
      <c r="K2040" s="11">
        <f t="shared" si="94"/>
        <v>0</v>
      </c>
      <c r="L2040" s="11">
        <f t="shared" si="95"/>
        <v>16</v>
      </c>
      <c r="M2040" s="11" t="str">
        <f ca="1">IF(I2040&lt;&gt;"план","",IF((ABS(SUMIFS($C:$C,$J:$J,J2040,$E:$E,E2040,$I:$I,"факт"))+ABS(C2040))&gt;ABS(SUMIFS(INDIRECT("'Реестр план'!"&amp;'План-факт'!$E$3),'Реестр план'!$F:$F,E2040,'Реестр план'!$I:$I,J2040)),"перерасход","ок"))</f>
        <v/>
      </c>
    </row>
    <row r="2041" spans="1:13" x14ac:dyDescent="0.3">
      <c r="A2041" s="7">
        <v>42106</v>
      </c>
      <c r="C2041" s="9">
        <v>192363.6</v>
      </c>
      <c r="D2041" s="4" t="s">
        <v>15</v>
      </c>
      <c r="E2041" s="4" t="s">
        <v>24</v>
      </c>
      <c r="F2041" s="4" t="s">
        <v>125</v>
      </c>
      <c r="H2041" s="4" t="s">
        <v>178</v>
      </c>
      <c r="I2041" s="4" t="s">
        <v>163</v>
      </c>
      <c r="J2041" s="11">
        <f t="shared" si="93"/>
        <v>4</v>
      </c>
      <c r="K2041" s="11">
        <f t="shared" si="94"/>
        <v>0</v>
      </c>
      <c r="L2041" s="11">
        <f t="shared" si="95"/>
        <v>16</v>
      </c>
      <c r="M2041" s="11" t="str">
        <f ca="1">IF(I2041&lt;&gt;"план","",IF((ABS(SUMIFS($C:$C,$J:$J,J2041,$E:$E,E2041,$I:$I,"факт"))+ABS(C2041))&gt;ABS(SUMIFS(INDIRECT("'Реестр план'!"&amp;'План-факт'!$E$3),'Реестр план'!$F:$F,E2041,'Реестр план'!$I:$I,J2041)),"перерасход","ок"))</f>
        <v/>
      </c>
    </row>
    <row r="2042" spans="1:13" x14ac:dyDescent="0.3">
      <c r="A2042" s="7">
        <v>42109</v>
      </c>
      <c r="C2042" s="9">
        <v>-174320</v>
      </c>
      <c r="D2042" s="4" t="s">
        <v>15</v>
      </c>
      <c r="E2042" s="4" t="s">
        <v>32</v>
      </c>
      <c r="F2042" s="4" t="s">
        <v>152</v>
      </c>
      <c r="H2042" s="4" t="s">
        <v>179</v>
      </c>
      <c r="I2042" s="4" t="s">
        <v>163</v>
      </c>
      <c r="J2042" s="11">
        <f t="shared" si="93"/>
        <v>4</v>
      </c>
      <c r="K2042" s="11">
        <f t="shared" si="94"/>
        <v>0</v>
      </c>
      <c r="L2042" s="11">
        <f t="shared" si="95"/>
        <v>16</v>
      </c>
      <c r="M2042" s="11" t="str">
        <f ca="1">IF(I2042&lt;&gt;"план","",IF((ABS(SUMIFS($C:$C,$J:$J,J2042,$E:$E,E2042,$I:$I,"факт"))+ABS(C2042))&gt;ABS(SUMIFS(INDIRECT("'Реестр план'!"&amp;'План-факт'!$E$3),'Реестр план'!$F:$F,E2042,'Реестр план'!$I:$I,J2042)),"перерасход","ок"))</f>
        <v/>
      </c>
    </row>
    <row r="2043" spans="1:13" x14ac:dyDescent="0.3">
      <c r="A2043" s="7">
        <v>42109</v>
      </c>
      <c r="C2043" s="9">
        <v>-133110</v>
      </c>
      <c r="D2043" s="4" t="s">
        <v>9</v>
      </c>
      <c r="E2043" s="4" t="s">
        <v>36</v>
      </c>
      <c r="H2043" s="4" t="s">
        <v>186</v>
      </c>
      <c r="I2043" s="4" t="s">
        <v>163</v>
      </c>
      <c r="J2043" s="11">
        <f t="shared" si="93"/>
        <v>4</v>
      </c>
      <c r="K2043" s="11">
        <f t="shared" si="94"/>
        <v>0</v>
      </c>
      <c r="L2043" s="11">
        <f t="shared" si="95"/>
        <v>16</v>
      </c>
      <c r="M2043" s="11" t="str">
        <f ca="1">IF(I2043&lt;&gt;"план","",IF((ABS(SUMIFS($C:$C,$J:$J,J2043,$E:$E,E2043,$I:$I,"факт"))+ABS(C2043))&gt;ABS(SUMIFS(INDIRECT("'Реестр план'!"&amp;'План-факт'!$E$3),'Реестр план'!$F:$F,E2043,'Реестр план'!$I:$I,J2043)),"перерасход","ок"))</f>
        <v/>
      </c>
    </row>
    <row r="2044" spans="1:13" x14ac:dyDescent="0.3">
      <c r="A2044" s="7">
        <v>42109</v>
      </c>
      <c r="C2044" s="9">
        <v>-75000</v>
      </c>
      <c r="D2044" s="4" t="s">
        <v>16</v>
      </c>
      <c r="E2044" s="4" t="s">
        <v>32</v>
      </c>
      <c r="F2044" s="4" t="s">
        <v>147</v>
      </c>
      <c r="H2044" s="4" t="s">
        <v>179</v>
      </c>
      <c r="I2044" s="4" t="s">
        <v>163</v>
      </c>
      <c r="J2044" s="11">
        <f t="shared" si="93"/>
        <v>4</v>
      </c>
      <c r="K2044" s="11">
        <f t="shared" si="94"/>
        <v>0</v>
      </c>
      <c r="L2044" s="11">
        <f t="shared" si="95"/>
        <v>16</v>
      </c>
      <c r="M2044" s="11" t="str">
        <f ca="1">IF(I2044&lt;&gt;"план","",IF((ABS(SUMIFS($C:$C,$J:$J,J2044,$E:$E,E2044,$I:$I,"факт"))+ABS(C2044))&gt;ABS(SUMIFS(INDIRECT("'Реестр план'!"&amp;'План-факт'!$E$3),'Реестр план'!$F:$F,E2044,'Реестр план'!$I:$I,J2044)),"перерасход","ок"))</f>
        <v/>
      </c>
    </row>
    <row r="2045" spans="1:13" x14ac:dyDescent="0.3">
      <c r="A2045" s="7">
        <v>42109</v>
      </c>
      <c r="C2045" s="9">
        <v>-60000</v>
      </c>
      <c r="D2045" s="4" t="s">
        <v>16</v>
      </c>
      <c r="E2045" s="4" t="s">
        <v>32</v>
      </c>
      <c r="F2045" s="4" t="s">
        <v>148</v>
      </c>
      <c r="H2045" s="4" t="s">
        <v>179</v>
      </c>
      <c r="I2045" s="4" t="s">
        <v>163</v>
      </c>
      <c r="J2045" s="11">
        <f t="shared" si="93"/>
        <v>4</v>
      </c>
      <c r="K2045" s="11">
        <f t="shared" si="94"/>
        <v>0</v>
      </c>
      <c r="L2045" s="11">
        <f t="shared" si="95"/>
        <v>16</v>
      </c>
      <c r="M2045" s="11" t="str">
        <f ca="1">IF(I2045&lt;&gt;"план","",IF((ABS(SUMIFS($C:$C,$J:$J,J2045,$E:$E,E2045,$I:$I,"факт"))+ABS(C2045))&gt;ABS(SUMIFS(INDIRECT("'Реестр план'!"&amp;'План-факт'!$E$3),'Реестр план'!$F:$F,E2045,'Реестр план'!$I:$I,J2045)),"перерасход","ок"))</f>
        <v/>
      </c>
    </row>
    <row r="2046" spans="1:13" x14ac:dyDescent="0.3">
      <c r="A2046" s="7">
        <v>42109</v>
      </c>
      <c r="C2046" s="9">
        <v>-47500</v>
      </c>
      <c r="D2046" s="4" t="s">
        <v>15</v>
      </c>
      <c r="E2046" s="4" t="s">
        <v>32</v>
      </c>
      <c r="F2046" s="4" t="s">
        <v>149</v>
      </c>
      <c r="H2046" s="4" t="s">
        <v>179</v>
      </c>
      <c r="I2046" s="4" t="s">
        <v>163</v>
      </c>
      <c r="J2046" s="11">
        <f t="shared" si="93"/>
        <v>4</v>
      </c>
      <c r="K2046" s="11">
        <f t="shared" si="94"/>
        <v>0</v>
      </c>
      <c r="L2046" s="11">
        <f t="shared" si="95"/>
        <v>16</v>
      </c>
      <c r="M2046" s="11" t="str">
        <f ca="1">IF(I2046&lt;&gt;"план","",IF((ABS(SUMIFS($C:$C,$J:$J,J2046,$E:$E,E2046,$I:$I,"факт"))+ABS(C2046))&gt;ABS(SUMIFS(INDIRECT("'Реестр план'!"&amp;'План-факт'!$E$3),'Реестр план'!$F:$F,E2046,'Реестр план'!$I:$I,J2046)),"перерасход","ок"))</f>
        <v/>
      </c>
    </row>
    <row r="2047" spans="1:13" x14ac:dyDescent="0.3">
      <c r="A2047" s="7">
        <v>42109</v>
      </c>
      <c r="C2047" s="9">
        <v>-43580</v>
      </c>
      <c r="D2047" s="4" t="s">
        <v>15</v>
      </c>
      <c r="E2047" s="4" t="s">
        <v>33</v>
      </c>
      <c r="F2047" s="4" t="s">
        <v>152</v>
      </c>
      <c r="H2047" s="4" t="s">
        <v>179</v>
      </c>
      <c r="I2047" s="4" t="s">
        <v>163</v>
      </c>
      <c r="J2047" s="11">
        <f t="shared" si="93"/>
        <v>4</v>
      </c>
      <c r="K2047" s="11">
        <f t="shared" si="94"/>
        <v>0</v>
      </c>
      <c r="L2047" s="11">
        <f t="shared" si="95"/>
        <v>16</v>
      </c>
      <c r="M2047" s="11" t="str">
        <f ca="1">IF(I2047&lt;&gt;"план","",IF((ABS(SUMIFS($C:$C,$J:$J,J2047,$E:$E,E2047,$I:$I,"факт"))+ABS(C2047))&gt;ABS(SUMIFS(INDIRECT("'Реестр план'!"&amp;'План-факт'!$E$3),'Реестр план'!$F:$F,E2047,'Реестр план'!$I:$I,J2047)),"перерасход","ок"))</f>
        <v/>
      </c>
    </row>
    <row r="2048" spans="1:13" x14ac:dyDescent="0.3">
      <c r="A2048" s="7">
        <v>42109</v>
      </c>
      <c r="C2048" s="9">
        <v>-40000</v>
      </c>
      <c r="D2048" s="4" t="s">
        <v>15</v>
      </c>
      <c r="E2048" s="4" t="s">
        <v>32</v>
      </c>
      <c r="F2048" s="4" t="s">
        <v>151</v>
      </c>
      <c r="H2048" s="4" t="s">
        <v>179</v>
      </c>
      <c r="I2048" s="4" t="s">
        <v>163</v>
      </c>
      <c r="J2048" s="11">
        <f t="shared" si="93"/>
        <v>4</v>
      </c>
      <c r="K2048" s="11">
        <f t="shared" si="94"/>
        <v>0</v>
      </c>
      <c r="L2048" s="11">
        <f t="shared" si="95"/>
        <v>16</v>
      </c>
      <c r="M2048" s="11" t="str">
        <f ca="1">IF(I2048&lt;&gt;"план","",IF((ABS(SUMIFS($C:$C,$J:$J,J2048,$E:$E,E2048,$I:$I,"факт"))+ABS(C2048))&gt;ABS(SUMIFS(INDIRECT("'Реестр план'!"&amp;'План-факт'!$E$3),'Реестр план'!$F:$F,E2048,'Реестр план'!$I:$I,J2048)),"перерасход","ок"))</f>
        <v/>
      </c>
    </row>
    <row r="2049" spans="1:13" x14ac:dyDescent="0.3">
      <c r="A2049" s="7">
        <v>42109</v>
      </c>
      <c r="C2049" s="9">
        <v>-32625</v>
      </c>
      <c r="D2049" s="4" t="s">
        <v>15</v>
      </c>
      <c r="E2049" s="4" t="s">
        <v>32</v>
      </c>
      <c r="F2049" s="4" t="s">
        <v>150</v>
      </c>
      <c r="H2049" s="4" t="s">
        <v>179</v>
      </c>
      <c r="I2049" s="4" t="s">
        <v>163</v>
      </c>
      <c r="J2049" s="11">
        <f t="shared" si="93"/>
        <v>4</v>
      </c>
      <c r="K2049" s="11">
        <f t="shared" si="94"/>
        <v>0</v>
      </c>
      <c r="L2049" s="11">
        <f t="shared" si="95"/>
        <v>16</v>
      </c>
      <c r="M2049" s="11" t="str">
        <f ca="1">IF(I2049&lt;&gt;"план","",IF((ABS(SUMIFS($C:$C,$J:$J,J2049,$E:$E,E2049,$I:$I,"факт"))+ABS(C2049))&gt;ABS(SUMIFS(INDIRECT("'Реестр план'!"&amp;'План-факт'!$E$3),'Реестр план'!$F:$F,E2049,'Реестр план'!$I:$I,J2049)),"перерасход","ок"))</f>
        <v/>
      </c>
    </row>
    <row r="2050" spans="1:13" x14ac:dyDescent="0.3">
      <c r="A2050" s="7">
        <v>42109</v>
      </c>
      <c r="C2050" s="9">
        <v>-18750</v>
      </c>
      <c r="D2050" s="4" t="s">
        <v>16</v>
      </c>
      <c r="E2050" s="4" t="s">
        <v>33</v>
      </c>
      <c r="F2050" s="4" t="s">
        <v>147</v>
      </c>
      <c r="H2050" s="4" t="s">
        <v>179</v>
      </c>
      <c r="I2050" s="4" t="s">
        <v>163</v>
      </c>
      <c r="J2050" s="11">
        <f t="shared" si="93"/>
        <v>4</v>
      </c>
      <c r="K2050" s="11">
        <f t="shared" si="94"/>
        <v>0</v>
      </c>
      <c r="L2050" s="11">
        <f t="shared" si="95"/>
        <v>16</v>
      </c>
      <c r="M2050" s="11" t="str">
        <f ca="1">IF(I2050&lt;&gt;"план","",IF((ABS(SUMIFS($C:$C,$J:$J,J2050,$E:$E,E2050,$I:$I,"факт"))+ABS(C2050))&gt;ABS(SUMIFS(INDIRECT("'Реестр план'!"&amp;'План-факт'!$E$3),'Реестр план'!$F:$F,E2050,'Реестр план'!$I:$I,J2050)),"перерасход","ок"))</f>
        <v/>
      </c>
    </row>
    <row r="2051" spans="1:13" x14ac:dyDescent="0.3">
      <c r="A2051" s="7">
        <v>42109</v>
      </c>
      <c r="C2051" s="9">
        <v>-15000</v>
      </c>
      <c r="D2051" s="4" t="s">
        <v>16</v>
      </c>
      <c r="E2051" s="4" t="s">
        <v>33</v>
      </c>
      <c r="F2051" s="4" t="s">
        <v>148</v>
      </c>
      <c r="H2051" s="4" t="s">
        <v>179</v>
      </c>
      <c r="I2051" s="4" t="s">
        <v>163</v>
      </c>
      <c r="J2051" s="11">
        <f t="shared" si="93"/>
        <v>4</v>
      </c>
      <c r="K2051" s="11">
        <f t="shared" si="94"/>
        <v>0</v>
      </c>
      <c r="L2051" s="11">
        <f t="shared" si="95"/>
        <v>16</v>
      </c>
      <c r="M2051" s="11" t="str">
        <f ca="1">IF(I2051&lt;&gt;"план","",IF((ABS(SUMIFS($C:$C,$J:$J,J2051,$E:$E,E2051,$I:$I,"факт"))+ABS(C2051))&gt;ABS(SUMIFS(INDIRECT("'Реестр план'!"&amp;'План-факт'!$E$3),'Реестр план'!$F:$F,E2051,'Реестр план'!$I:$I,J2051)),"перерасход","ок"))</f>
        <v/>
      </c>
    </row>
    <row r="2052" spans="1:13" x14ac:dyDescent="0.3">
      <c r="A2052" s="7">
        <v>42109</v>
      </c>
      <c r="C2052" s="9">
        <v>-11875</v>
      </c>
      <c r="D2052" s="4" t="s">
        <v>16</v>
      </c>
      <c r="E2052" s="4" t="s">
        <v>33</v>
      </c>
      <c r="F2052" s="4" t="s">
        <v>149</v>
      </c>
      <c r="H2052" s="4" t="s">
        <v>179</v>
      </c>
      <c r="I2052" s="4" t="s">
        <v>163</v>
      </c>
      <c r="J2052" s="11">
        <f t="shared" ref="J2052:J2115" si="96">IF(ISBLANK(A2052),0,MONTH(A2052))</f>
        <v>4</v>
      </c>
      <c r="K2052" s="11">
        <f t="shared" ref="K2052:K2115" si="97">IF(ISBLANK(B2052),0,MONTH(B2052))</f>
        <v>0</v>
      </c>
      <c r="L2052" s="11">
        <f t="shared" ref="L2052:L2115" si="98">WEEKNUM(A2052)</f>
        <v>16</v>
      </c>
      <c r="M2052" s="11" t="str">
        <f ca="1">IF(I2052&lt;&gt;"план","",IF((ABS(SUMIFS($C:$C,$J:$J,J2052,$E:$E,E2052,$I:$I,"факт"))+ABS(C2052))&gt;ABS(SUMIFS(INDIRECT("'Реестр план'!"&amp;'План-факт'!$E$3),'Реестр план'!$F:$F,E2052,'Реестр план'!$I:$I,J2052)),"перерасход","ок"))</f>
        <v/>
      </c>
    </row>
    <row r="2053" spans="1:13" x14ac:dyDescent="0.3">
      <c r="A2053" s="7">
        <v>42109</v>
      </c>
      <c r="C2053" s="9">
        <v>-10000</v>
      </c>
      <c r="D2053" s="4" t="s">
        <v>9</v>
      </c>
      <c r="E2053" s="4" t="s">
        <v>33</v>
      </c>
      <c r="F2053" s="4" t="s">
        <v>151</v>
      </c>
      <c r="H2053" s="4" t="s">
        <v>179</v>
      </c>
      <c r="I2053" s="4" t="s">
        <v>163</v>
      </c>
      <c r="J2053" s="11">
        <f t="shared" si="96"/>
        <v>4</v>
      </c>
      <c r="K2053" s="11">
        <f t="shared" si="97"/>
        <v>0</v>
      </c>
      <c r="L2053" s="11">
        <f t="shared" si="98"/>
        <v>16</v>
      </c>
      <c r="M2053" s="11" t="str">
        <f ca="1">IF(I2053&lt;&gt;"план","",IF((ABS(SUMIFS($C:$C,$J:$J,J2053,$E:$E,E2053,$I:$I,"факт"))+ABS(C2053))&gt;ABS(SUMIFS(INDIRECT("'Реестр план'!"&amp;'План-факт'!$E$3),'Реестр план'!$F:$F,E2053,'Реестр план'!$I:$I,J2053)),"перерасход","ок"))</f>
        <v/>
      </c>
    </row>
    <row r="2054" spans="1:13" x14ac:dyDescent="0.3">
      <c r="A2054" s="7">
        <v>42109</v>
      </c>
      <c r="C2054" s="9">
        <v>-8156.25</v>
      </c>
      <c r="D2054" s="4" t="s">
        <v>16</v>
      </c>
      <c r="E2054" s="4" t="s">
        <v>33</v>
      </c>
      <c r="F2054" s="4" t="s">
        <v>150</v>
      </c>
      <c r="H2054" s="4" t="s">
        <v>179</v>
      </c>
      <c r="I2054" s="4" t="s">
        <v>163</v>
      </c>
      <c r="J2054" s="11">
        <f t="shared" si="96"/>
        <v>4</v>
      </c>
      <c r="K2054" s="11">
        <f t="shared" si="97"/>
        <v>0</v>
      </c>
      <c r="L2054" s="11">
        <f t="shared" si="98"/>
        <v>16</v>
      </c>
      <c r="M2054" s="11" t="str">
        <f ca="1">IF(I2054&lt;&gt;"план","",IF((ABS(SUMIFS($C:$C,$J:$J,J2054,$E:$E,E2054,$I:$I,"факт"))+ABS(C2054))&gt;ABS(SUMIFS(INDIRECT("'Реестр план'!"&amp;'План-факт'!$E$3),'Реестр план'!$F:$F,E2054,'Реестр план'!$I:$I,J2054)),"перерасход","ок"))</f>
        <v/>
      </c>
    </row>
    <row r="2055" spans="1:13" x14ac:dyDescent="0.3">
      <c r="A2055" s="7">
        <v>42109</v>
      </c>
      <c r="C2055" s="9">
        <v>74340</v>
      </c>
      <c r="D2055" s="4" t="s">
        <v>9</v>
      </c>
      <c r="E2055" s="4" t="s">
        <v>24</v>
      </c>
      <c r="F2055" s="4" t="s">
        <v>125</v>
      </c>
      <c r="H2055" s="4" t="s">
        <v>178</v>
      </c>
      <c r="I2055" s="4" t="s">
        <v>163</v>
      </c>
      <c r="J2055" s="11">
        <f t="shared" si="96"/>
        <v>4</v>
      </c>
      <c r="K2055" s="11">
        <f t="shared" si="97"/>
        <v>0</v>
      </c>
      <c r="L2055" s="11">
        <f t="shared" si="98"/>
        <v>16</v>
      </c>
      <c r="M2055" s="11" t="str">
        <f ca="1">IF(I2055&lt;&gt;"план","",IF((ABS(SUMIFS($C:$C,$J:$J,J2055,$E:$E,E2055,$I:$I,"факт"))+ABS(C2055))&gt;ABS(SUMIFS(INDIRECT("'Реестр план'!"&amp;'План-факт'!$E$3),'Реестр план'!$F:$F,E2055,'Реестр план'!$I:$I,J2055)),"перерасход","ок"))</f>
        <v/>
      </c>
    </row>
    <row r="2056" spans="1:13" x14ac:dyDescent="0.3">
      <c r="A2056" s="7">
        <v>42110</v>
      </c>
      <c r="C2056" s="9">
        <v>-4230.3</v>
      </c>
      <c r="D2056" s="4" t="s">
        <v>15</v>
      </c>
      <c r="E2056" s="4" t="s">
        <v>29</v>
      </c>
      <c r="F2056" s="4" t="s">
        <v>145</v>
      </c>
      <c r="H2056" s="4" t="s">
        <v>185</v>
      </c>
      <c r="I2056" s="4" t="s">
        <v>163</v>
      </c>
      <c r="J2056" s="11">
        <f t="shared" si="96"/>
        <v>4</v>
      </c>
      <c r="K2056" s="11">
        <f t="shared" si="97"/>
        <v>0</v>
      </c>
      <c r="L2056" s="11">
        <f t="shared" si="98"/>
        <v>16</v>
      </c>
      <c r="M2056" s="11" t="str">
        <f ca="1">IF(I2056&lt;&gt;"план","",IF((ABS(SUMIFS($C:$C,$J:$J,J2056,$E:$E,E2056,$I:$I,"факт"))+ABS(C2056))&gt;ABS(SUMIFS(INDIRECT("'Реестр план'!"&amp;'План-факт'!$E$3),'Реестр план'!$F:$F,E2056,'Реестр план'!$I:$I,J2056)),"перерасход","ок"))</f>
        <v/>
      </c>
    </row>
    <row r="2057" spans="1:13" x14ac:dyDescent="0.3">
      <c r="A2057" s="7">
        <v>42111</v>
      </c>
      <c r="C2057" s="9">
        <v>-18500</v>
      </c>
      <c r="D2057" s="4" t="s">
        <v>16</v>
      </c>
      <c r="E2057" s="4" t="s">
        <v>24</v>
      </c>
      <c r="F2057" s="4" t="s">
        <v>111</v>
      </c>
      <c r="H2057" s="4" t="s">
        <v>178</v>
      </c>
      <c r="I2057" s="4" t="s">
        <v>163</v>
      </c>
      <c r="J2057" s="11">
        <f t="shared" si="96"/>
        <v>4</v>
      </c>
      <c r="K2057" s="11">
        <f t="shared" si="97"/>
        <v>0</v>
      </c>
      <c r="L2057" s="11">
        <f t="shared" si="98"/>
        <v>16</v>
      </c>
      <c r="M2057" s="11" t="str">
        <f ca="1">IF(I2057&lt;&gt;"план","",IF((ABS(SUMIFS($C:$C,$J:$J,J2057,$E:$E,E2057,$I:$I,"факт"))+ABS(C2057))&gt;ABS(SUMIFS(INDIRECT("'Реестр план'!"&amp;'План-факт'!$E$3),'Реестр план'!$F:$F,E2057,'Реестр план'!$I:$I,J2057)),"перерасход","ок"))</f>
        <v/>
      </c>
    </row>
    <row r="2058" spans="1:13" x14ac:dyDescent="0.3">
      <c r="A2058" s="7">
        <v>42111</v>
      </c>
      <c r="C2058" s="9">
        <v>6513.6</v>
      </c>
      <c r="D2058" s="4" t="s">
        <v>9</v>
      </c>
      <c r="E2058" s="4" t="s">
        <v>24</v>
      </c>
      <c r="F2058" s="4" t="s">
        <v>112</v>
      </c>
      <c r="H2058" s="4" t="s">
        <v>178</v>
      </c>
      <c r="I2058" s="4" t="s">
        <v>163</v>
      </c>
      <c r="J2058" s="11">
        <f t="shared" si="96"/>
        <v>4</v>
      </c>
      <c r="K2058" s="11">
        <f t="shared" si="97"/>
        <v>0</v>
      </c>
      <c r="L2058" s="11">
        <f t="shared" si="98"/>
        <v>16</v>
      </c>
      <c r="M2058" s="11" t="str">
        <f ca="1">IF(I2058&lt;&gt;"план","",IF((ABS(SUMIFS($C:$C,$J:$J,J2058,$E:$E,E2058,$I:$I,"факт"))+ABS(C2058))&gt;ABS(SUMIFS(INDIRECT("'Реестр план'!"&amp;'План-факт'!$E$3),'Реестр план'!$F:$F,E2058,'Реестр план'!$I:$I,J2058)),"перерасход","ок"))</f>
        <v/>
      </c>
    </row>
    <row r="2059" spans="1:13" x14ac:dyDescent="0.3">
      <c r="A2059" s="7">
        <v>42111</v>
      </c>
      <c r="C2059" s="9">
        <v>7374.53</v>
      </c>
      <c r="D2059" s="4" t="s">
        <v>16</v>
      </c>
      <c r="E2059" s="4" t="s">
        <v>24</v>
      </c>
      <c r="F2059" s="4" t="s">
        <v>112</v>
      </c>
      <c r="H2059" s="4" t="s">
        <v>178</v>
      </c>
      <c r="I2059" s="4" t="s">
        <v>163</v>
      </c>
      <c r="J2059" s="11">
        <f t="shared" si="96"/>
        <v>4</v>
      </c>
      <c r="K2059" s="11">
        <f t="shared" si="97"/>
        <v>0</v>
      </c>
      <c r="L2059" s="11">
        <f t="shared" si="98"/>
        <v>16</v>
      </c>
      <c r="M2059" s="11" t="str">
        <f ca="1">IF(I2059&lt;&gt;"план","",IF((ABS(SUMIFS($C:$C,$J:$J,J2059,$E:$E,E2059,$I:$I,"факт"))+ABS(C2059))&gt;ABS(SUMIFS(INDIRECT("'Реестр план'!"&amp;'План-факт'!$E$3),'Реестр план'!$F:$F,E2059,'Реестр план'!$I:$I,J2059)),"перерасход","ок"))</f>
        <v/>
      </c>
    </row>
    <row r="2060" spans="1:13" x14ac:dyDescent="0.3">
      <c r="A2060" s="7">
        <v>42111</v>
      </c>
      <c r="C2060" s="9">
        <v>16614.400000000001</v>
      </c>
      <c r="D2060" s="4" t="s">
        <v>9</v>
      </c>
      <c r="E2060" s="4" t="s">
        <v>24</v>
      </c>
      <c r="F2060" s="4" t="s">
        <v>120</v>
      </c>
      <c r="H2060" s="4" t="s">
        <v>178</v>
      </c>
      <c r="I2060" s="4" t="s">
        <v>163</v>
      </c>
      <c r="J2060" s="11">
        <f t="shared" si="96"/>
        <v>4</v>
      </c>
      <c r="K2060" s="11">
        <f t="shared" si="97"/>
        <v>0</v>
      </c>
      <c r="L2060" s="11">
        <f t="shared" si="98"/>
        <v>16</v>
      </c>
      <c r="M2060" s="11" t="str">
        <f ca="1">IF(I2060&lt;&gt;"план","",IF((ABS(SUMIFS($C:$C,$J:$J,J2060,$E:$E,E2060,$I:$I,"факт"))+ABS(C2060))&gt;ABS(SUMIFS(INDIRECT("'Реестр план'!"&amp;'План-факт'!$E$3),'Реестр план'!$F:$F,E2060,'Реестр план'!$I:$I,J2060)),"перерасход","ок"))</f>
        <v/>
      </c>
    </row>
    <row r="2061" spans="1:13" x14ac:dyDescent="0.3">
      <c r="A2061" s="7">
        <v>42111</v>
      </c>
      <c r="C2061" s="9">
        <v>29736</v>
      </c>
      <c r="D2061" s="4" t="s">
        <v>9</v>
      </c>
      <c r="E2061" s="4" t="s">
        <v>24</v>
      </c>
      <c r="F2061" s="4" t="s">
        <v>116</v>
      </c>
      <c r="H2061" s="4" t="s">
        <v>178</v>
      </c>
      <c r="I2061" s="4" t="s">
        <v>163</v>
      </c>
      <c r="J2061" s="11">
        <f t="shared" si="96"/>
        <v>4</v>
      </c>
      <c r="K2061" s="11">
        <f t="shared" si="97"/>
        <v>0</v>
      </c>
      <c r="L2061" s="11">
        <f t="shared" si="98"/>
        <v>16</v>
      </c>
      <c r="M2061" s="11" t="str">
        <f ca="1">IF(I2061&lt;&gt;"план","",IF((ABS(SUMIFS($C:$C,$J:$J,J2061,$E:$E,E2061,$I:$I,"факт"))+ABS(C2061))&gt;ABS(SUMIFS(INDIRECT("'Реестр план'!"&amp;'План-факт'!$E$3),'Реестр план'!$F:$F,E2061,'Реестр план'!$I:$I,J2061)),"перерасход","ок"))</f>
        <v/>
      </c>
    </row>
    <row r="2062" spans="1:13" x14ac:dyDescent="0.3">
      <c r="A2062" s="7">
        <v>42111</v>
      </c>
      <c r="C2062" s="9">
        <v>39825</v>
      </c>
      <c r="D2062" s="4" t="s">
        <v>9</v>
      </c>
      <c r="E2062" s="4" t="s">
        <v>24</v>
      </c>
      <c r="F2062" s="4" t="s">
        <v>111</v>
      </c>
      <c r="H2062" s="4" t="s">
        <v>178</v>
      </c>
      <c r="I2062" s="4" t="s">
        <v>163</v>
      </c>
      <c r="J2062" s="11">
        <f t="shared" si="96"/>
        <v>4</v>
      </c>
      <c r="K2062" s="11">
        <f t="shared" si="97"/>
        <v>0</v>
      </c>
      <c r="L2062" s="11">
        <f t="shared" si="98"/>
        <v>16</v>
      </c>
      <c r="M2062" s="11" t="str">
        <f ca="1">IF(I2062&lt;&gt;"план","",IF((ABS(SUMIFS($C:$C,$J:$J,J2062,$E:$E,E2062,$I:$I,"факт"))+ABS(C2062))&gt;ABS(SUMIFS(INDIRECT("'Реестр план'!"&amp;'План-факт'!$E$3),'Реестр план'!$F:$F,E2062,'Реестр план'!$I:$I,J2062)),"перерасход","ок"))</f>
        <v/>
      </c>
    </row>
    <row r="2063" spans="1:13" x14ac:dyDescent="0.3">
      <c r="A2063" s="7">
        <v>42111</v>
      </c>
      <c r="C2063" s="9">
        <v>70135.33</v>
      </c>
      <c r="D2063" s="4" t="s">
        <v>9</v>
      </c>
      <c r="E2063" s="4" t="s">
        <v>24</v>
      </c>
      <c r="F2063" s="4" t="s">
        <v>115</v>
      </c>
      <c r="H2063" s="4" t="s">
        <v>178</v>
      </c>
      <c r="I2063" s="4" t="s">
        <v>163</v>
      </c>
      <c r="J2063" s="11">
        <f t="shared" si="96"/>
        <v>4</v>
      </c>
      <c r="K2063" s="11">
        <f t="shared" si="97"/>
        <v>0</v>
      </c>
      <c r="L2063" s="11">
        <f t="shared" si="98"/>
        <v>16</v>
      </c>
      <c r="M2063" s="11" t="str">
        <f ca="1">IF(I2063&lt;&gt;"план","",IF((ABS(SUMIFS($C:$C,$J:$J,J2063,$E:$E,E2063,$I:$I,"факт"))+ABS(C2063))&gt;ABS(SUMIFS(INDIRECT("'Реестр план'!"&amp;'План-факт'!$E$3),'Реестр план'!$F:$F,E2063,'Реестр план'!$I:$I,J2063)),"перерасход","ок"))</f>
        <v/>
      </c>
    </row>
    <row r="2064" spans="1:13" x14ac:dyDescent="0.3">
      <c r="A2064" s="7">
        <v>42111</v>
      </c>
      <c r="C2064" s="9">
        <v>98542.66</v>
      </c>
      <c r="D2064" s="4" t="s">
        <v>16</v>
      </c>
      <c r="E2064" s="4" t="s">
        <v>24</v>
      </c>
      <c r="F2064" s="4" t="s">
        <v>118</v>
      </c>
      <c r="H2064" s="4" t="s">
        <v>178</v>
      </c>
      <c r="I2064" s="4" t="s">
        <v>163</v>
      </c>
      <c r="J2064" s="11">
        <f t="shared" si="96"/>
        <v>4</v>
      </c>
      <c r="K2064" s="11">
        <f t="shared" si="97"/>
        <v>0</v>
      </c>
      <c r="L2064" s="11">
        <f t="shared" si="98"/>
        <v>16</v>
      </c>
      <c r="M2064" s="11" t="str">
        <f ca="1">IF(I2064&lt;&gt;"план","",IF((ABS(SUMIFS($C:$C,$J:$J,J2064,$E:$E,E2064,$I:$I,"факт"))+ABS(C2064))&gt;ABS(SUMIFS(INDIRECT("'Реестр план'!"&amp;'План-факт'!$E$3),'Реестр план'!$F:$F,E2064,'Реестр план'!$I:$I,J2064)),"перерасход","ок"))</f>
        <v/>
      </c>
    </row>
    <row r="2065" spans="1:13" x14ac:dyDescent="0.3">
      <c r="A2065" s="7">
        <v>42112</v>
      </c>
      <c r="C2065" s="9">
        <v>-5000</v>
      </c>
      <c r="D2065" s="4" t="s">
        <v>9</v>
      </c>
      <c r="E2065" s="4" t="s">
        <v>29</v>
      </c>
      <c r="F2065" s="4" t="s">
        <v>136</v>
      </c>
      <c r="H2065" s="4" t="s">
        <v>185</v>
      </c>
      <c r="I2065" s="4" t="s">
        <v>163</v>
      </c>
      <c r="J2065" s="11">
        <f t="shared" si="96"/>
        <v>4</v>
      </c>
      <c r="K2065" s="11">
        <f t="shared" si="97"/>
        <v>0</v>
      </c>
      <c r="L2065" s="11">
        <f t="shared" si="98"/>
        <v>16</v>
      </c>
      <c r="M2065" s="11" t="str">
        <f ca="1">IF(I2065&lt;&gt;"план","",IF((ABS(SUMIFS($C:$C,$J:$J,J2065,$E:$E,E2065,$I:$I,"факт"))+ABS(C2065))&gt;ABS(SUMIFS(INDIRECT("'Реестр план'!"&amp;'План-факт'!$E$3),'Реестр план'!$F:$F,E2065,'Реестр план'!$I:$I,J2065)),"перерасход","ок"))</f>
        <v/>
      </c>
    </row>
    <row r="2066" spans="1:13" x14ac:dyDescent="0.3">
      <c r="A2066" s="7">
        <v>42112</v>
      </c>
      <c r="C2066" s="9">
        <v>59708</v>
      </c>
      <c r="D2066" s="4" t="s">
        <v>15</v>
      </c>
      <c r="E2066" s="4" t="s">
        <v>24</v>
      </c>
      <c r="F2066" s="4" t="s">
        <v>113</v>
      </c>
      <c r="H2066" s="4" t="s">
        <v>178</v>
      </c>
      <c r="I2066" s="4" t="s">
        <v>163</v>
      </c>
      <c r="J2066" s="11">
        <f t="shared" si="96"/>
        <v>4</v>
      </c>
      <c r="K2066" s="11">
        <f t="shared" si="97"/>
        <v>0</v>
      </c>
      <c r="L2066" s="11">
        <f t="shared" si="98"/>
        <v>16</v>
      </c>
      <c r="M2066" s="11" t="str">
        <f ca="1">IF(I2066&lt;&gt;"план","",IF((ABS(SUMIFS($C:$C,$J:$J,J2066,$E:$E,E2066,$I:$I,"факт"))+ABS(C2066))&gt;ABS(SUMIFS(INDIRECT("'Реестр план'!"&amp;'План-факт'!$E$3),'Реестр план'!$F:$F,E2066,'Реестр план'!$I:$I,J2066)),"перерасход","ок"))</f>
        <v/>
      </c>
    </row>
    <row r="2067" spans="1:13" x14ac:dyDescent="0.3">
      <c r="A2067" s="7">
        <v>42112</v>
      </c>
      <c r="C2067" s="9">
        <v>62000</v>
      </c>
      <c r="D2067" s="4" t="s">
        <v>15</v>
      </c>
      <c r="E2067" s="4" t="s">
        <v>24</v>
      </c>
      <c r="F2067" s="4" t="s">
        <v>116</v>
      </c>
      <c r="H2067" s="4" t="s">
        <v>178</v>
      </c>
      <c r="I2067" s="4" t="s">
        <v>163</v>
      </c>
      <c r="J2067" s="11">
        <f t="shared" si="96"/>
        <v>4</v>
      </c>
      <c r="K2067" s="11">
        <f t="shared" si="97"/>
        <v>0</v>
      </c>
      <c r="L2067" s="11">
        <f t="shared" si="98"/>
        <v>16</v>
      </c>
      <c r="M2067" s="11" t="str">
        <f ca="1">IF(I2067&lt;&gt;"план","",IF((ABS(SUMIFS($C:$C,$J:$J,J2067,$E:$E,E2067,$I:$I,"факт"))+ABS(C2067))&gt;ABS(SUMIFS(INDIRECT("'Реестр план'!"&amp;'План-факт'!$E$3),'Реестр план'!$F:$F,E2067,'Реестр план'!$I:$I,J2067)),"перерасход","ок"))</f>
        <v/>
      </c>
    </row>
    <row r="2068" spans="1:13" x14ac:dyDescent="0.3">
      <c r="A2068" s="7">
        <v>42112</v>
      </c>
      <c r="C2068" s="9">
        <v>85250</v>
      </c>
      <c r="D2068" s="4" t="s">
        <v>9</v>
      </c>
      <c r="E2068" s="4" t="s">
        <v>24</v>
      </c>
      <c r="F2068" s="4" t="s">
        <v>116</v>
      </c>
      <c r="H2068" s="4" t="s">
        <v>178</v>
      </c>
      <c r="I2068" s="4" t="s">
        <v>163</v>
      </c>
      <c r="J2068" s="11">
        <f t="shared" si="96"/>
        <v>4</v>
      </c>
      <c r="K2068" s="11">
        <f t="shared" si="97"/>
        <v>0</v>
      </c>
      <c r="L2068" s="11">
        <f t="shared" si="98"/>
        <v>16</v>
      </c>
      <c r="M2068" s="11" t="str">
        <f ca="1">IF(I2068&lt;&gt;"план","",IF((ABS(SUMIFS($C:$C,$J:$J,J2068,$E:$E,E2068,$I:$I,"факт"))+ABS(C2068))&gt;ABS(SUMIFS(INDIRECT("'Реестр план'!"&amp;'План-факт'!$E$3),'Реестр план'!$F:$F,E2068,'Реестр план'!$I:$I,J2068)),"перерасход","ок"))</f>
        <v/>
      </c>
    </row>
    <row r="2069" spans="1:13" x14ac:dyDescent="0.3">
      <c r="A2069" s="7">
        <v>42112</v>
      </c>
      <c r="C2069" s="9">
        <v>105000</v>
      </c>
      <c r="D2069" s="4" t="s">
        <v>16</v>
      </c>
      <c r="E2069" s="4" t="s">
        <v>24</v>
      </c>
      <c r="F2069" s="4" t="s">
        <v>124</v>
      </c>
      <c r="H2069" s="4" t="s">
        <v>178</v>
      </c>
      <c r="I2069" s="4" t="s">
        <v>163</v>
      </c>
      <c r="J2069" s="11">
        <f t="shared" si="96"/>
        <v>4</v>
      </c>
      <c r="K2069" s="11">
        <f t="shared" si="97"/>
        <v>0</v>
      </c>
      <c r="L2069" s="11">
        <f t="shared" si="98"/>
        <v>16</v>
      </c>
      <c r="M2069" s="11" t="str">
        <f ca="1">IF(I2069&lt;&gt;"план","",IF((ABS(SUMIFS($C:$C,$J:$J,J2069,$E:$E,E2069,$I:$I,"факт"))+ABS(C2069))&gt;ABS(SUMIFS(INDIRECT("'Реестр план'!"&amp;'План-факт'!$E$3),'Реестр план'!$F:$F,E2069,'Реестр план'!$I:$I,J2069)),"перерасход","ок"))</f>
        <v/>
      </c>
    </row>
    <row r="2070" spans="1:13" x14ac:dyDescent="0.3">
      <c r="A2070" s="7">
        <v>42112</v>
      </c>
      <c r="C2070" s="9">
        <v>106200</v>
      </c>
      <c r="D2070" s="4" t="s">
        <v>15</v>
      </c>
      <c r="E2070" s="4" t="s">
        <v>24</v>
      </c>
      <c r="F2070" s="4" t="s">
        <v>117</v>
      </c>
      <c r="H2070" s="4" t="s">
        <v>178</v>
      </c>
      <c r="I2070" s="4" t="s">
        <v>163</v>
      </c>
      <c r="J2070" s="11">
        <f t="shared" si="96"/>
        <v>4</v>
      </c>
      <c r="K2070" s="11">
        <f t="shared" si="97"/>
        <v>0</v>
      </c>
      <c r="L2070" s="11">
        <f t="shared" si="98"/>
        <v>16</v>
      </c>
      <c r="M2070" s="11" t="str">
        <f ca="1">IF(I2070&lt;&gt;"план","",IF((ABS(SUMIFS($C:$C,$J:$J,J2070,$E:$E,E2070,$I:$I,"факт"))+ABS(C2070))&gt;ABS(SUMIFS(INDIRECT("'Реестр план'!"&amp;'План-факт'!$E$3),'Реестр план'!$F:$F,E2070,'Реестр план'!$I:$I,J2070)),"перерасход","ок"))</f>
        <v/>
      </c>
    </row>
    <row r="2071" spans="1:13" x14ac:dyDescent="0.3">
      <c r="A2071" s="7">
        <v>42112</v>
      </c>
      <c r="C2071" s="9">
        <v>209203.20000000001</v>
      </c>
      <c r="D2071" s="4" t="s">
        <v>9</v>
      </c>
      <c r="E2071" s="4" t="s">
        <v>24</v>
      </c>
      <c r="F2071" s="4" t="s">
        <v>106</v>
      </c>
      <c r="H2071" s="4" t="s">
        <v>178</v>
      </c>
      <c r="I2071" s="4" t="s">
        <v>163</v>
      </c>
      <c r="J2071" s="11">
        <f t="shared" si="96"/>
        <v>4</v>
      </c>
      <c r="K2071" s="11">
        <f t="shared" si="97"/>
        <v>0</v>
      </c>
      <c r="L2071" s="11">
        <f t="shared" si="98"/>
        <v>16</v>
      </c>
      <c r="M2071" s="11" t="str">
        <f ca="1">IF(I2071&lt;&gt;"план","",IF((ABS(SUMIFS($C:$C,$J:$J,J2071,$E:$E,E2071,$I:$I,"факт"))+ABS(C2071))&gt;ABS(SUMIFS(INDIRECT("'Реестр план'!"&amp;'План-факт'!$E$3),'Реестр план'!$F:$F,E2071,'Реестр план'!$I:$I,J2071)),"перерасход","ок"))</f>
        <v/>
      </c>
    </row>
    <row r="2072" spans="1:13" x14ac:dyDescent="0.3">
      <c r="A2072" s="7">
        <v>42113</v>
      </c>
      <c r="C2072" s="9">
        <v>-5251</v>
      </c>
      <c r="D2072" s="4" t="s">
        <v>15</v>
      </c>
      <c r="E2072" s="4" t="s">
        <v>29</v>
      </c>
      <c r="F2072" s="4" t="s">
        <v>129</v>
      </c>
      <c r="H2072" s="4" t="s">
        <v>185</v>
      </c>
      <c r="I2072" s="4" t="s">
        <v>163</v>
      </c>
      <c r="J2072" s="11">
        <f t="shared" si="96"/>
        <v>4</v>
      </c>
      <c r="K2072" s="11">
        <f t="shared" si="97"/>
        <v>0</v>
      </c>
      <c r="L2072" s="11">
        <f t="shared" si="98"/>
        <v>17</v>
      </c>
      <c r="M2072" s="11" t="str">
        <f ca="1">IF(I2072&lt;&gt;"план","",IF((ABS(SUMIFS($C:$C,$J:$J,J2072,$E:$E,E2072,$I:$I,"факт"))+ABS(C2072))&gt;ABS(SUMIFS(INDIRECT("'Реестр план'!"&amp;'План-факт'!$E$3),'Реестр план'!$F:$F,E2072,'Реестр план'!$I:$I,J2072)),"перерасход","ок"))</f>
        <v/>
      </c>
    </row>
    <row r="2073" spans="1:13" x14ac:dyDescent="0.3">
      <c r="A2073" s="7">
        <v>42113</v>
      </c>
      <c r="C2073" s="9">
        <v>2286.4299999999998</v>
      </c>
      <c r="D2073" s="4" t="s">
        <v>16</v>
      </c>
      <c r="E2073" s="4" t="s">
        <v>24</v>
      </c>
      <c r="F2073" s="4" t="s">
        <v>106</v>
      </c>
      <c r="H2073" s="4" t="s">
        <v>178</v>
      </c>
      <c r="I2073" s="4" t="s">
        <v>163</v>
      </c>
      <c r="J2073" s="11">
        <f t="shared" si="96"/>
        <v>4</v>
      </c>
      <c r="K2073" s="11">
        <f t="shared" si="97"/>
        <v>0</v>
      </c>
      <c r="L2073" s="11">
        <f t="shared" si="98"/>
        <v>17</v>
      </c>
      <c r="M2073" s="11" t="str">
        <f ca="1">IF(I2073&lt;&gt;"план","",IF((ABS(SUMIFS($C:$C,$J:$J,J2073,$E:$E,E2073,$I:$I,"факт"))+ABS(C2073))&gt;ABS(SUMIFS(INDIRECT("'Реестр план'!"&amp;'План-факт'!$E$3),'Реестр план'!$F:$F,E2073,'Реестр план'!$I:$I,J2073)),"перерасход","ок"))</f>
        <v/>
      </c>
    </row>
    <row r="2074" spans="1:13" x14ac:dyDescent="0.3">
      <c r="A2074" s="7">
        <v>42113</v>
      </c>
      <c r="C2074" s="9">
        <v>8260</v>
      </c>
      <c r="D2074" s="4" t="s">
        <v>15</v>
      </c>
      <c r="E2074" s="4" t="s">
        <v>24</v>
      </c>
      <c r="F2074" s="4" t="s">
        <v>111</v>
      </c>
      <c r="H2074" s="4" t="s">
        <v>178</v>
      </c>
      <c r="I2074" s="4" t="s">
        <v>163</v>
      </c>
      <c r="J2074" s="11">
        <f t="shared" si="96"/>
        <v>4</v>
      </c>
      <c r="K2074" s="11">
        <f t="shared" si="97"/>
        <v>0</v>
      </c>
      <c r="L2074" s="11">
        <f t="shared" si="98"/>
        <v>17</v>
      </c>
      <c r="M2074" s="11" t="str">
        <f ca="1">IF(I2074&lt;&gt;"план","",IF((ABS(SUMIFS($C:$C,$J:$J,J2074,$E:$E,E2074,$I:$I,"факт"))+ABS(C2074))&gt;ABS(SUMIFS(INDIRECT("'Реестр план'!"&amp;'План-факт'!$E$3),'Реестр план'!$F:$F,E2074,'Реестр план'!$I:$I,J2074)),"перерасход","ок"))</f>
        <v/>
      </c>
    </row>
    <row r="2075" spans="1:13" x14ac:dyDescent="0.3">
      <c r="A2075" s="7">
        <v>42113</v>
      </c>
      <c r="C2075" s="9">
        <v>9062.4</v>
      </c>
      <c r="D2075" s="4" t="s">
        <v>15</v>
      </c>
      <c r="E2075" s="4" t="s">
        <v>24</v>
      </c>
      <c r="F2075" s="4" t="s">
        <v>117</v>
      </c>
      <c r="H2075" s="4" t="s">
        <v>178</v>
      </c>
      <c r="I2075" s="4" t="s">
        <v>163</v>
      </c>
      <c r="J2075" s="11">
        <f t="shared" si="96"/>
        <v>4</v>
      </c>
      <c r="K2075" s="11">
        <f t="shared" si="97"/>
        <v>0</v>
      </c>
      <c r="L2075" s="11">
        <f t="shared" si="98"/>
        <v>17</v>
      </c>
      <c r="M2075" s="11" t="str">
        <f ca="1">IF(I2075&lt;&gt;"план","",IF((ABS(SUMIFS($C:$C,$J:$J,J2075,$E:$E,E2075,$I:$I,"факт"))+ABS(C2075))&gt;ABS(SUMIFS(INDIRECT("'Реестр план'!"&amp;'План-факт'!$E$3),'Реестр план'!$F:$F,E2075,'Реестр план'!$I:$I,J2075)),"перерасход","ок"))</f>
        <v/>
      </c>
    </row>
    <row r="2076" spans="1:13" x14ac:dyDescent="0.3">
      <c r="A2076" s="7">
        <v>42113</v>
      </c>
      <c r="C2076" s="9">
        <v>12440.74</v>
      </c>
      <c r="D2076" s="4" t="s">
        <v>15</v>
      </c>
      <c r="E2076" s="4" t="s">
        <v>24</v>
      </c>
      <c r="F2076" s="4" t="s">
        <v>120</v>
      </c>
      <c r="H2076" s="4" t="s">
        <v>178</v>
      </c>
      <c r="I2076" s="4" t="s">
        <v>163</v>
      </c>
      <c r="J2076" s="11">
        <f t="shared" si="96"/>
        <v>4</v>
      </c>
      <c r="K2076" s="11">
        <f t="shared" si="97"/>
        <v>0</v>
      </c>
      <c r="L2076" s="11">
        <f t="shared" si="98"/>
        <v>17</v>
      </c>
      <c r="M2076" s="11" t="str">
        <f ca="1">IF(I2076&lt;&gt;"план","",IF((ABS(SUMIFS($C:$C,$J:$J,J2076,$E:$E,E2076,$I:$I,"факт"))+ABS(C2076))&gt;ABS(SUMIFS(INDIRECT("'Реестр план'!"&amp;'План-факт'!$E$3),'Реестр план'!$F:$F,E2076,'Реестр план'!$I:$I,J2076)),"перерасход","ок"))</f>
        <v/>
      </c>
    </row>
    <row r="2077" spans="1:13" x14ac:dyDescent="0.3">
      <c r="A2077" s="7">
        <v>42113</v>
      </c>
      <c r="C2077" s="9">
        <v>12885.6</v>
      </c>
      <c r="D2077" s="4" t="s">
        <v>15</v>
      </c>
      <c r="E2077" s="4" t="s">
        <v>24</v>
      </c>
      <c r="F2077" s="4" t="s">
        <v>111</v>
      </c>
      <c r="H2077" s="4" t="s">
        <v>178</v>
      </c>
      <c r="I2077" s="4" t="s">
        <v>163</v>
      </c>
      <c r="J2077" s="11">
        <f t="shared" si="96"/>
        <v>4</v>
      </c>
      <c r="K2077" s="11">
        <f t="shared" si="97"/>
        <v>0</v>
      </c>
      <c r="L2077" s="11">
        <f t="shared" si="98"/>
        <v>17</v>
      </c>
      <c r="M2077" s="11" t="str">
        <f ca="1">IF(I2077&lt;&gt;"план","",IF((ABS(SUMIFS($C:$C,$J:$J,J2077,$E:$E,E2077,$I:$I,"факт"))+ABS(C2077))&gt;ABS(SUMIFS(INDIRECT("'Реестр план'!"&amp;'План-факт'!$E$3),'Реестр план'!$F:$F,E2077,'Реестр план'!$I:$I,J2077)),"перерасход","ок"))</f>
        <v/>
      </c>
    </row>
    <row r="2078" spans="1:13" x14ac:dyDescent="0.3">
      <c r="A2078" s="7">
        <v>42113</v>
      </c>
      <c r="C2078" s="9">
        <v>25794.39</v>
      </c>
      <c r="D2078" s="4" t="s">
        <v>9</v>
      </c>
      <c r="E2078" s="4" t="s">
        <v>24</v>
      </c>
      <c r="F2078" s="4" t="s">
        <v>105</v>
      </c>
      <c r="H2078" s="4" t="s">
        <v>178</v>
      </c>
      <c r="I2078" s="4" t="s">
        <v>163</v>
      </c>
      <c r="J2078" s="11">
        <f t="shared" si="96"/>
        <v>4</v>
      </c>
      <c r="K2078" s="11">
        <f t="shared" si="97"/>
        <v>0</v>
      </c>
      <c r="L2078" s="11">
        <f t="shared" si="98"/>
        <v>17</v>
      </c>
      <c r="M2078" s="11" t="str">
        <f ca="1">IF(I2078&lt;&gt;"план","",IF((ABS(SUMIFS($C:$C,$J:$J,J2078,$E:$E,E2078,$I:$I,"факт"))+ABS(C2078))&gt;ABS(SUMIFS(INDIRECT("'Реестр план'!"&amp;'План-факт'!$E$3),'Реестр план'!$F:$F,E2078,'Реестр план'!$I:$I,J2078)),"перерасход","ок"))</f>
        <v/>
      </c>
    </row>
    <row r="2079" spans="1:13" x14ac:dyDescent="0.3">
      <c r="A2079" s="7">
        <v>42113</v>
      </c>
      <c r="C2079" s="9">
        <v>26204.79</v>
      </c>
      <c r="D2079" s="4" t="s">
        <v>9</v>
      </c>
      <c r="E2079" s="4" t="s">
        <v>24</v>
      </c>
      <c r="F2079" s="4" t="s">
        <v>117</v>
      </c>
      <c r="H2079" s="4" t="s">
        <v>178</v>
      </c>
      <c r="I2079" s="4" t="s">
        <v>163</v>
      </c>
      <c r="J2079" s="11">
        <f t="shared" si="96"/>
        <v>4</v>
      </c>
      <c r="K2079" s="11">
        <f t="shared" si="97"/>
        <v>0</v>
      </c>
      <c r="L2079" s="11">
        <f t="shared" si="98"/>
        <v>17</v>
      </c>
      <c r="M2079" s="11" t="str">
        <f ca="1">IF(I2079&lt;&gt;"план","",IF((ABS(SUMIFS($C:$C,$J:$J,J2079,$E:$E,E2079,$I:$I,"факт"))+ABS(C2079))&gt;ABS(SUMIFS(INDIRECT("'Реестр план'!"&amp;'План-факт'!$E$3),'Реестр план'!$F:$F,E2079,'Реестр план'!$I:$I,J2079)),"перерасход","ок"))</f>
        <v/>
      </c>
    </row>
    <row r="2080" spans="1:13" x14ac:dyDescent="0.3">
      <c r="A2080" s="7">
        <v>42113</v>
      </c>
      <c r="C2080" s="9">
        <v>36639</v>
      </c>
      <c r="D2080" s="4" t="s">
        <v>16</v>
      </c>
      <c r="E2080" s="4" t="s">
        <v>24</v>
      </c>
      <c r="F2080" s="4" t="s">
        <v>114</v>
      </c>
      <c r="H2080" s="4" t="s">
        <v>178</v>
      </c>
      <c r="I2080" s="4" t="s">
        <v>163</v>
      </c>
      <c r="J2080" s="11">
        <f t="shared" si="96"/>
        <v>4</v>
      </c>
      <c r="K2080" s="11">
        <f t="shared" si="97"/>
        <v>0</v>
      </c>
      <c r="L2080" s="11">
        <f t="shared" si="98"/>
        <v>17</v>
      </c>
      <c r="M2080" s="11" t="str">
        <f ca="1">IF(I2080&lt;&gt;"план","",IF((ABS(SUMIFS($C:$C,$J:$J,J2080,$E:$E,E2080,$I:$I,"факт"))+ABS(C2080))&gt;ABS(SUMIFS(INDIRECT("'Реестр план'!"&amp;'План-факт'!$E$3),'Реестр план'!$F:$F,E2080,'Реестр план'!$I:$I,J2080)),"перерасход","ок"))</f>
        <v/>
      </c>
    </row>
    <row r="2081" spans="1:13" x14ac:dyDescent="0.3">
      <c r="A2081" s="7">
        <v>42113</v>
      </c>
      <c r="C2081" s="9">
        <v>43365</v>
      </c>
      <c r="D2081" s="4" t="s">
        <v>9</v>
      </c>
      <c r="E2081" s="4" t="s">
        <v>24</v>
      </c>
      <c r="F2081" s="4" t="s">
        <v>111</v>
      </c>
      <c r="H2081" s="4" t="s">
        <v>178</v>
      </c>
      <c r="I2081" s="4" t="s">
        <v>163</v>
      </c>
      <c r="J2081" s="11">
        <f t="shared" si="96"/>
        <v>4</v>
      </c>
      <c r="K2081" s="11">
        <f t="shared" si="97"/>
        <v>0</v>
      </c>
      <c r="L2081" s="11">
        <f t="shared" si="98"/>
        <v>17</v>
      </c>
      <c r="M2081" s="11" t="str">
        <f ca="1">IF(I2081&lt;&gt;"план","",IF((ABS(SUMIFS($C:$C,$J:$J,J2081,$E:$E,E2081,$I:$I,"факт"))+ABS(C2081))&gt;ABS(SUMIFS(INDIRECT("'Реестр план'!"&amp;'План-факт'!$E$3),'Реестр план'!$F:$F,E2081,'Реестр план'!$I:$I,J2081)),"перерасход","ок"))</f>
        <v/>
      </c>
    </row>
    <row r="2082" spans="1:13" x14ac:dyDescent="0.3">
      <c r="A2082" s="7">
        <v>42114</v>
      </c>
      <c r="C2082" s="9">
        <v>-658319</v>
      </c>
      <c r="D2082" s="4" t="s">
        <v>16</v>
      </c>
      <c r="E2082" s="4" t="s">
        <v>37</v>
      </c>
      <c r="H2082" s="4" t="s">
        <v>186</v>
      </c>
      <c r="I2082" s="4" t="s">
        <v>163</v>
      </c>
      <c r="J2082" s="11">
        <f t="shared" si="96"/>
        <v>4</v>
      </c>
      <c r="K2082" s="11">
        <f t="shared" si="97"/>
        <v>0</v>
      </c>
      <c r="L2082" s="11">
        <f t="shared" si="98"/>
        <v>17</v>
      </c>
      <c r="M2082" s="11" t="str">
        <f ca="1">IF(I2082&lt;&gt;"план","",IF((ABS(SUMIFS($C:$C,$J:$J,J2082,$E:$E,E2082,$I:$I,"факт"))+ABS(C2082))&gt;ABS(SUMIFS(INDIRECT("'Реестр план'!"&amp;'План-факт'!$E$3),'Реестр план'!$F:$F,E2082,'Реестр план'!$I:$I,J2082)),"перерасход","ок"))</f>
        <v/>
      </c>
    </row>
    <row r="2083" spans="1:13" x14ac:dyDescent="0.3">
      <c r="A2083" s="7">
        <v>42114</v>
      </c>
      <c r="B2083" s="7">
        <v>41384</v>
      </c>
      <c r="C2083" s="9">
        <v>-8400</v>
      </c>
      <c r="D2083" s="4" t="s">
        <v>9</v>
      </c>
      <c r="E2083" s="4" t="s">
        <v>34</v>
      </c>
      <c r="H2083" s="4" t="s">
        <v>179</v>
      </c>
      <c r="I2083" s="4" t="s">
        <v>163</v>
      </c>
      <c r="J2083" s="11">
        <f t="shared" si="96"/>
        <v>4</v>
      </c>
      <c r="K2083" s="11">
        <f t="shared" si="97"/>
        <v>4</v>
      </c>
      <c r="L2083" s="11">
        <f t="shared" si="98"/>
        <v>17</v>
      </c>
      <c r="M2083" s="11" t="str">
        <f ca="1">IF(I2083&lt;&gt;"план","",IF((ABS(SUMIFS($C:$C,$J:$J,J2083,$E:$E,E2083,$I:$I,"факт"))+ABS(C2083))&gt;ABS(SUMIFS(INDIRECT("'Реестр план'!"&amp;'План-факт'!$E$3),'Реестр план'!$F:$F,E2083,'Реестр план'!$I:$I,J2083)),"перерасход","ок"))</f>
        <v/>
      </c>
    </row>
    <row r="2084" spans="1:13" x14ac:dyDescent="0.3">
      <c r="A2084" s="7">
        <v>42116</v>
      </c>
      <c r="C2084" s="9">
        <v>2400</v>
      </c>
      <c r="D2084" s="4" t="s">
        <v>9</v>
      </c>
      <c r="E2084" s="4" t="s">
        <v>24</v>
      </c>
      <c r="F2084" s="4" t="s">
        <v>112</v>
      </c>
      <c r="H2084" s="4" t="s">
        <v>178</v>
      </c>
      <c r="I2084" s="4" t="s">
        <v>163</v>
      </c>
      <c r="J2084" s="11">
        <f t="shared" si="96"/>
        <v>4</v>
      </c>
      <c r="K2084" s="11">
        <f t="shared" si="97"/>
        <v>0</v>
      </c>
      <c r="L2084" s="11">
        <f t="shared" si="98"/>
        <v>17</v>
      </c>
      <c r="M2084" s="11" t="str">
        <f ca="1">IF(I2084&lt;&gt;"план","",IF((ABS(SUMIFS($C:$C,$J:$J,J2084,$E:$E,E2084,$I:$I,"факт"))+ABS(C2084))&gt;ABS(SUMIFS(INDIRECT("'Реестр план'!"&amp;'План-факт'!$E$3),'Реестр план'!$F:$F,E2084,'Реестр план'!$I:$I,J2084)),"перерасход","ок"))</f>
        <v/>
      </c>
    </row>
    <row r="2085" spans="1:13" x14ac:dyDescent="0.3">
      <c r="A2085" s="7">
        <v>42116</v>
      </c>
      <c r="C2085" s="9">
        <v>11564</v>
      </c>
      <c r="D2085" s="4" t="s">
        <v>9</v>
      </c>
      <c r="E2085" s="4" t="s">
        <v>24</v>
      </c>
      <c r="F2085" s="4" t="s">
        <v>111</v>
      </c>
      <c r="H2085" s="4" t="s">
        <v>178</v>
      </c>
      <c r="I2085" s="4" t="s">
        <v>163</v>
      </c>
      <c r="J2085" s="11">
        <f t="shared" si="96"/>
        <v>4</v>
      </c>
      <c r="K2085" s="11">
        <f t="shared" si="97"/>
        <v>0</v>
      </c>
      <c r="L2085" s="11">
        <f t="shared" si="98"/>
        <v>17</v>
      </c>
      <c r="M2085" s="11" t="str">
        <f ca="1">IF(I2085&lt;&gt;"план","",IF((ABS(SUMIFS($C:$C,$J:$J,J2085,$E:$E,E2085,$I:$I,"факт"))+ABS(C2085))&gt;ABS(SUMIFS(INDIRECT("'Реестр план'!"&amp;'План-факт'!$E$3),'Реестр план'!$F:$F,E2085,'Реестр план'!$I:$I,J2085)),"перерасход","ок"))</f>
        <v/>
      </c>
    </row>
    <row r="2086" spans="1:13" x14ac:dyDescent="0.3">
      <c r="A2086" s="7">
        <v>42116</v>
      </c>
      <c r="C2086" s="9">
        <v>61113.72</v>
      </c>
      <c r="D2086" s="4" t="s">
        <v>15</v>
      </c>
      <c r="E2086" s="4" t="s">
        <v>24</v>
      </c>
      <c r="F2086" s="4" t="s">
        <v>111</v>
      </c>
      <c r="H2086" s="4" t="s">
        <v>178</v>
      </c>
      <c r="I2086" s="4" t="s">
        <v>163</v>
      </c>
      <c r="J2086" s="11">
        <f t="shared" si="96"/>
        <v>4</v>
      </c>
      <c r="K2086" s="11">
        <f t="shared" si="97"/>
        <v>0</v>
      </c>
      <c r="L2086" s="11">
        <f t="shared" si="98"/>
        <v>17</v>
      </c>
      <c r="M2086" s="11" t="str">
        <f ca="1">IF(I2086&lt;&gt;"план","",IF((ABS(SUMIFS($C:$C,$J:$J,J2086,$E:$E,E2086,$I:$I,"факт"))+ABS(C2086))&gt;ABS(SUMIFS(INDIRECT("'Реестр план'!"&amp;'План-факт'!$E$3),'Реестр план'!$F:$F,E2086,'Реестр план'!$I:$I,J2086)),"перерасход","ок"))</f>
        <v/>
      </c>
    </row>
    <row r="2087" spans="1:13" x14ac:dyDescent="0.3">
      <c r="A2087" s="7">
        <v>42116</v>
      </c>
      <c r="C2087" s="9">
        <v>111043.31</v>
      </c>
      <c r="D2087" s="4" t="s">
        <v>9</v>
      </c>
      <c r="E2087" s="4" t="s">
        <v>24</v>
      </c>
      <c r="F2087" s="4" t="s">
        <v>114</v>
      </c>
      <c r="H2087" s="4" t="s">
        <v>178</v>
      </c>
      <c r="I2087" s="4" t="s">
        <v>163</v>
      </c>
      <c r="J2087" s="11">
        <f t="shared" si="96"/>
        <v>4</v>
      </c>
      <c r="K2087" s="11">
        <f t="shared" si="97"/>
        <v>0</v>
      </c>
      <c r="L2087" s="11">
        <f t="shared" si="98"/>
        <v>17</v>
      </c>
      <c r="M2087" s="11" t="str">
        <f ca="1">IF(I2087&lt;&gt;"план","",IF((ABS(SUMIFS($C:$C,$J:$J,J2087,$E:$E,E2087,$I:$I,"факт"))+ABS(C2087))&gt;ABS(SUMIFS(INDIRECT("'Реестр план'!"&amp;'План-факт'!$E$3),'Реестр план'!$F:$F,E2087,'Реестр план'!$I:$I,J2087)),"перерасход","ок"))</f>
        <v/>
      </c>
    </row>
    <row r="2088" spans="1:13" x14ac:dyDescent="0.3">
      <c r="A2088" s="7">
        <v>42117</v>
      </c>
      <c r="C2088" s="9">
        <v>-42623.85</v>
      </c>
      <c r="D2088" s="4" t="s">
        <v>16</v>
      </c>
      <c r="E2088" s="4" t="s">
        <v>29</v>
      </c>
      <c r="F2088" s="4" t="s">
        <v>130</v>
      </c>
      <c r="H2088" s="4" t="s">
        <v>185</v>
      </c>
      <c r="I2088" s="4" t="s">
        <v>163</v>
      </c>
      <c r="J2088" s="11">
        <f t="shared" si="96"/>
        <v>4</v>
      </c>
      <c r="K2088" s="11">
        <f t="shared" si="97"/>
        <v>0</v>
      </c>
      <c r="L2088" s="11">
        <f t="shared" si="98"/>
        <v>17</v>
      </c>
      <c r="M2088" s="11" t="str">
        <f ca="1">IF(I2088&lt;&gt;"план","",IF((ABS(SUMIFS($C:$C,$J:$J,J2088,$E:$E,E2088,$I:$I,"факт"))+ABS(C2088))&gt;ABS(SUMIFS(INDIRECT("'Реестр план'!"&amp;'План-факт'!$E$3),'Реестр план'!$F:$F,E2088,'Реестр план'!$I:$I,J2088)),"перерасход","ок"))</f>
        <v/>
      </c>
    </row>
    <row r="2089" spans="1:13" x14ac:dyDescent="0.3">
      <c r="A2089" s="7">
        <v>42117</v>
      </c>
      <c r="C2089" s="9">
        <v>-24488.84</v>
      </c>
      <c r="D2089" s="4" t="s">
        <v>15</v>
      </c>
      <c r="E2089" s="4" t="s">
        <v>29</v>
      </c>
      <c r="F2089" s="4" t="s">
        <v>141</v>
      </c>
      <c r="H2089" s="4" t="s">
        <v>185</v>
      </c>
      <c r="I2089" s="4" t="s">
        <v>163</v>
      </c>
      <c r="J2089" s="11">
        <f t="shared" si="96"/>
        <v>4</v>
      </c>
      <c r="K2089" s="11">
        <f t="shared" si="97"/>
        <v>0</v>
      </c>
      <c r="L2089" s="11">
        <f t="shared" si="98"/>
        <v>17</v>
      </c>
      <c r="M2089" s="11" t="str">
        <f ca="1">IF(I2089&lt;&gt;"план","",IF((ABS(SUMIFS($C:$C,$J:$J,J2089,$E:$E,E2089,$I:$I,"факт"))+ABS(C2089))&gt;ABS(SUMIFS(INDIRECT("'Реестр план'!"&amp;'План-факт'!$E$3),'Реестр план'!$F:$F,E2089,'Реестр план'!$I:$I,J2089)),"перерасход","ок"))</f>
        <v/>
      </c>
    </row>
    <row r="2090" spans="1:13" x14ac:dyDescent="0.3">
      <c r="A2090" s="7">
        <v>42117</v>
      </c>
      <c r="C2090" s="9">
        <v>-22596.07</v>
      </c>
      <c r="D2090" s="4" t="s">
        <v>16</v>
      </c>
      <c r="E2090" s="4" t="s">
        <v>29</v>
      </c>
      <c r="F2090" s="4" t="s">
        <v>130</v>
      </c>
      <c r="H2090" s="4" t="s">
        <v>185</v>
      </c>
      <c r="I2090" s="4" t="s">
        <v>163</v>
      </c>
      <c r="J2090" s="11">
        <f t="shared" si="96"/>
        <v>4</v>
      </c>
      <c r="K2090" s="11">
        <f t="shared" si="97"/>
        <v>0</v>
      </c>
      <c r="L2090" s="11">
        <f t="shared" si="98"/>
        <v>17</v>
      </c>
      <c r="M2090" s="11" t="str">
        <f ca="1">IF(I2090&lt;&gt;"план","",IF((ABS(SUMIFS($C:$C,$J:$J,J2090,$E:$E,E2090,$I:$I,"факт"))+ABS(C2090))&gt;ABS(SUMIFS(INDIRECT("'Реестр план'!"&amp;'План-факт'!$E$3),'Реестр план'!$F:$F,E2090,'Реестр план'!$I:$I,J2090)),"перерасход","ок"))</f>
        <v/>
      </c>
    </row>
    <row r="2091" spans="1:13" x14ac:dyDescent="0.3">
      <c r="A2091" s="7">
        <v>42117</v>
      </c>
      <c r="C2091" s="9">
        <v>-21171.06</v>
      </c>
      <c r="D2091" s="4" t="s">
        <v>9</v>
      </c>
      <c r="E2091" s="4" t="s">
        <v>29</v>
      </c>
      <c r="F2091" s="4" t="s">
        <v>135</v>
      </c>
      <c r="H2091" s="4" t="s">
        <v>185</v>
      </c>
      <c r="I2091" s="4" t="s">
        <v>163</v>
      </c>
      <c r="J2091" s="11">
        <f t="shared" si="96"/>
        <v>4</v>
      </c>
      <c r="K2091" s="11">
        <f t="shared" si="97"/>
        <v>0</v>
      </c>
      <c r="L2091" s="11">
        <f t="shared" si="98"/>
        <v>17</v>
      </c>
      <c r="M2091" s="11" t="str">
        <f ca="1">IF(I2091&lt;&gt;"план","",IF((ABS(SUMIFS($C:$C,$J:$J,J2091,$E:$E,E2091,$I:$I,"факт"))+ABS(C2091))&gt;ABS(SUMIFS(INDIRECT("'Реестр план'!"&amp;'План-факт'!$E$3),'Реестр план'!$F:$F,E2091,'Реестр план'!$I:$I,J2091)),"перерасход","ок"))</f>
        <v/>
      </c>
    </row>
    <row r="2092" spans="1:13" x14ac:dyDescent="0.3">
      <c r="A2092" s="7">
        <v>42117</v>
      </c>
      <c r="C2092" s="9">
        <v>-15644.27</v>
      </c>
      <c r="D2092" s="4" t="s">
        <v>15</v>
      </c>
      <c r="E2092" s="4" t="s">
        <v>29</v>
      </c>
      <c r="F2092" s="4" t="s">
        <v>138</v>
      </c>
      <c r="H2092" s="4" t="s">
        <v>185</v>
      </c>
      <c r="I2092" s="4" t="s">
        <v>163</v>
      </c>
      <c r="J2092" s="11">
        <f t="shared" si="96"/>
        <v>4</v>
      </c>
      <c r="K2092" s="11">
        <f t="shared" si="97"/>
        <v>0</v>
      </c>
      <c r="L2092" s="11">
        <f t="shared" si="98"/>
        <v>17</v>
      </c>
      <c r="M2092" s="11" t="str">
        <f ca="1">IF(I2092&lt;&gt;"план","",IF((ABS(SUMIFS($C:$C,$J:$J,J2092,$E:$E,E2092,$I:$I,"факт"))+ABS(C2092))&gt;ABS(SUMIFS(INDIRECT("'Реестр план'!"&amp;'План-факт'!$E$3),'Реестр план'!$F:$F,E2092,'Реестр план'!$I:$I,J2092)),"перерасход","ок"))</f>
        <v/>
      </c>
    </row>
    <row r="2093" spans="1:13" x14ac:dyDescent="0.3">
      <c r="A2093" s="7">
        <v>42117</v>
      </c>
      <c r="C2093" s="9">
        <v>-14606.86</v>
      </c>
      <c r="D2093" s="4" t="s">
        <v>15</v>
      </c>
      <c r="E2093" s="4" t="s">
        <v>29</v>
      </c>
      <c r="F2093" s="4" t="s">
        <v>132</v>
      </c>
      <c r="H2093" s="4" t="s">
        <v>185</v>
      </c>
      <c r="I2093" s="4" t="s">
        <v>163</v>
      </c>
      <c r="J2093" s="11">
        <f t="shared" si="96"/>
        <v>4</v>
      </c>
      <c r="K2093" s="11">
        <f t="shared" si="97"/>
        <v>0</v>
      </c>
      <c r="L2093" s="11">
        <f t="shared" si="98"/>
        <v>17</v>
      </c>
      <c r="M2093" s="11" t="str">
        <f ca="1">IF(I2093&lt;&gt;"план","",IF((ABS(SUMIFS($C:$C,$J:$J,J2093,$E:$E,E2093,$I:$I,"факт"))+ABS(C2093))&gt;ABS(SUMIFS(INDIRECT("'Реестр план'!"&amp;'План-факт'!$E$3),'Реестр план'!$F:$F,E2093,'Реестр план'!$I:$I,J2093)),"перерасход","ок"))</f>
        <v/>
      </c>
    </row>
    <row r="2094" spans="1:13" x14ac:dyDescent="0.3">
      <c r="A2094" s="7">
        <v>42117</v>
      </c>
      <c r="C2094" s="9">
        <v>-10621.74</v>
      </c>
      <c r="D2094" s="4" t="s">
        <v>15</v>
      </c>
      <c r="E2094" s="4" t="s">
        <v>29</v>
      </c>
      <c r="F2094" s="4" t="s">
        <v>127</v>
      </c>
      <c r="H2094" s="4" t="s">
        <v>185</v>
      </c>
      <c r="I2094" s="4" t="s">
        <v>163</v>
      </c>
      <c r="J2094" s="11">
        <f t="shared" si="96"/>
        <v>4</v>
      </c>
      <c r="K2094" s="11">
        <f t="shared" si="97"/>
        <v>0</v>
      </c>
      <c r="L2094" s="11">
        <f t="shared" si="98"/>
        <v>17</v>
      </c>
      <c r="M2094" s="11" t="str">
        <f ca="1">IF(I2094&lt;&gt;"план","",IF((ABS(SUMIFS($C:$C,$J:$J,J2094,$E:$E,E2094,$I:$I,"факт"))+ABS(C2094))&gt;ABS(SUMIFS(INDIRECT("'Реестр план'!"&amp;'План-факт'!$E$3),'Реестр план'!$F:$F,E2094,'Реестр план'!$I:$I,J2094)),"перерасход","ок"))</f>
        <v/>
      </c>
    </row>
    <row r="2095" spans="1:13" x14ac:dyDescent="0.3">
      <c r="A2095" s="7">
        <v>42117</v>
      </c>
      <c r="C2095" s="9">
        <v>-10432.69</v>
      </c>
      <c r="D2095" s="4" t="s">
        <v>16</v>
      </c>
      <c r="E2095" s="4" t="s">
        <v>29</v>
      </c>
      <c r="F2095" s="4" t="s">
        <v>134</v>
      </c>
      <c r="H2095" s="4" t="s">
        <v>185</v>
      </c>
      <c r="I2095" s="4" t="s">
        <v>163</v>
      </c>
      <c r="J2095" s="11">
        <f t="shared" si="96"/>
        <v>4</v>
      </c>
      <c r="K2095" s="11">
        <f t="shared" si="97"/>
        <v>0</v>
      </c>
      <c r="L2095" s="11">
        <f t="shared" si="98"/>
        <v>17</v>
      </c>
      <c r="M2095" s="11" t="str">
        <f ca="1">IF(I2095&lt;&gt;"план","",IF((ABS(SUMIFS($C:$C,$J:$J,J2095,$E:$E,E2095,$I:$I,"факт"))+ABS(C2095))&gt;ABS(SUMIFS(INDIRECT("'Реестр план'!"&amp;'План-факт'!$E$3),'Реестр план'!$F:$F,E2095,'Реестр план'!$I:$I,J2095)),"перерасход","ок"))</f>
        <v/>
      </c>
    </row>
    <row r="2096" spans="1:13" x14ac:dyDescent="0.3">
      <c r="A2096" s="7">
        <v>42117</v>
      </c>
      <c r="C2096" s="9">
        <v>-9544.98</v>
      </c>
      <c r="D2096" s="4" t="s">
        <v>16</v>
      </c>
      <c r="E2096" s="4" t="s">
        <v>29</v>
      </c>
      <c r="F2096" s="4" t="s">
        <v>126</v>
      </c>
      <c r="H2096" s="4" t="s">
        <v>185</v>
      </c>
      <c r="I2096" s="4" t="s">
        <v>163</v>
      </c>
      <c r="J2096" s="11">
        <f t="shared" si="96"/>
        <v>4</v>
      </c>
      <c r="K2096" s="11">
        <f t="shared" si="97"/>
        <v>0</v>
      </c>
      <c r="L2096" s="11">
        <f t="shared" si="98"/>
        <v>17</v>
      </c>
      <c r="M2096" s="11" t="str">
        <f ca="1">IF(I2096&lt;&gt;"план","",IF((ABS(SUMIFS($C:$C,$J:$J,J2096,$E:$E,E2096,$I:$I,"факт"))+ABS(C2096))&gt;ABS(SUMIFS(INDIRECT("'Реестр план'!"&amp;'План-факт'!$E$3),'Реестр план'!$F:$F,E2096,'Реестр план'!$I:$I,J2096)),"перерасход","ок"))</f>
        <v/>
      </c>
    </row>
    <row r="2097" spans="1:13" x14ac:dyDescent="0.3">
      <c r="A2097" s="7">
        <v>42117</v>
      </c>
      <c r="C2097" s="9">
        <v>-3336.22</v>
      </c>
      <c r="D2097" s="4" t="s">
        <v>16</v>
      </c>
      <c r="E2097" s="4" t="s">
        <v>29</v>
      </c>
      <c r="F2097" s="4" t="s">
        <v>139</v>
      </c>
      <c r="H2097" s="4" t="s">
        <v>185</v>
      </c>
      <c r="I2097" s="4" t="s">
        <v>163</v>
      </c>
      <c r="J2097" s="11">
        <f t="shared" si="96"/>
        <v>4</v>
      </c>
      <c r="K2097" s="11">
        <f t="shared" si="97"/>
        <v>0</v>
      </c>
      <c r="L2097" s="11">
        <f t="shared" si="98"/>
        <v>17</v>
      </c>
      <c r="M2097" s="11" t="str">
        <f ca="1">IF(I2097&lt;&gt;"план","",IF((ABS(SUMIFS($C:$C,$J:$J,J2097,$E:$E,E2097,$I:$I,"факт"))+ABS(C2097))&gt;ABS(SUMIFS(INDIRECT("'Реестр план'!"&amp;'План-факт'!$E$3),'Реестр план'!$F:$F,E2097,'Реестр план'!$I:$I,J2097)),"перерасход","ок"))</f>
        <v/>
      </c>
    </row>
    <row r="2098" spans="1:13" x14ac:dyDescent="0.3">
      <c r="A2098" s="7">
        <v>42117</v>
      </c>
      <c r="C2098" s="9">
        <v>-967.68</v>
      </c>
      <c r="D2098" s="4" t="s">
        <v>16</v>
      </c>
      <c r="E2098" s="4" t="s">
        <v>29</v>
      </c>
      <c r="F2098" s="4" t="s">
        <v>146</v>
      </c>
      <c r="H2098" s="4" t="s">
        <v>185</v>
      </c>
      <c r="I2098" s="4" t="s">
        <v>163</v>
      </c>
      <c r="J2098" s="11">
        <f t="shared" si="96"/>
        <v>4</v>
      </c>
      <c r="K2098" s="11">
        <f t="shared" si="97"/>
        <v>0</v>
      </c>
      <c r="L2098" s="11">
        <f t="shared" si="98"/>
        <v>17</v>
      </c>
      <c r="M2098" s="11" t="str">
        <f ca="1">IF(I2098&lt;&gt;"план","",IF((ABS(SUMIFS($C:$C,$J:$J,J2098,$E:$E,E2098,$I:$I,"факт"))+ABS(C2098))&gt;ABS(SUMIFS(INDIRECT("'Реестр план'!"&amp;'План-факт'!$E$3),'Реестр план'!$F:$F,E2098,'Реестр план'!$I:$I,J2098)),"перерасход","ок"))</f>
        <v/>
      </c>
    </row>
    <row r="2099" spans="1:13" x14ac:dyDescent="0.3">
      <c r="A2099" s="7">
        <v>42117</v>
      </c>
      <c r="C2099" s="9">
        <v>8363.67</v>
      </c>
      <c r="D2099" s="4" t="s">
        <v>15</v>
      </c>
      <c r="E2099" s="4" t="s">
        <v>24</v>
      </c>
      <c r="F2099" s="4" t="s">
        <v>114</v>
      </c>
      <c r="H2099" s="4" t="s">
        <v>178</v>
      </c>
      <c r="I2099" s="4" t="s">
        <v>163</v>
      </c>
      <c r="J2099" s="11">
        <f t="shared" si="96"/>
        <v>4</v>
      </c>
      <c r="K2099" s="11">
        <f t="shared" si="97"/>
        <v>0</v>
      </c>
      <c r="L2099" s="11">
        <f t="shared" si="98"/>
        <v>17</v>
      </c>
      <c r="M2099" s="11" t="str">
        <f ca="1">IF(I2099&lt;&gt;"план","",IF((ABS(SUMIFS($C:$C,$J:$J,J2099,$E:$E,E2099,$I:$I,"факт"))+ABS(C2099))&gt;ABS(SUMIFS(INDIRECT("'Реестр план'!"&amp;'План-факт'!$E$3),'Реестр план'!$F:$F,E2099,'Реестр план'!$I:$I,J2099)),"перерасход","ок"))</f>
        <v/>
      </c>
    </row>
    <row r="2100" spans="1:13" x14ac:dyDescent="0.3">
      <c r="A2100" s="7">
        <v>42117</v>
      </c>
      <c r="C2100" s="9">
        <v>14018.4</v>
      </c>
      <c r="D2100" s="4" t="s">
        <v>16</v>
      </c>
      <c r="E2100" s="4" t="s">
        <v>24</v>
      </c>
      <c r="F2100" s="4" t="s">
        <v>123</v>
      </c>
      <c r="H2100" s="4" t="s">
        <v>178</v>
      </c>
      <c r="I2100" s="4" t="s">
        <v>163</v>
      </c>
      <c r="J2100" s="11">
        <f t="shared" si="96"/>
        <v>4</v>
      </c>
      <c r="K2100" s="11">
        <f t="shared" si="97"/>
        <v>0</v>
      </c>
      <c r="L2100" s="11">
        <f t="shared" si="98"/>
        <v>17</v>
      </c>
      <c r="M2100" s="11" t="str">
        <f ca="1">IF(I2100&lt;&gt;"план","",IF((ABS(SUMIFS($C:$C,$J:$J,J2100,$E:$E,E2100,$I:$I,"факт"))+ABS(C2100))&gt;ABS(SUMIFS(INDIRECT("'Реестр план'!"&amp;'План-факт'!$E$3),'Реестр план'!$F:$F,E2100,'Реестр план'!$I:$I,J2100)),"перерасход","ок"))</f>
        <v/>
      </c>
    </row>
    <row r="2101" spans="1:13" x14ac:dyDescent="0.3">
      <c r="A2101" s="7">
        <v>42117</v>
      </c>
      <c r="C2101" s="9">
        <v>23420.639999999999</v>
      </c>
      <c r="D2101" s="4" t="s">
        <v>9</v>
      </c>
      <c r="E2101" s="4" t="s">
        <v>24</v>
      </c>
      <c r="F2101" s="4" t="s">
        <v>110</v>
      </c>
      <c r="H2101" s="4" t="s">
        <v>178</v>
      </c>
      <c r="I2101" s="4" t="s">
        <v>163</v>
      </c>
      <c r="J2101" s="11">
        <f t="shared" si="96"/>
        <v>4</v>
      </c>
      <c r="K2101" s="11">
        <f t="shared" si="97"/>
        <v>0</v>
      </c>
      <c r="L2101" s="11">
        <f t="shared" si="98"/>
        <v>17</v>
      </c>
      <c r="M2101" s="11" t="str">
        <f ca="1">IF(I2101&lt;&gt;"план","",IF((ABS(SUMIFS($C:$C,$J:$J,J2101,$E:$E,E2101,$I:$I,"факт"))+ABS(C2101))&gt;ABS(SUMIFS(INDIRECT("'Реестр план'!"&amp;'План-факт'!$E$3),'Реестр план'!$F:$F,E2101,'Реестр план'!$I:$I,J2101)),"перерасход","ок"))</f>
        <v/>
      </c>
    </row>
    <row r="2102" spans="1:13" x14ac:dyDescent="0.3">
      <c r="A2102" s="7">
        <v>42117</v>
      </c>
      <c r="C2102" s="9">
        <v>148680</v>
      </c>
      <c r="D2102" s="4" t="s">
        <v>15</v>
      </c>
      <c r="E2102" s="4" t="s">
        <v>24</v>
      </c>
      <c r="F2102" s="4" t="s">
        <v>109</v>
      </c>
      <c r="H2102" s="4" t="s">
        <v>178</v>
      </c>
      <c r="I2102" s="4" t="s">
        <v>163</v>
      </c>
      <c r="J2102" s="11">
        <f t="shared" si="96"/>
        <v>4</v>
      </c>
      <c r="K2102" s="11">
        <f t="shared" si="97"/>
        <v>0</v>
      </c>
      <c r="L2102" s="11">
        <f t="shared" si="98"/>
        <v>17</v>
      </c>
      <c r="M2102" s="11" t="str">
        <f ca="1">IF(I2102&lt;&gt;"план","",IF((ABS(SUMIFS($C:$C,$J:$J,J2102,$E:$E,E2102,$I:$I,"факт"))+ABS(C2102))&gt;ABS(SUMIFS(INDIRECT("'Реестр план'!"&amp;'План-факт'!$E$3),'Реестр план'!$F:$F,E2102,'Реестр план'!$I:$I,J2102)),"перерасход","ок"))</f>
        <v/>
      </c>
    </row>
    <row r="2103" spans="1:13" x14ac:dyDescent="0.3">
      <c r="A2103" s="7">
        <v>42117</v>
      </c>
      <c r="C2103" s="9">
        <v>154627.20000000001</v>
      </c>
      <c r="D2103" s="4" t="s">
        <v>16</v>
      </c>
      <c r="E2103" s="4" t="s">
        <v>24</v>
      </c>
      <c r="F2103" s="4" t="s">
        <v>115</v>
      </c>
      <c r="H2103" s="4" t="s">
        <v>178</v>
      </c>
      <c r="I2103" s="4" t="s">
        <v>163</v>
      </c>
      <c r="J2103" s="11">
        <f t="shared" si="96"/>
        <v>4</v>
      </c>
      <c r="K2103" s="11">
        <f t="shared" si="97"/>
        <v>0</v>
      </c>
      <c r="L2103" s="11">
        <f t="shared" si="98"/>
        <v>17</v>
      </c>
      <c r="M2103" s="11" t="str">
        <f ca="1">IF(I2103&lt;&gt;"план","",IF((ABS(SUMIFS($C:$C,$J:$J,J2103,$E:$E,E2103,$I:$I,"факт"))+ABS(C2103))&gt;ABS(SUMIFS(INDIRECT("'Реестр план'!"&amp;'План-факт'!$E$3),'Реестр план'!$F:$F,E2103,'Реестр план'!$I:$I,J2103)),"перерасход","ок"))</f>
        <v/>
      </c>
    </row>
    <row r="2104" spans="1:13" x14ac:dyDescent="0.3">
      <c r="A2104" s="7">
        <v>42117</v>
      </c>
      <c r="C2104" s="9">
        <v>206498.34</v>
      </c>
      <c r="D2104" s="4" t="s">
        <v>9</v>
      </c>
      <c r="E2104" s="4" t="s">
        <v>24</v>
      </c>
      <c r="F2104" s="4" t="s">
        <v>108</v>
      </c>
      <c r="H2104" s="4" t="s">
        <v>178</v>
      </c>
      <c r="I2104" s="4" t="s">
        <v>163</v>
      </c>
      <c r="J2104" s="11">
        <f t="shared" si="96"/>
        <v>4</v>
      </c>
      <c r="K2104" s="11">
        <f t="shared" si="97"/>
        <v>0</v>
      </c>
      <c r="L2104" s="11">
        <f t="shared" si="98"/>
        <v>17</v>
      </c>
      <c r="M2104" s="11" t="str">
        <f ca="1">IF(I2104&lt;&gt;"план","",IF((ABS(SUMIFS($C:$C,$J:$J,J2104,$E:$E,E2104,$I:$I,"факт"))+ABS(C2104))&gt;ABS(SUMIFS(INDIRECT("'Реестр план'!"&amp;'План-факт'!$E$3),'Реестр план'!$F:$F,E2104,'Реестр план'!$I:$I,J2104)),"перерасход","ок"))</f>
        <v/>
      </c>
    </row>
    <row r="2105" spans="1:13" x14ac:dyDescent="0.3">
      <c r="A2105" s="7">
        <v>42117</v>
      </c>
      <c r="C2105" s="9">
        <v>1174429.29</v>
      </c>
      <c r="D2105" s="4" t="s">
        <v>9</v>
      </c>
      <c r="E2105" s="4" t="s">
        <v>24</v>
      </c>
      <c r="F2105" s="4" t="s">
        <v>107</v>
      </c>
      <c r="H2105" s="4" t="s">
        <v>178</v>
      </c>
      <c r="I2105" s="4" t="s">
        <v>163</v>
      </c>
      <c r="J2105" s="11">
        <f t="shared" si="96"/>
        <v>4</v>
      </c>
      <c r="K2105" s="11">
        <f t="shared" si="97"/>
        <v>0</v>
      </c>
      <c r="L2105" s="11">
        <f t="shared" si="98"/>
        <v>17</v>
      </c>
      <c r="M2105" s="11" t="str">
        <f ca="1">IF(I2105&lt;&gt;"план","",IF((ABS(SUMIFS($C:$C,$J:$J,J2105,$E:$E,E2105,$I:$I,"факт"))+ABS(C2105))&gt;ABS(SUMIFS(INDIRECT("'Реестр план'!"&amp;'План-факт'!$E$3),'Реестр план'!$F:$F,E2105,'Реестр план'!$I:$I,J2105)),"перерасход","ок"))</f>
        <v/>
      </c>
    </row>
    <row r="2106" spans="1:13" x14ac:dyDescent="0.3">
      <c r="A2106" s="7">
        <v>42118</v>
      </c>
      <c r="C2106" s="9">
        <v>-315262.01</v>
      </c>
      <c r="D2106" s="4" t="s">
        <v>15</v>
      </c>
      <c r="E2106" s="4" t="s">
        <v>29</v>
      </c>
      <c r="F2106" s="4" t="s">
        <v>139</v>
      </c>
      <c r="H2106" s="4" t="s">
        <v>185</v>
      </c>
      <c r="I2106" s="4" t="s">
        <v>163</v>
      </c>
      <c r="J2106" s="11">
        <f t="shared" si="96"/>
        <v>4</v>
      </c>
      <c r="K2106" s="11">
        <f t="shared" si="97"/>
        <v>0</v>
      </c>
      <c r="L2106" s="11">
        <f t="shared" si="98"/>
        <v>17</v>
      </c>
      <c r="M2106" s="11" t="str">
        <f ca="1">IF(I2106&lt;&gt;"план","",IF((ABS(SUMIFS($C:$C,$J:$J,J2106,$E:$E,E2106,$I:$I,"факт"))+ABS(C2106))&gt;ABS(SUMIFS(INDIRECT("'Реестр план'!"&amp;'План-факт'!$E$3),'Реестр план'!$F:$F,E2106,'Реестр план'!$I:$I,J2106)),"перерасход","ок"))</f>
        <v/>
      </c>
    </row>
    <row r="2107" spans="1:13" x14ac:dyDescent="0.3">
      <c r="A2107" s="7">
        <v>42118</v>
      </c>
      <c r="C2107" s="9">
        <v>-119305.05</v>
      </c>
      <c r="D2107" s="4" t="s">
        <v>16</v>
      </c>
      <c r="E2107" s="4" t="s">
        <v>29</v>
      </c>
      <c r="F2107" s="4" t="s">
        <v>141</v>
      </c>
      <c r="H2107" s="4" t="s">
        <v>185</v>
      </c>
      <c r="I2107" s="4" t="s">
        <v>163</v>
      </c>
      <c r="J2107" s="11">
        <f t="shared" si="96"/>
        <v>4</v>
      </c>
      <c r="K2107" s="11">
        <f t="shared" si="97"/>
        <v>0</v>
      </c>
      <c r="L2107" s="11">
        <f t="shared" si="98"/>
        <v>17</v>
      </c>
      <c r="M2107" s="11" t="str">
        <f ca="1">IF(I2107&lt;&gt;"план","",IF((ABS(SUMIFS($C:$C,$J:$J,J2107,$E:$E,E2107,$I:$I,"факт"))+ABS(C2107))&gt;ABS(SUMIFS(INDIRECT("'Реестр план'!"&amp;'План-факт'!$E$3),'Реестр план'!$F:$F,E2107,'Реестр план'!$I:$I,J2107)),"перерасход","ок"))</f>
        <v/>
      </c>
    </row>
    <row r="2108" spans="1:13" x14ac:dyDescent="0.3">
      <c r="A2108" s="7">
        <v>42118</v>
      </c>
      <c r="C2108" s="9">
        <v>-106612.82</v>
      </c>
      <c r="D2108" s="4" t="s">
        <v>15</v>
      </c>
      <c r="E2108" s="4" t="s">
        <v>29</v>
      </c>
      <c r="F2108" s="4" t="s">
        <v>133</v>
      </c>
      <c r="H2108" s="4" t="s">
        <v>185</v>
      </c>
      <c r="I2108" s="4" t="s">
        <v>163</v>
      </c>
      <c r="J2108" s="11">
        <f t="shared" si="96"/>
        <v>4</v>
      </c>
      <c r="K2108" s="11">
        <f t="shared" si="97"/>
        <v>0</v>
      </c>
      <c r="L2108" s="11">
        <f t="shared" si="98"/>
        <v>17</v>
      </c>
      <c r="M2108" s="11" t="str">
        <f ca="1">IF(I2108&lt;&gt;"план","",IF((ABS(SUMIFS($C:$C,$J:$J,J2108,$E:$E,E2108,$I:$I,"факт"))+ABS(C2108))&gt;ABS(SUMIFS(INDIRECT("'Реестр план'!"&amp;'План-факт'!$E$3),'Реестр план'!$F:$F,E2108,'Реестр план'!$I:$I,J2108)),"перерасход","ок"))</f>
        <v/>
      </c>
    </row>
    <row r="2109" spans="1:13" x14ac:dyDescent="0.3">
      <c r="A2109" s="7">
        <v>42118</v>
      </c>
      <c r="C2109" s="9">
        <v>-47446.33</v>
      </c>
      <c r="D2109" s="4" t="s">
        <v>16</v>
      </c>
      <c r="E2109" s="4" t="s">
        <v>29</v>
      </c>
      <c r="F2109" s="4" t="s">
        <v>137</v>
      </c>
      <c r="H2109" s="4" t="s">
        <v>185</v>
      </c>
      <c r="I2109" s="4" t="s">
        <v>163</v>
      </c>
      <c r="J2109" s="11">
        <f t="shared" si="96"/>
        <v>4</v>
      </c>
      <c r="K2109" s="11">
        <f t="shared" si="97"/>
        <v>0</v>
      </c>
      <c r="L2109" s="11">
        <f t="shared" si="98"/>
        <v>17</v>
      </c>
      <c r="M2109" s="11" t="str">
        <f ca="1">IF(I2109&lt;&gt;"план","",IF((ABS(SUMIFS($C:$C,$J:$J,J2109,$E:$E,E2109,$I:$I,"факт"))+ABS(C2109))&gt;ABS(SUMIFS(INDIRECT("'Реестр план'!"&amp;'План-факт'!$E$3),'Реестр план'!$F:$F,E2109,'Реестр план'!$I:$I,J2109)),"перерасход","ок"))</f>
        <v/>
      </c>
    </row>
    <row r="2110" spans="1:13" x14ac:dyDescent="0.3">
      <c r="A2110" s="7">
        <v>42118</v>
      </c>
      <c r="C2110" s="9">
        <v>-27961.17</v>
      </c>
      <c r="D2110" s="4" t="s">
        <v>15</v>
      </c>
      <c r="E2110" s="4" t="s">
        <v>29</v>
      </c>
      <c r="F2110" s="4" t="s">
        <v>128</v>
      </c>
      <c r="H2110" s="4" t="s">
        <v>185</v>
      </c>
      <c r="I2110" s="4" t="s">
        <v>163</v>
      </c>
      <c r="J2110" s="11">
        <f t="shared" si="96"/>
        <v>4</v>
      </c>
      <c r="K2110" s="11">
        <f t="shared" si="97"/>
        <v>0</v>
      </c>
      <c r="L2110" s="11">
        <f t="shared" si="98"/>
        <v>17</v>
      </c>
      <c r="M2110" s="11" t="str">
        <f ca="1">IF(I2110&lt;&gt;"план","",IF((ABS(SUMIFS($C:$C,$J:$J,J2110,$E:$E,E2110,$I:$I,"факт"))+ABS(C2110))&gt;ABS(SUMIFS(INDIRECT("'Реестр план'!"&amp;'План-факт'!$E$3),'Реестр план'!$F:$F,E2110,'Реестр план'!$I:$I,J2110)),"перерасход","ок"))</f>
        <v/>
      </c>
    </row>
    <row r="2111" spans="1:13" x14ac:dyDescent="0.3">
      <c r="A2111" s="7">
        <v>42118</v>
      </c>
      <c r="C2111" s="9">
        <v>-18691.099999999999</v>
      </c>
      <c r="D2111" s="4" t="s">
        <v>16</v>
      </c>
      <c r="E2111" s="4" t="s">
        <v>29</v>
      </c>
      <c r="F2111" s="4" t="s">
        <v>126</v>
      </c>
      <c r="H2111" s="4" t="s">
        <v>185</v>
      </c>
      <c r="I2111" s="4" t="s">
        <v>163</v>
      </c>
      <c r="J2111" s="11">
        <f t="shared" si="96"/>
        <v>4</v>
      </c>
      <c r="K2111" s="11">
        <f t="shared" si="97"/>
        <v>0</v>
      </c>
      <c r="L2111" s="11">
        <f t="shared" si="98"/>
        <v>17</v>
      </c>
      <c r="M2111" s="11" t="str">
        <f ca="1">IF(I2111&lt;&gt;"план","",IF((ABS(SUMIFS($C:$C,$J:$J,J2111,$E:$E,E2111,$I:$I,"факт"))+ABS(C2111))&gt;ABS(SUMIFS(INDIRECT("'Реестр план'!"&amp;'План-факт'!$E$3),'Реестр план'!$F:$F,E2111,'Реестр план'!$I:$I,J2111)),"перерасход","ок"))</f>
        <v/>
      </c>
    </row>
    <row r="2112" spans="1:13" x14ac:dyDescent="0.3">
      <c r="A2112" s="7">
        <v>42118</v>
      </c>
      <c r="C2112" s="9">
        <v>-13021.34</v>
      </c>
      <c r="D2112" s="4" t="s">
        <v>15</v>
      </c>
      <c r="E2112" s="4" t="s">
        <v>29</v>
      </c>
      <c r="F2112" s="4" t="s">
        <v>126</v>
      </c>
      <c r="H2112" s="4" t="s">
        <v>185</v>
      </c>
      <c r="I2112" s="4" t="s">
        <v>163</v>
      </c>
      <c r="J2112" s="11">
        <f t="shared" si="96"/>
        <v>4</v>
      </c>
      <c r="K2112" s="11">
        <f t="shared" si="97"/>
        <v>0</v>
      </c>
      <c r="L2112" s="11">
        <f t="shared" si="98"/>
        <v>17</v>
      </c>
      <c r="M2112" s="11" t="str">
        <f ca="1">IF(I2112&lt;&gt;"план","",IF((ABS(SUMIFS($C:$C,$J:$J,J2112,$E:$E,E2112,$I:$I,"факт"))+ABS(C2112))&gt;ABS(SUMIFS(INDIRECT("'Реестр план'!"&amp;'План-факт'!$E$3),'Реестр план'!$F:$F,E2112,'Реестр план'!$I:$I,J2112)),"перерасход","ок"))</f>
        <v/>
      </c>
    </row>
    <row r="2113" spans="1:13" x14ac:dyDescent="0.3">
      <c r="A2113" s="7">
        <v>42118</v>
      </c>
      <c r="C2113" s="9">
        <v>-12711.96</v>
      </c>
      <c r="D2113" s="4" t="s">
        <v>15</v>
      </c>
      <c r="E2113" s="4" t="s">
        <v>29</v>
      </c>
      <c r="F2113" s="4" t="s">
        <v>127</v>
      </c>
      <c r="H2113" s="4" t="s">
        <v>185</v>
      </c>
      <c r="I2113" s="4" t="s">
        <v>163</v>
      </c>
      <c r="J2113" s="11">
        <f t="shared" si="96"/>
        <v>4</v>
      </c>
      <c r="K2113" s="11">
        <f t="shared" si="97"/>
        <v>0</v>
      </c>
      <c r="L2113" s="11">
        <f t="shared" si="98"/>
        <v>17</v>
      </c>
      <c r="M2113" s="11" t="str">
        <f ca="1">IF(I2113&lt;&gt;"план","",IF((ABS(SUMIFS($C:$C,$J:$J,J2113,$E:$E,E2113,$I:$I,"факт"))+ABS(C2113))&gt;ABS(SUMIFS(INDIRECT("'Реестр план'!"&amp;'План-факт'!$E$3),'Реестр план'!$F:$F,E2113,'Реестр план'!$I:$I,J2113)),"перерасход","ок"))</f>
        <v/>
      </c>
    </row>
    <row r="2114" spans="1:13" x14ac:dyDescent="0.3">
      <c r="A2114" s="7">
        <v>42118</v>
      </c>
      <c r="C2114" s="9">
        <v>-10807.9</v>
      </c>
      <c r="D2114" s="4" t="s">
        <v>15</v>
      </c>
      <c r="E2114" s="4" t="s">
        <v>29</v>
      </c>
      <c r="F2114" s="4" t="s">
        <v>133</v>
      </c>
      <c r="H2114" s="4" t="s">
        <v>185</v>
      </c>
      <c r="I2114" s="4" t="s">
        <v>163</v>
      </c>
      <c r="J2114" s="11">
        <f t="shared" si="96"/>
        <v>4</v>
      </c>
      <c r="K2114" s="11">
        <f t="shared" si="97"/>
        <v>0</v>
      </c>
      <c r="L2114" s="11">
        <f t="shared" si="98"/>
        <v>17</v>
      </c>
      <c r="M2114" s="11" t="str">
        <f ca="1">IF(I2114&lt;&gt;"план","",IF((ABS(SUMIFS($C:$C,$J:$J,J2114,$E:$E,E2114,$I:$I,"факт"))+ABS(C2114))&gt;ABS(SUMIFS(INDIRECT("'Реестр план'!"&amp;'План-факт'!$E$3),'Реестр план'!$F:$F,E2114,'Реестр план'!$I:$I,J2114)),"перерасход","ок"))</f>
        <v/>
      </c>
    </row>
    <row r="2115" spans="1:13" x14ac:dyDescent="0.3">
      <c r="A2115" s="7">
        <v>42118</v>
      </c>
      <c r="C2115" s="9">
        <v>-9212.48</v>
      </c>
      <c r="D2115" s="4" t="s">
        <v>16</v>
      </c>
      <c r="E2115" s="4" t="s">
        <v>29</v>
      </c>
      <c r="F2115" s="4" t="s">
        <v>133</v>
      </c>
      <c r="H2115" s="4" t="s">
        <v>185</v>
      </c>
      <c r="I2115" s="4" t="s">
        <v>163</v>
      </c>
      <c r="J2115" s="11">
        <f t="shared" si="96"/>
        <v>4</v>
      </c>
      <c r="K2115" s="11">
        <f t="shared" si="97"/>
        <v>0</v>
      </c>
      <c r="L2115" s="11">
        <f t="shared" si="98"/>
        <v>17</v>
      </c>
      <c r="M2115" s="11" t="str">
        <f ca="1">IF(I2115&lt;&gt;"план","",IF((ABS(SUMIFS($C:$C,$J:$J,J2115,$E:$E,E2115,$I:$I,"факт"))+ABS(C2115))&gt;ABS(SUMIFS(INDIRECT("'Реестр план'!"&amp;'План-факт'!$E$3),'Реестр план'!$F:$F,E2115,'Реестр план'!$I:$I,J2115)),"перерасход","ок"))</f>
        <v/>
      </c>
    </row>
    <row r="2116" spans="1:13" x14ac:dyDescent="0.3">
      <c r="A2116" s="7">
        <v>42118</v>
      </c>
      <c r="C2116" s="9">
        <v>-4361.91</v>
      </c>
      <c r="D2116" s="4" t="s">
        <v>9</v>
      </c>
      <c r="E2116" s="4" t="s">
        <v>29</v>
      </c>
      <c r="F2116" s="4" t="s">
        <v>126</v>
      </c>
      <c r="H2116" s="4" t="s">
        <v>185</v>
      </c>
      <c r="I2116" s="4" t="s">
        <v>163</v>
      </c>
      <c r="J2116" s="11">
        <f t="shared" ref="J2116:J2179" si="99">IF(ISBLANK(A2116),0,MONTH(A2116))</f>
        <v>4</v>
      </c>
      <c r="K2116" s="11">
        <f t="shared" ref="K2116:K2179" si="100">IF(ISBLANK(B2116),0,MONTH(B2116))</f>
        <v>0</v>
      </c>
      <c r="L2116" s="11">
        <f t="shared" ref="L2116:L2179" si="101">WEEKNUM(A2116)</f>
        <v>17</v>
      </c>
      <c r="M2116" s="11" t="str">
        <f ca="1">IF(I2116&lt;&gt;"план","",IF((ABS(SUMIFS($C:$C,$J:$J,J2116,$E:$E,E2116,$I:$I,"факт"))+ABS(C2116))&gt;ABS(SUMIFS(INDIRECT("'Реестр план'!"&amp;'План-факт'!$E$3),'Реестр план'!$F:$F,E2116,'Реестр план'!$I:$I,J2116)),"перерасход","ок"))</f>
        <v/>
      </c>
    </row>
    <row r="2117" spans="1:13" x14ac:dyDescent="0.3">
      <c r="A2117" s="7">
        <v>42118</v>
      </c>
      <c r="C2117" s="9">
        <v>-3130</v>
      </c>
      <c r="D2117" s="4" t="s">
        <v>15</v>
      </c>
      <c r="E2117" s="4" t="s">
        <v>29</v>
      </c>
      <c r="F2117" s="4" t="s">
        <v>137</v>
      </c>
      <c r="H2117" s="4" t="s">
        <v>185</v>
      </c>
      <c r="I2117" s="4" t="s">
        <v>163</v>
      </c>
      <c r="J2117" s="11">
        <f t="shared" si="99"/>
        <v>4</v>
      </c>
      <c r="K2117" s="11">
        <f t="shared" si="100"/>
        <v>0</v>
      </c>
      <c r="L2117" s="11">
        <f t="shared" si="101"/>
        <v>17</v>
      </c>
      <c r="M2117" s="11" t="str">
        <f ca="1">IF(I2117&lt;&gt;"план","",IF((ABS(SUMIFS($C:$C,$J:$J,J2117,$E:$E,E2117,$I:$I,"факт"))+ABS(C2117))&gt;ABS(SUMIFS(INDIRECT("'Реестр план'!"&amp;'План-факт'!$E$3),'Реестр план'!$F:$F,E2117,'Реестр план'!$I:$I,J2117)),"перерасход","ок"))</f>
        <v/>
      </c>
    </row>
    <row r="2118" spans="1:13" x14ac:dyDescent="0.3">
      <c r="A2118" s="7">
        <v>42118</v>
      </c>
      <c r="C2118" s="9">
        <v>-625.57000000000005</v>
      </c>
      <c r="D2118" s="4" t="s">
        <v>9</v>
      </c>
      <c r="E2118" s="4" t="s">
        <v>29</v>
      </c>
      <c r="F2118" s="4" t="s">
        <v>133</v>
      </c>
      <c r="H2118" s="4" t="s">
        <v>185</v>
      </c>
      <c r="I2118" s="4" t="s">
        <v>163</v>
      </c>
      <c r="J2118" s="11">
        <f t="shared" si="99"/>
        <v>4</v>
      </c>
      <c r="K2118" s="11">
        <f t="shared" si="100"/>
        <v>0</v>
      </c>
      <c r="L2118" s="11">
        <f t="shared" si="101"/>
        <v>17</v>
      </c>
      <c r="M2118" s="11" t="str">
        <f ca="1">IF(I2118&lt;&gt;"план","",IF((ABS(SUMIFS($C:$C,$J:$J,J2118,$E:$E,E2118,$I:$I,"факт"))+ABS(C2118))&gt;ABS(SUMIFS(INDIRECT("'Реестр план'!"&amp;'План-факт'!$E$3),'Реестр план'!$F:$F,E2118,'Реестр план'!$I:$I,J2118)),"перерасход","ок"))</f>
        <v/>
      </c>
    </row>
    <row r="2119" spans="1:13" x14ac:dyDescent="0.3">
      <c r="A2119" s="7">
        <v>42118</v>
      </c>
      <c r="C2119" s="9">
        <v>3689.34</v>
      </c>
      <c r="D2119" s="4" t="s">
        <v>16</v>
      </c>
      <c r="E2119" s="4" t="s">
        <v>24</v>
      </c>
      <c r="F2119" s="4" t="s">
        <v>122</v>
      </c>
      <c r="H2119" s="4" t="s">
        <v>178</v>
      </c>
      <c r="I2119" s="4" t="s">
        <v>163</v>
      </c>
      <c r="J2119" s="11">
        <f t="shared" si="99"/>
        <v>4</v>
      </c>
      <c r="K2119" s="11">
        <f t="shared" si="100"/>
        <v>0</v>
      </c>
      <c r="L2119" s="11">
        <f t="shared" si="101"/>
        <v>17</v>
      </c>
      <c r="M2119" s="11" t="str">
        <f ca="1">IF(I2119&lt;&gt;"план","",IF((ABS(SUMIFS($C:$C,$J:$J,J2119,$E:$E,E2119,$I:$I,"факт"))+ABS(C2119))&gt;ABS(SUMIFS(INDIRECT("'Реестр план'!"&amp;'План-факт'!$E$3),'Реестр план'!$F:$F,E2119,'Реестр план'!$I:$I,J2119)),"перерасход","ок"))</f>
        <v/>
      </c>
    </row>
    <row r="2120" spans="1:13" x14ac:dyDescent="0.3">
      <c r="A2120" s="7">
        <v>42118</v>
      </c>
      <c r="C2120" s="9">
        <v>61950</v>
      </c>
      <c r="D2120" s="4" t="s">
        <v>16</v>
      </c>
      <c r="E2120" s="4" t="s">
        <v>24</v>
      </c>
      <c r="F2120" s="4" t="s">
        <v>123</v>
      </c>
      <c r="H2120" s="4" t="s">
        <v>178</v>
      </c>
      <c r="I2120" s="4" t="s">
        <v>163</v>
      </c>
      <c r="J2120" s="11">
        <f t="shared" si="99"/>
        <v>4</v>
      </c>
      <c r="K2120" s="11">
        <f t="shared" si="100"/>
        <v>0</v>
      </c>
      <c r="L2120" s="11">
        <f t="shared" si="101"/>
        <v>17</v>
      </c>
      <c r="M2120" s="11" t="str">
        <f ca="1">IF(I2120&lt;&gt;"план","",IF((ABS(SUMIFS($C:$C,$J:$J,J2120,$E:$E,E2120,$I:$I,"факт"))+ABS(C2120))&gt;ABS(SUMIFS(INDIRECT("'Реестр план'!"&amp;'План-факт'!$E$3),'Реестр план'!$F:$F,E2120,'Реестр план'!$I:$I,J2120)),"перерасход","ок"))</f>
        <v/>
      </c>
    </row>
    <row r="2121" spans="1:13" x14ac:dyDescent="0.3">
      <c r="A2121" s="7">
        <v>42118</v>
      </c>
      <c r="C2121" s="9">
        <v>103424.64</v>
      </c>
      <c r="D2121" s="4" t="s">
        <v>16</v>
      </c>
      <c r="E2121" s="4" t="s">
        <v>24</v>
      </c>
      <c r="F2121" s="4" t="s">
        <v>114</v>
      </c>
      <c r="H2121" s="4" t="s">
        <v>178</v>
      </c>
      <c r="I2121" s="4" t="s">
        <v>163</v>
      </c>
      <c r="J2121" s="11">
        <f t="shared" si="99"/>
        <v>4</v>
      </c>
      <c r="K2121" s="11">
        <f t="shared" si="100"/>
        <v>0</v>
      </c>
      <c r="L2121" s="11">
        <f t="shared" si="101"/>
        <v>17</v>
      </c>
      <c r="M2121" s="11" t="str">
        <f ca="1">IF(I2121&lt;&gt;"план","",IF((ABS(SUMIFS($C:$C,$J:$J,J2121,$E:$E,E2121,$I:$I,"факт"))+ABS(C2121))&gt;ABS(SUMIFS(INDIRECT("'Реестр план'!"&amp;'План-факт'!$E$3),'Реестр план'!$F:$F,E2121,'Реестр план'!$I:$I,J2121)),"перерасход","ок"))</f>
        <v/>
      </c>
    </row>
    <row r="2122" spans="1:13" x14ac:dyDescent="0.3">
      <c r="A2122" s="7">
        <v>42119</v>
      </c>
      <c r="C2122" s="9">
        <v>-125000</v>
      </c>
      <c r="D2122" s="4" t="s">
        <v>15</v>
      </c>
      <c r="E2122" s="4" t="s">
        <v>32</v>
      </c>
      <c r="F2122" s="4" t="s">
        <v>152</v>
      </c>
      <c r="H2122" s="4" t="s">
        <v>179</v>
      </c>
      <c r="I2122" s="4" t="s">
        <v>163</v>
      </c>
      <c r="J2122" s="11">
        <f t="shared" si="99"/>
        <v>4</v>
      </c>
      <c r="K2122" s="11">
        <f t="shared" si="100"/>
        <v>0</v>
      </c>
      <c r="L2122" s="11">
        <f t="shared" si="101"/>
        <v>17</v>
      </c>
      <c r="M2122" s="11" t="str">
        <f ca="1">IF(I2122&lt;&gt;"план","",IF((ABS(SUMIFS($C:$C,$J:$J,J2122,$E:$E,E2122,$I:$I,"факт"))+ABS(C2122))&gt;ABS(SUMIFS(INDIRECT("'Реестр план'!"&amp;'План-факт'!$E$3),'Реестр план'!$F:$F,E2122,'Реестр план'!$I:$I,J2122)),"перерасход","ок"))</f>
        <v/>
      </c>
    </row>
    <row r="2123" spans="1:13" x14ac:dyDescent="0.3">
      <c r="A2123" s="7">
        <v>42119</v>
      </c>
      <c r="C2123" s="9">
        <v>-75000</v>
      </c>
      <c r="D2123" s="4" t="s">
        <v>9</v>
      </c>
      <c r="E2123" s="4" t="s">
        <v>32</v>
      </c>
      <c r="F2123" s="4" t="s">
        <v>147</v>
      </c>
      <c r="H2123" s="4" t="s">
        <v>179</v>
      </c>
      <c r="I2123" s="4" t="s">
        <v>163</v>
      </c>
      <c r="J2123" s="11">
        <f t="shared" si="99"/>
        <v>4</v>
      </c>
      <c r="K2123" s="11">
        <f t="shared" si="100"/>
        <v>0</v>
      </c>
      <c r="L2123" s="11">
        <f t="shared" si="101"/>
        <v>17</v>
      </c>
      <c r="M2123" s="11" t="str">
        <f ca="1">IF(I2123&lt;&gt;"план","",IF((ABS(SUMIFS($C:$C,$J:$J,J2123,$E:$E,E2123,$I:$I,"факт"))+ABS(C2123))&gt;ABS(SUMIFS(INDIRECT("'Реестр план'!"&amp;'План-факт'!$E$3),'Реестр план'!$F:$F,E2123,'Реестр план'!$I:$I,J2123)),"перерасход","ок"))</f>
        <v/>
      </c>
    </row>
    <row r="2124" spans="1:13" x14ac:dyDescent="0.3">
      <c r="A2124" s="7">
        <v>42119</v>
      </c>
      <c r="C2124" s="9">
        <v>-60000</v>
      </c>
      <c r="D2124" s="4" t="s">
        <v>15</v>
      </c>
      <c r="E2124" s="4" t="s">
        <v>32</v>
      </c>
      <c r="F2124" s="4" t="s">
        <v>148</v>
      </c>
      <c r="H2124" s="4" t="s">
        <v>179</v>
      </c>
      <c r="I2124" s="4" t="s">
        <v>163</v>
      </c>
      <c r="J2124" s="11">
        <f t="shared" si="99"/>
        <v>4</v>
      </c>
      <c r="K2124" s="11">
        <f t="shared" si="100"/>
        <v>0</v>
      </c>
      <c r="L2124" s="11">
        <f t="shared" si="101"/>
        <v>17</v>
      </c>
      <c r="M2124" s="11" t="str">
        <f ca="1">IF(I2124&lt;&gt;"план","",IF((ABS(SUMIFS($C:$C,$J:$J,J2124,$E:$E,E2124,$I:$I,"факт"))+ABS(C2124))&gt;ABS(SUMIFS(INDIRECT("'Реестр план'!"&amp;'План-факт'!$E$3),'Реестр план'!$F:$F,E2124,'Реестр план'!$I:$I,J2124)),"перерасход","ок"))</f>
        <v/>
      </c>
    </row>
    <row r="2125" spans="1:13" x14ac:dyDescent="0.3">
      <c r="A2125" s="7">
        <v>42119</v>
      </c>
      <c r="B2125" s="7">
        <v>41389</v>
      </c>
      <c r="C2125" s="9">
        <v>-57207</v>
      </c>
      <c r="D2125" s="4" t="s">
        <v>9</v>
      </c>
      <c r="E2125" s="4" t="s">
        <v>58</v>
      </c>
      <c r="H2125" s="4" t="s">
        <v>184</v>
      </c>
      <c r="I2125" s="4" t="s">
        <v>163</v>
      </c>
      <c r="J2125" s="11">
        <f t="shared" si="99"/>
        <v>4</v>
      </c>
      <c r="K2125" s="11">
        <f t="shared" si="100"/>
        <v>4</v>
      </c>
      <c r="L2125" s="11">
        <f t="shared" si="101"/>
        <v>17</v>
      </c>
      <c r="M2125" s="11" t="str">
        <f ca="1">IF(I2125&lt;&gt;"план","",IF((ABS(SUMIFS($C:$C,$J:$J,J2125,$E:$E,E2125,$I:$I,"факт"))+ABS(C2125))&gt;ABS(SUMIFS(INDIRECT("'Реестр план'!"&amp;'План-факт'!$E$3),'Реестр план'!$F:$F,E2125,'Реестр план'!$I:$I,J2125)),"перерасход","ок"))</f>
        <v/>
      </c>
    </row>
    <row r="2126" spans="1:13" x14ac:dyDescent="0.3">
      <c r="A2126" s="7">
        <v>42119</v>
      </c>
      <c r="B2126" s="7">
        <v>41389</v>
      </c>
      <c r="C2126" s="9">
        <v>-56430</v>
      </c>
      <c r="D2126" s="4" t="s">
        <v>15</v>
      </c>
      <c r="E2126" s="4" t="s">
        <v>54</v>
      </c>
      <c r="H2126" s="4" t="s">
        <v>184</v>
      </c>
      <c r="I2126" s="4" t="s">
        <v>163</v>
      </c>
      <c r="J2126" s="11">
        <f t="shared" si="99"/>
        <v>4</v>
      </c>
      <c r="K2126" s="11">
        <f t="shared" si="100"/>
        <v>4</v>
      </c>
      <c r="L2126" s="11">
        <f t="shared" si="101"/>
        <v>17</v>
      </c>
      <c r="M2126" s="11" t="str">
        <f ca="1">IF(I2126&lt;&gt;"план","",IF((ABS(SUMIFS($C:$C,$J:$J,J2126,$E:$E,E2126,$I:$I,"факт"))+ABS(C2126))&gt;ABS(SUMIFS(INDIRECT("'Реестр план'!"&amp;'План-факт'!$E$3),'Реестр план'!$F:$F,E2126,'Реестр план'!$I:$I,J2126)),"перерасход","ок"))</f>
        <v/>
      </c>
    </row>
    <row r="2127" spans="1:13" x14ac:dyDescent="0.3">
      <c r="A2127" s="7">
        <v>42119</v>
      </c>
      <c r="B2127" s="7">
        <v>41389</v>
      </c>
      <c r="C2127" s="9">
        <v>-54316</v>
      </c>
      <c r="D2127" s="4" t="s">
        <v>9</v>
      </c>
      <c r="E2127" s="4" t="s">
        <v>53</v>
      </c>
      <c r="H2127" s="4" t="s">
        <v>184</v>
      </c>
      <c r="I2127" s="4" t="s">
        <v>163</v>
      </c>
      <c r="J2127" s="11">
        <f t="shared" si="99"/>
        <v>4</v>
      </c>
      <c r="K2127" s="11">
        <f t="shared" si="100"/>
        <v>4</v>
      </c>
      <c r="L2127" s="11">
        <f t="shared" si="101"/>
        <v>17</v>
      </c>
      <c r="M2127" s="11" t="str">
        <f ca="1">IF(I2127&lt;&gt;"план","",IF((ABS(SUMIFS($C:$C,$J:$J,J2127,$E:$E,E2127,$I:$I,"факт"))+ABS(C2127))&gt;ABS(SUMIFS(INDIRECT("'Реестр план'!"&amp;'План-факт'!$E$3),'Реестр план'!$F:$F,E2127,'Реестр план'!$I:$I,J2127)),"перерасход","ок"))</f>
        <v/>
      </c>
    </row>
    <row r="2128" spans="1:13" x14ac:dyDescent="0.3">
      <c r="A2128" s="7">
        <v>42119</v>
      </c>
      <c r="B2128" s="7">
        <v>41389</v>
      </c>
      <c r="C2128" s="9">
        <v>-48980</v>
      </c>
      <c r="D2128" s="4" t="s">
        <v>9</v>
      </c>
      <c r="E2128" s="4" t="s">
        <v>43</v>
      </c>
      <c r="H2128" s="4" t="s">
        <v>172</v>
      </c>
      <c r="I2128" s="4" t="s">
        <v>163</v>
      </c>
      <c r="J2128" s="11">
        <f t="shared" si="99"/>
        <v>4</v>
      </c>
      <c r="K2128" s="11">
        <f t="shared" si="100"/>
        <v>4</v>
      </c>
      <c r="L2128" s="11">
        <f t="shared" si="101"/>
        <v>17</v>
      </c>
      <c r="M2128" s="11" t="str">
        <f ca="1">IF(I2128&lt;&gt;"план","",IF((ABS(SUMIFS($C:$C,$J:$J,J2128,$E:$E,E2128,$I:$I,"факт"))+ABS(C2128))&gt;ABS(SUMIFS(INDIRECT("'Реестр план'!"&amp;'План-факт'!$E$3),'Реестр план'!$F:$F,E2128,'Реестр план'!$I:$I,J2128)),"перерасход","ок"))</f>
        <v/>
      </c>
    </row>
    <row r="2129" spans="1:13" x14ac:dyDescent="0.3">
      <c r="A2129" s="7">
        <v>42119</v>
      </c>
      <c r="C2129" s="9">
        <v>-47500</v>
      </c>
      <c r="D2129" s="4" t="s">
        <v>15</v>
      </c>
      <c r="E2129" s="4" t="s">
        <v>32</v>
      </c>
      <c r="F2129" s="4" t="s">
        <v>149</v>
      </c>
      <c r="H2129" s="4" t="s">
        <v>179</v>
      </c>
      <c r="I2129" s="4" t="s">
        <v>163</v>
      </c>
      <c r="J2129" s="11">
        <f t="shared" si="99"/>
        <v>4</v>
      </c>
      <c r="K2129" s="11">
        <f t="shared" si="100"/>
        <v>0</v>
      </c>
      <c r="L2129" s="11">
        <f t="shared" si="101"/>
        <v>17</v>
      </c>
      <c r="M2129" s="11" t="str">
        <f ca="1">IF(I2129&lt;&gt;"план","",IF((ABS(SUMIFS($C:$C,$J:$J,J2129,$E:$E,E2129,$I:$I,"факт"))+ABS(C2129))&gt;ABS(SUMIFS(INDIRECT("'Реестр план'!"&amp;'План-факт'!$E$3),'Реестр план'!$F:$F,E2129,'Реестр план'!$I:$I,J2129)),"перерасход","ок"))</f>
        <v/>
      </c>
    </row>
    <row r="2130" spans="1:13" x14ac:dyDescent="0.3">
      <c r="A2130" s="7">
        <v>42119</v>
      </c>
      <c r="B2130" s="7">
        <v>41389</v>
      </c>
      <c r="C2130" s="9">
        <v>-43930</v>
      </c>
      <c r="D2130" s="4" t="s">
        <v>16</v>
      </c>
      <c r="E2130" s="4" t="s">
        <v>45</v>
      </c>
      <c r="H2130" s="4" t="s">
        <v>172</v>
      </c>
      <c r="I2130" s="4" t="s">
        <v>163</v>
      </c>
      <c r="J2130" s="11">
        <f t="shared" si="99"/>
        <v>4</v>
      </c>
      <c r="K2130" s="11">
        <f t="shared" si="100"/>
        <v>4</v>
      </c>
      <c r="L2130" s="11">
        <f t="shared" si="101"/>
        <v>17</v>
      </c>
      <c r="M2130" s="11" t="str">
        <f ca="1">IF(I2130&lt;&gt;"план","",IF((ABS(SUMIFS($C:$C,$J:$J,J2130,$E:$E,E2130,$I:$I,"факт"))+ABS(C2130))&gt;ABS(SUMIFS(INDIRECT("'Реестр план'!"&amp;'План-факт'!$E$3),'Реестр план'!$F:$F,E2130,'Реестр план'!$I:$I,J2130)),"перерасход","ок"))</f>
        <v/>
      </c>
    </row>
    <row r="2131" spans="1:13" x14ac:dyDescent="0.3">
      <c r="A2131" s="7">
        <v>42119</v>
      </c>
      <c r="B2131" s="7">
        <v>41389</v>
      </c>
      <c r="C2131" s="9">
        <v>-43327</v>
      </c>
      <c r="D2131" s="4" t="s">
        <v>16</v>
      </c>
      <c r="E2131" s="4" t="s">
        <v>49</v>
      </c>
      <c r="H2131" s="4" t="s">
        <v>177</v>
      </c>
      <c r="I2131" s="4" t="s">
        <v>163</v>
      </c>
      <c r="J2131" s="11">
        <f t="shared" si="99"/>
        <v>4</v>
      </c>
      <c r="K2131" s="11">
        <f t="shared" si="100"/>
        <v>4</v>
      </c>
      <c r="L2131" s="11">
        <f t="shared" si="101"/>
        <v>17</v>
      </c>
      <c r="M2131" s="11" t="str">
        <f ca="1">IF(I2131&lt;&gt;"план","",IF((ABS(SUMIFS($C:$C,$J:$J,J2131,$E:$E,E2131,$I:$I,"факт"))+ABS(C2131))&gt;ABS(SUMIFS(INDIRECT("'Реестр план'!"&amp;'План-факт'!$E$3),'Реестр план'!$F:$F,E2131,'Реестр план'!$I:$I,J2131)),"перерасход","ок"))</f>
        <v/>
      </c>
    </row>
    <row r="2132" spans="1:13" x14ac:dyDescent="0.3">
      <c r="A2132" s="7">
        <v>42119</v>
      </c>
      <c r="B2132" s="7">
        <v>41389</v>
      </c>
      <c r="C2132" s="9">
        <v>-41547</v>
      </c>
      <c r="D2132" s="4" t="s">
        <v>15</v>
      </c>
      <c r="E2132" s="4" t="s">
        <v>59</v>
      </c>
      <c r="H2132" s="4" t="s">
        <v>184</v>
      </c>
      <c r="I2132" s="4" t="s">
        <v>163</v>
      </c>
      <c r="J2132" s="11">
        <f t="shared" si="99"/>
        <v>4</v>
      </c>
      <c r="K2132" s="11">
        <f t="shared" si="100"/>
        <v>4</v>
      </c>
      <c r="L2132" s="11">
        <f t="shared" si="101"/>
        <v>17</v>
      </c>
      <c r="M2132" s="11" t="str">
        <f ca="1">IF(I2132&lt;&gt;"план","",IF((ABS(SUMIFS($C:$C,$J:$J,J2132,$E:$E,E2132,$I:$I,"факт"))+ABS(C2132))&gt;ABS(SUMIFS(INDIRECT("'Реестр план'!"&amp;'План-факт'!$E$3),'Реестр план'!$F:$F,E2132,'Реестр план'!$I:$I,J2132)),"перерасход","ок"))</f>
        <v/>
      </c>
    </row>
    <row r="2133" spans="1:13" x14ac:dyDescent="0.3">
      <c r="A2133" s="7">
        <v>42119</v>
      </c>
      <c r="C2133" s="9">
        <v>-40000</v>
      </c>
      <c r="D2133" s="4" t="s">
        <v>9</v>
      </c>
      <c r="E2133" s="4" t="s">
        <v>32</v>
      </c>
      <c r="F2133" s="4" t="s">
        <v>151</v>
      </c>
      <c r="H2133" s="4" t="s">
        <v>179</v>
      </c>
      <c r="I2133" s="4" t="s">
        <v>163</v>
      </c>
      <c r="J2133" s="11">
        <f t="shared" si="99"/>
        <v>4</v>
      </c>
      <c r="K2133" s="11">
        <f t="shared" si="100"/>
        <v>0</v>
      </c>
      <c r="L2133" s="11">
        <f t="shared" si="101"/>
        <v>17</v>
      </c>
      <c r="M2133" s="11" t="str">
        <f ca="1">IF(I2133&lt;&gt;"план","",IF((ABS(SUMIFS($C:$C,$J:$J,J2133,$E:$E,E2133,$I:$I,"факт"))+ABS(C2133))&gt;ABS(SUMIFS(INDIRECT("'Реестр план'!"&amp;'План-факт'!$E$3),'Реестр план'!$F:$F,E2133,'Реестр план'!$I:$I,J2133)),"перерасход","ок"))</f>
        <v/>
      </c>
    </row>
    <row r="2134" spans="1:13" x14ac:dyDescent="0.3">
      <c r="A2134" s="7">
        <v>42119</v>
      </c>
      <c r="B2134" s="7">
        <v>41389</v>
      </c>
      <c r="C2134" s="9">
        <v>-38067</v>
      </c>
      <c r="D2134" s="4" t="s">
        <v>15</v>
      </c>
      <c r="E2134" s="4" t="s">
        <v>42</v>
      </c>
      <c r="H2134" s="4" t="s">
        <v>172</v>
      </c>
      <c r="I2134" s="4" t="s">
        <v>163</v>
      </c>
      <c r="J2134" s="11">
        <f t="shared" si="99"/>
        <v>4</v>
      </c>
      <c r="K2134" s="11">
        <f t="shared" si="100"/>
        <v>4</v>
      </c>
      <c r="L2134" s="11">
        <f t="shared" si="101"/>
        <v>17</v>
      </c>
      <c r="M2134" s="11" t="str">
        <f ca="1">IF(I2134&lt;&gt;"план","",IF((ABS(SUMIFS($C:$C,$J:$J,J2134,$E:$E,E2134,$I:$I,"факт"))+ABS(C2134))&gt;ABS(SUMIFS(INDIRECT("'Реестр план'!"&amp;'План-факт'!$E$3),'Реестр план'!$F:$F,E2134,'Реестр план'!$I:$I,J2134)),"перерасход","ок"))</f>
        <v/>
      </c>
    </row>
    <row r="2135" spans="1:13" x14ac:dyDescent="0.3">
      <c r="A2135" s="7">
        <v>42119</v>
      </c>
      <c r="B2135" s="7">
        <v>41389</v>
      </c>
      <c r="C2135" s="9">
        <v>-36448</v>
      </c>
      <c r="D2135" s="4" t="s">
        <v>15</v>
      </c>
      <c r="E2135" s="4" t="s">
        <v>57</v>
      </c>
      <c r="H2135" s="4" t="s">
        <v>184</v>
      </c>
      <c r="I2135" s="4" t="s">
        <v>163</v>
      </c>
      <c r="J2135" s="11">
        <f t="shared" si="99"/>
        <v>4</v>
      </c>
      <c r="K2135" s="11">
        <f t="shared" si="100"/>
        <v>4</v>
      </c>
      <c r="L2135" s="11">
        <f t="shared" si="101"/>
        <v>17</v>
      </c>
      <c r="M2135" s="11" t="str">
        <f ca="1">IF(I2135&lt;&gt;"план","",IF((ABS(SUMIFS($C:$C,$J:$J,J2135,$E:$E,E2135,$I:$I,"факт"))+ABS(C2135))&gt;ABS(SUMIFS(INDIRECT("'Реестр план'!"&amp;'План-факт'!$E$3),'Реестр план'!$F:$F,E2135,'Реестр план'!$I:$I,J2135)),"перерасход","ок"))</f>
        <v/>
      </c>
    </row>
    <row r="2136" spans="1:13" x14ac:dyDescent="0.3">
      <c r="A2136" s="7">
        <v>42119</v>
      </c>
      <c r="C2136" s="9">
        <v>-32625</v>
      </c>
      <c r="D2136" s="4" t="s">
        <v>15</v>
      </c>
      <c r="E2136" s="4" t="s">
        <v>32</v>
      </c>
      <c r="F2136" s="4" t="s">
        <v>150</v>
      </c>
      <c r="H2136" s="4" t="s">
        <v>179</v>
      </c>
      <c r="I2136" s="4" t="s">
        <v>163</v>
      </c>
      <c r="J2136" s="11">
        <f t="shared" si="99"/>
        <v>4</v>
      </c>
      <c r="K2136" s="11">
        <f t="shared" si="100"/>
        <v>0</v>
      </c>
      <c r="L2136" s="11">
        <f t="shared" si="101"/>
        <v>17</v>
      </c>
      <c r="M2136" s="11" t="str">
        <f ca="1">IF(I2136&lt;&gt;"план","",IF((ABS(SUMIFS($C:$C,$J:$J,J2136,$E:$E,E2136,$I:$I,"факт"))+ABS(C2136))&gt;ABS(SUMIFS(INDIRECT("'Реестр план'!"&amp;'План-факт'!$E$3),'Реестр план'!$F:$F,E2136,'Реестр план'!$I:$I,J2136)),"перерасход","ок"))</f>
        <v/>
      </c>
    </row>
    <row r="2137" spans="1:13" x14ac:dyDescent="0.3">
      <c r="A2137" s="7">
        <v>42119</v>
      </c>
      <c r="C2137" s="9">
        <v>-31250</v>
      </c>
      <c r="D2137" s="4" t="s">
        <v>15</v>
      </c>
      <c r="E2137" s="4" t="s">
        <v>33</v>
      </c>
      <c r="F2137" s="4" t="s">
        <v>152</v>
      </c>
      <c r="H2137" s="4" t="s">
        <v>179</v>
      </c>
      <c r="I2137" s="4" t="s">
        <v>163</v>
      </c>
      <c r="J2137" s="11">
        <f t="shared" si="99"/>
        <v>4</v>
      </c>
      <c r="K2137" s="11">
        <f t="shared" si="100"/>
        <v>0</v>
      </c>
      <c r="L2137" s="11">
        <f t="shared" si="101"/>
        <v>17</v>
      </c>
      <c r="M2137" s="11" t="str">
        <f ca="1">IF(I2137&lt;&gt;"план","",IF((ABS(SUMIFS($C:$C,$J:$J,J2137,$E:$E,E2137,$I:$I,"факт"))+ABS(C2137))&gt;ABS(SUMIFS(INDIRECT("'Реестр план'!"&amp;'План-факт'!$E$3),'Реестр план'!$F:$F,E2137,'Реестр план'!$I:$I,J2137)),"перерасход","ок"))</f>
        <v/>
      </c>
    </row>
    <row r="2138" spans="1:13" x14ac:dyDescent="0.3">
      <c r="A2138" s="7">
        <v>42119</v>
      </c>
      <c r="B2138" s="7">
        <v>41389</v>
      </c>
      <c r="C2138" s="9">
        <v>-30250</v>
      </c>
      <c r="D2138" s="4" t="s">
        <v>16</v>
      </c>
      <c r="E2138" s="4" t="s">
        <v>48</v>
      </c>
      <c r="H2138" s="4" t="s">
        <v>177</v>
      </c>
      <c r="I2138" s="4" t="s">
        <v>163</v>
      </c>
      <c r="J2138" s="11">
        <f t="shared" si="99"/>
        <v>4</v>
      </c>
      <c r="K2138" s="11">
        <f t="shared" si="100"/>
        <v>4</v>
      </c>
      <c r="L2138" s="11">
        <f t="shared" si="101"/>
        <v>17</v>
      </c>
      <c r="M2138" s="11" t="str">
        <f ca="1">IF(I2138&lt;&gt;"план","",IF((ABS(SUMIFS($C:$C,$J:$J,J2138,$E:$E,E2138,$I:$I,"факт"))+ABS(C2138))&gt;ABS(SUMIFS(INDIRECT("'Реестр план'!"&amp;'План-факт'!$E$3),'Реестр план'!$F:$F,E2138,'Реестр план'!$I:$I,J2138)),"перерасход","ок"))</f>
        <v/>
      </c>
    </row>
    <row r="2139" spans="1:13" x14ac:dyDescent="0.3">
      <c r="A2139" s="7">
        <v>42119</v>
      </c>
      <c r="B2139" s="7">
        <v>41389</v>
      </c>
      <c r="C2139" s="9">
        <v>-28877</v>
      </c>
      <c r="D2139" s="4" t="s">
        <v>15</v>
      </c>
      <c r="E2139" s="4" t="s">
        <v>10</v>
      </c>
      <c r="H2139" s="4" t="s">
        <v>184</v>
      </c>
      <c r="I2139" s="4" t="s">
        <v>163</v>
      </c>
      <c r="J2139" s="11">
        <f t="shared" si="99"/>
        <v>4</v>
      </c>
      <c r="K2139" s="11">
        <f t="shared" si="100"/>
        <v>4</v>
      </c>
      <c r="L2139" s="11">
        <f t="shared" si="101"/>
        <v>17</v>
      </c>
      <c r="M2139" s="11" t="str">
        <f ca="1">IF(I2139&lt;&gt;"план","",IF((ABS(SUMIFS($C:$C,$J:$J,J2139,$E:$E,E2139,$I:$I,"факт"))+ABS(C2139))&gt;ABS(SUMIFS(INDIRECT("'Реестр план'!"&amp;'План-факт'!$E$3),'Реестр план'!$F:$F,E2139,'Реестр план'!$I:$I,J2139)),"перерасход","ок"))</f>
        <v/>
      </c>
    </row>
    <row r="2140" spans="1:13" x14ac:dyDescent="0.3">
      <c r="A2140" s="7">
        <v>42119</v>
      </c>
      <c r="B2140" s="7">
        <v>41389</v>
      </c>
      <c r="C2140" s="9">
        <v>-28836</v>
      </c>
      <c r="D2140" s="4" t="s">
        <v>15</v>
      </c>
      <c r="E2140" s="4" t="s">
        <v>55</v>
      </c>
      <c r="H2140" s="4" t="s">
        <v>184</v>
      </c>
      <c r="I2140" s="4" t="s">
        <v>163</v>
      </c>
      <c r="J2140" s="11">
        <f t="shared" si="99"/>
        <v>4</v>
      </c>
      <c r="K2140" s="11">
        <f t="shared" si="100"/>
        <v>4</v>
      </c>
      <c r="L2140" s="11">
        <f t="shared" si="101"/>
        <v>17</v>
      </c>
      <c r="M2140" s="11" t="str">
        <f ca="1">IF(I2140&lt;&gt;"план","",IF((ABS(SUMIFS($C:$C,$J:$J,J2140,$E:$E,E2140,$I:$I,"факт"))+ABS(C2140))&gt;ABS(SUMIFS(INDIRECT("'Реестр план'!"&amp;'План-факт'!$E$3),'Реестр план'!$F:$F,E2140,'Реестр план'!$I:$I,J2140)),"перерасход","ок"))</f>
        <v/>
      </c>
    </row>
    <row r="2141" spans="1:13" x14ac:dyDescent="0.3">
      <c r="A2141" s="7">
        <v>42119</v>
      </c>
      <c r="B2141" s="7">
        <v>41389</v>
      </c>
      <c r="C2141" s="9">
        <v>-28215</v>
      </c>
      <c r="D2141" s="4" t="s">
        <v>16</v>
      </c>
      <c r="E2141" s="4" t="s">
        <v>56</v>
      </c>
      <c r="H2141" s="4" t="s">
        <v>184</v>
      </c>
      <c r="I2141" s="4" t="s">
        <v>163</v>
      </c>
      <c r="J2141" s="11">
        <f t="shared" si="99"/>
        <v>4</v>
      </c>
      <c r="K2141" s="11">
        <f t="shared" si="100"/>
        <v>4</v>
      </c>
      <c r="L2141" s="11">
        <f t="shared" si="101"/>
        <v>17</v>
      </c>
      <c r="M2141" s="11" t="str">
        <f ca="1">IF(I2141&lt;&gt;"план","",IF((ABS(SUMIFS($C:$C,$J:$J,J2141,$E:$E,E2141,$I:$I,"факт"))+ABS(C2141))&gt;ABS(SUMIFS(INDIRECT("'Реестр план'!"&amp;'План-факт'!$E$3),'Реестр план'!$F:$F,E2141,'Реестр план'!$I:$I,J2141)),"перерасход","ок"))</f>
        <v/>
      </c>
    </row>
    <row r="2142" spans="1:13" x14ac:dyDescent="0.3">
      <c r="A2142" s="7">
        <v>42119</v>
      </c>
      <c r="B2142" s="7">
        <v>41389</v>
      </c>
      <c r="C2142" s="9">
        <v>-23451</v>
      </c>
      <c r="D2142" s="4" t="s">
        <v>9</v>
      </c>
      <c r="E2142" s="4" t="s">
        <v>47</v>
      </c>
      <c r="H2142" s="4" t="s">
        <v>177</v>
      </c>
      <c r="I2142" s="4" t="s">
        <v>163</v>
      </c>
      <c r="J2142" s="11">
        <f t="shared" si="99"/>
        <v>4</v>
      </c>
      <c r="K2142" s="11">
        <f t="shared" si="100"/>
        <v>4</v>
      </c>
      <c r="L2142" s="11">
        <f t="shared" si="101"/>
        <v>17</v>
      </c>
      <c r="M2142" s="11" t="str">
        <f ca="1">IF(I2142&lt;&gt;"план","",IF((ABS(SUMIFS($C:$C,$J:$J,J2142,$E:$E,E2142,$I:$I,"факт"))+ABS(C2142))&gt;ABS(SUMIFS(INDIRECT("'Реестр план'!"&amp;'План-факт'!$E$3),'Реестр план'!$F:$F,E2142,'Реестр план'!$I:$I,J2142)),"перерасход","ок"))</f>
        <v/>
      </c>
    </row>
    <row r="2143" spans="1:13" x14ac:dyDescent="0.3">
      <c r="A2143" s="7">
        <v>42119</v>
      </c>
      <c r="B2143" s="7">
        <v>41389</v>
      </c>
      <c r="C2143" s="9">
        <v>-23282</v>
      </c>
      <c r="D2143" s="4" t="s">
        <v>15</v>
      </c>
      <c r="E2143" s="4" t="s">
        <v>44</v>
      </c>
      <c r="H2143" s="4" t="s">
        <v>172</v>
      </c>
      <c r="I2143" s="4" t="s">
        <v>163</v>
      </c>
      <c r="J2143" s="11">
        <f t="shared" si="99"/>
        <v>4</v>
      </c>
      <c r="K2143" s="11">
        <f t="shared" si="100"/>
        <v>4</v>
      </c>
      <c r="L2143" s="11">
        <f t="shared" si="101"/>
        <v>17</v>
      </c>
      <c r="M2143" s="11" t="str">
        <f ca="1">IF(I2143&lt;&gt;"план","",IF((ABS(SUMIFS($C:$C,$J:$J,J2143,$E:$E,E2143,$I:$I,"факт"))+ABS(C2143))&gt;ABS(SUMIFS(INDIRECT("'Реестр план'!"&amp;'План-факт'!$E$3),'Реестр план'!$F:$F,E2143,'Реестр план'!$I:$I,J2143)),"перерасход","ок"))</f>
        <v/>
      </c>
    </row>
    <row r="2144" spans="1:13" x14ac:dyDescent="0.3">
      <c r="A2144" s="7">
        <v>42119</v>
      </c>
      <c r="B2144" s="7">
        <v>41389</v>
      </c>
      <c r="C2144" s="9">
        <v>-22318</v>
      </c>
      <c r="D2144" s="4" t="s">
        <v>16</v>
      </c>
      <c r="E2144" s="4" t="s">
        <v>50</v>
      </c>
      <c r="H2144" s="4" t="s">
        <v>177</v>
      </c>
      <c r="I2144" s="4" t="s">
        <v>163</v>
      </c>
      <c r="J2144" s="11">
        <f t="shared" si="99"/>
        <v>4</v>
      </c>
      <c r="K2144" s="11">
        <f t="shared" si="100"/>
        <v>4</v>
      </c>
      <c r="L2144" s="11">
        <f t="shared" si="101"/>
        <v>17</v>
      </c>
      <c r="M2144" s="11" t="str">
        <f ca="1">IF(I2144&lt;&gt;"план","",IF((ABS(SUMIFS($C:$C,$J:$J,J2144,$E:$E,E2144,$I:$I,"факт"))+ABS(C2144))&gt;ABS(SUMIFS(INDIRECT("'Реестр план'!"&amp;'План-факт'!$E$3),'Реестр план'!$F:$F,E2144,'Реестр план'!$I:$I,J2144)),"перерасход","ок"))</f>
        <v/>
      </c>
    </row>
    <row r="2145" spans="1:13" x14ac:dyDescent="0.3">
      <c r="A2145" s="7">
        <v>42119</v>
      </c>
      <c r="C2145" s="9">
        <v>-21732</v>
      </c>
      <c r="D2145" s="4" t="s">
        <v>16</v>
      </c>
      <c r="E2145" s="4" t="s">
        <v>51</v>
      </c>
      <c r="H2145" s="4" t="s">
        <v>177</v>
      </c>
      <c r="I2145" s="4" t="s">
        <v>163</v>
      </c>
      <c r="J2145" s="11">
        <f t="shared" si="99"/>
        <v>4</v>
      </c>
      <c r="K2145" s="11">
        <f t="shared" si="100"/>
        <v>0</v>
      </c>
      <c r="L2145" s="11">
        <f t="shared" si="101"/>
        <v>17</v>
      </c>
      <c r="M2145" s="11" t="str">
        <f ca="1">IF(I2145&lt;&gt;"план","",IF((ABS(SUMIFS($C:$C,$J:$J,J2145,$E:$E,E2145,$I:$I,"факт"))+ABS(C2145))&gt;ABS(SUMIFS(INDIRECT("'Реестр план'!"&amp;'План-факт'!$E$3),'Реестр план'!$F:$F,E2145,'Реестр план'!$I:$I,J2145)),"перерасход","ок"))</f>
        <v/>
      </c>
    </row>
    <row r="2146" spans="1:13" x14ac:dyDescent="0.3">
      <c r="A2146" s="7">
        <v>42119</v>
      </c>
      <c r="C2146" s="9">
        <v>-18750</v>
      </c>
      <c r="D2146" s="4" t="s">
        <v>9</v>
      </c>
      <c r="E2146" s="4" t="s">
        <v>33</v>
      </c>
      <c r="F2146" s="4" t="s">
        <v>147</v>
      </c>
      <c r="H2146" s="4" t="s">
        <v>179</v>
      </c>
      <c r="I2146" s="4" t="s">
        <v>163</v>
      </c>
      <c r="J2146" s="11">
        <f t="shared" si="99"/>
        <v>4</v>
      </c>
      <c r="K2146" s="11">
        <f t="shared" si="100"/>
        <v>0</v>
      </c>
      <c r="L2146" s="11">
        <f t="shared" si="101"/>
        <v>17</v>
      </c>
      <c r="M2146" s="11" t="str">
        <f ca="1">IF(I2146&lt;&gt;"план","",IF((ABS(SUMIFS($C:$C,$J:$J,J2146,$E:$E,E2146,$I:$I,"факт"))+ABS(C2146))&gt;ABS(SUMIFS(INDIRECT("'Реестр план'!"&amp;'План-факт'!$E$3),'Реестр план'!$F:$F,E2146,'Реестр план'!$I:$I,J2146)),"перерасход","ок"))</f>
        <v/>
      </c>
    </row>
    <row r="2147" spans="1:13" x14ac:dyDescent="0.3">
      <c r="A2147" s="7">
        <v>42119</v>
      </c>
      <c r="B2147" s="7">
        <v>41389</v>
      </c>
      <c r="C2147" s="9">
        <v>-15975</v>
      </c>
      <c r="D2147" s="4" t="s">
        <v>15</v>
      </c>
      <c r="E2147" s="4" t="s">
        <v>41</v>
      </c>
      <c r="H2147" s="4" t="s">
        <v>172</v>
      </c>
      <c r="I2147" s="4" t="s">
        <v>163</v>
      </c>
      <c r="J2147" s="11">
        <f t="shared" si="99"/>
        <v>4</v>
      </c>
      <c r="K2147" s="11">
        <f t="shared" si="100"/>
        <v>4</v>
      </c>
      <c r="L2147" s="11">
        <f t="shared" si="101"/>
        <v>17</v>
      </c>
      <c r="M2147" s="11" t="str">
        <f ca="1">IF(I2147&lt;&gt;"план","",IF((ABS(SUMIFS($C:$C,$J:$J,J2147,$E:$E,E2147,$I:$I,"факт"))+ABS(C2147))&gt;ABS(SUMIFS(INDIRECT("'Реестр план'!"&amp;'План-факт'!$E$3),'Реестр план'!$F:$F,E2147,'Реестр план'!$I:$I,J2147)),"перерасход","ок"))</f>
        <v/>
      </c>
    </row>
    <row r="2148" spans="1:13" x14ac:dyDescent="0.3">
      <c r="A2148" s="7">
        <v>42119</v>
      </c>
      <c r="C2148" s="9">
        <v>-15000</v>
      </c>
      <c r="D2148" s="4" t="s">
        <v>15</v>
      </c>
      <c r="E2148" s="4" t="s">
        <v>33</v>
      </c>
      <c r="F2148" s="4" t="s">
        <v>148</v>
      </c>
      <c r="H2148" s="4" t="s">
        <v>179</v>
      </c>
      <c r="I2148" s="4" t="s">
        <v>163</v>
      </c>
      <c r="J2148" s="11">
        <f t="shared" si="99"/>
        <v>4</v>
      </c>
      <c r="K2148" s="11">
        <f t="shared" si="100"/>
        <v>0</v>
      </c>
      <c r="L2148" s="11">
        <f t="shared" si="101"/>
        <v>17</v>
      </c>
      <c r="M2148" s="11" t="str">
        <f ca="1">IF(I2148&lt;&gt;"план","",IF((ABS(SUMIFS($C:$C,$J:$J,J2148,$E:$E,E2148,$I:$I,"факт"))+ABS(C2148))&gt;ABS(SUMIFS(INDIRECT("'Реестр план'!"&amp;'План-факт'!$E$3),'Реестр план'!$F:$F,E2148,'Реестр план'!$I:$I,J2148)),"перерасход","ок"))</f>
        <v/>
      </c>
    </row>
    <row r="2149" spans="1:13" x14ac:dyDescent="0.3">
      <c r="A2149" s="7">
        <v>42119</v>
      </c>
      <c r="C2149" s="9">
        <v>-11875</v>
      </c>
      <c r="D2149" s="4" t="s">
        <v>16</v>
      </c>
      <c r="E2149" s="4" t="s">
        <v>33</v>
      </c>
      <c r="F2149" s="4" t="s">
        <v>149</v>
      </c>
      <c r="H2149" s="4" t="s">
        <v>179</v>
      </c>
      <c r="I2149" s="4" t="s">
        <v>163</v>
      </c>
      <c r="J2149" s="11">
        <f t="shared" si="99"/>
        <v>4</v>
      </c>
      <c r="K2149" s="11">
        <f t="shared" si="100"/>
        <v>0</v>
      </c>
      <c r="L2149" s="11">
        <f t="shared" si="101"/>
        <v>17</v>
      </c>
      <c r="M2149" s="11" t="str">
        <f ca="1">IF(I2149&lt;&gt;"план","",IF((ABS(SUMIFS($C:$C,$J:$J,J2149,$E:$E,E2149,$I:$I,"факт"))+ABS(C2149))&gt;ABS(SUMIFS(INDIRECT("'Реестр план'!"&amp;'План-факт'!$E$3),'Реестр план'!$F:$F,E2149,'Реестр план'!$I:$I,J2149)),"перерасход","ок"))</f>
        <v/>
      </c>
    </row>
    <row r="2150" spans="1:13" x14ac:dyDescent="0.3">
      <c r="A2150" s="7">
        <v>42119</v>
      </c>
      <c r="C2150" s="9">
        <v>-10000</v>
      </c>
      <c r="D2150" s="4" t="s">
        <v>16</v>
      </c>
      <c r="E2150" s="4" t="s">
        <v>33</v>
      </c>
      <c r="F2150" s="4" t="s">
        <v>151</v>
      </c>
      <c r="H2150" s="4" t="s">
        <v>179</v>
      </c>
      <c r="I2150" s="4" t="s">
        <v>163</v>
      </c>
      <c r="J2150" s="11">
        <f t="shared" si="99"/>
        <v>4</v>
      </c>
      <c r="K2150" s="11">
        <f t="shared" si="100"/>
        <v>0</v>
      </c>
      <c r="L2150" s="11">
        <f t="shared" si="101"/>
        <v>17</v>
      </c>
      <c r="M2150" s="11" t="str">
        <f ca="1">IF(I2150&lt;&gt;"план","",IF((ABS(SUMIFS($C:$C,$J:$J,J2150,$E:$E,E2150,$I:$I,"факт"))+ABS(C2150))&gt;ABS(SUMIFS(INDIRECT("'Реестр план'!"&amp;'План-факт'!$E$3),'Реестр план'!$F:$F,E2150,'Реестр план'!$I:$I,J2150)),"перерасход","ок"))</f>
        <v/>
      </c>
    </row>
    <row r="2151" spans="1:13" x14ac:dyDescent="0.3">
      <c r="A2151" s="7">
        <v>42119</v>
      </c>
      <c r="C2151" s="9">
        <v>-8156.25</v>
      </c>
      <c r="D2151" s="4" t="s">
        <v>9</v>
      </c>
      <c r="E2151" s="4" t="s">
        <v>33</v>
      </c>
      <c r="F2151" s="4" t="s">
        <v>150</v>
      </c>
      <c r="H2151" s="4" t="s">
        <v>179</v>
      </c>
      <c r="I2151" s="4" t="s">
        <v>163</v>
      </c>
      <c r="J2151" s="11">
        <f t="shared" si="99"/>
        <v>4</v>
      </c>
      <c r="K2151" s="11">
        <f t="shared" si="100"/>
        <v>0</v>
      </c>
      <c r="L2151" s="11">
        <f t="shared" si="101"/>
        <v>17</v>
      </c>
      <c r="M2151" s="11" t="str">
        <f ca="1">IF(I2151&lt;&gt;"план","",IF((ABS(SUMIFS($C:$C,$J:$J,J2151,$E:$E,E2151,$I:$I,"факт"))+ABS(C2151))&gt;ABS(SUMIFS(INDIRECT("'Реестр план'!"&amp;'План-факт'!$E$3),'Реестр план'!$F:$F,E2151,'Реестр план'!$I:$I,J2151)),"перерасход","ок"))</f>
        <v/>
      </c>
    </row>
    <row r="2152" spans="1:13" x14ac:dyDescent="0.3">
      <c r="A2152" s="7">
        <v>42119</v>
      </c>
      <c r="C2152" s="9">
        <v>-5546.71</v>
      </c>
      <c r="D2152" s="4" t="s">
        <v>9</v>
      </c>
      <c r="E2152" s="4" t="s">
        <v>29</v>
      </c>
      <c r="F2152" s="4" t="s">
        <v>135</v>
      </c>
      <c r="H2152" s="4" t="s">
        <v>185</v>
      </c>
      <c r="I2152" s="4" t="s">
        <v>163</v>
      </c>
      <c r="J2152" s="11">
        <f t="shared" si="99"/>
        <v>4</v>
      </c>
      <c r="K2152" s="11">
        <f t="shared" si="100"/>
        <v>0</v>
      </c>
      <c r="L2152" s="11">
        <f t="shared" si="101"/>
        <v>17</v>
      </c>
      <c r="M2152" s="11" t="str">
        <f ca="1">IF(I2152&lt;&gt;"план","",IF((ABS(SUMIFS($C:$C,$J:$J,J2152,$E:$E,E2152,$I:$I,"факт"))+ABS(C2152))&gt;ABS(SUMIFS(INDIRECT("'Реестр план'!"&amp;'План-факт'!$E$3),'Реестр план'!$F:$F,E2152,'Реестр план'!$I:$I,J2152)),"перерасход","ок"))</f>
        <v/>
      </c>
    </row>
    <row r="2153" spans="1:13" x14ac:dyDescent="0.3">
      <c r="A2153" s="7">
        <v>42119</v>
      </c>
      <c r="C2153" s="9">
        <v>-2720.76</v>
      </c>
      <c r="D2153" s="4" t="s">
        <v>15</v>
      </c>
      <c r="E2153" s="4" t="s">
        <v>29</v>
      </c>
      <c r="F2153" s="4" t="s">
        <v>136</v>
      </c>
      <c r="H2153" s="4" t="s">
        <v>185</v>
      </c>
      <c r="I2153" s="4" t="s">
        <v>163</v>
      </c>
      <c r="J2153" s="11">
        <f t="shared" si="99"/>
        <v>4</v>
      </c>
      <c r="K2153" s="11">
        <f t="shared" si="100"/>
        <v>0</v>
      </c>
      <c r="L2153" s="11">
        <f t="shared" si="101"/>
        <v>17</v>
      </c>
      <c r="M2153" s="11" t="str">
        <f ca="1">IF(I2153&lt;&gt;"план","",IF((ABS(SUMIFS($C:$C,$J:$J,J2153,$E:$E,E2153,$I:$I,"факт"))+ABS(C2153))&gt;ABS(SUMIFS(INDIRECT("'Реестр план'!"&amp;'План-факт'!$E$3),'Реестр план'!$F:$F,E2153,'Реестр план'!$I:$I,J2153)),"перерасход","ок"))</f>
        <v/>
      </c>
    </row>
    <row r="2154" spans="1:13" x14ac:dyDescent="0.3">
      <c r="A2154" s="7">
        <v>42119</v>
      </c>
      <c r="C2154" s="9">
        <v>53690</v>
      </c>
      <c r="D2154" s="4" t="s">
        <v>16</v>
      </c>
      <c r="E2154" s="4" t="s">
        <v>24</v>
      </c>
      <c r="F2154" s="4" t="s">
        <v>123</v>
      </c>
      <c r="H2154" s="4" t="s">
        <v>178</v>
      </c>
      <c r="I2154" s="4" t="s">
        <v>163</v>
      </c>
      <c r="J2154" s="11">
        <f t="shared" si="99"/>
        <v>4</v>
      </c>
      <c r="K2154" s="11">
        <f t="shared" si="100"/>
        <v>0</v>
      </c>
      <c r="L2154" s="11">
        <f t="shared" si="101"/>
        <v>17</v>
      </c>
      <c r="M2154" s="11" t="str">
        <f ca="1">IF(I2154&lt;&gt;"план","",IF((ABS(SUMIFS($C:$C,$J:$J,J2154,$E:$E,E2154,$I:$I,"факт"))+ABS(C2154))&gt;ABS(SUMIFS(INDIRECT("'Реестр план'!"&amp;'План-факт'!$E$3),'Реестр план'!$F:$F,E2154,'Реестр план'!$I:$I,J2154)),"перерасход","ок"))</f>
        <v/>
      </c>
    </row>
    <row r="2155" spans="1:13" x14ac:dyDescent="0.3">
      <c r="A2155" s="7">
        <v>42119</v>
      </c>
      <c r="C2155" s="9">
        <v>185300</v>
      </c>
      <c r="D2155" s="4" t="s">
        <v>16</v>
      </c>
      <c r="E2155" s="4" t="s">
        <v>24</v>
      </c>
      <c r="F2155" s="4" t="s">
        <v>108</v>
      </c>
      <c r="H2155" s="4" t="s">
        <v>178</v>
      </c>
      <c r="I2155" s="4" t="s">
        <v>163</v>
      </c>
      <c r="J2155" s="11">
        <f t="shared" si="99"/>
        <v>4</v>
      </c>
      <c r="K2155" s="11">
        <f t="shared" si="100"/>
        <v>0</v>
      </c>
      <c r="L2155" s="11">
        <f t="shared" si="101"/>
        <v>17</v>
      </c>
      <c r="M2155" s="11" t="str">
        <f ca="1">IF(I2155&lt;&gt;"план","",IF((ABS(SUMIFS($C:$C,$J:$J,J2155,$E:$E,E2155,$I:$I,"факт"))+ABS(C2155))&gt;ABS(SUMIFS(INDIRECT("'Реестр план'!"&amp;'План-факт'!$E$3),'Реестр план'!$F:$F,E2155,'Реестр план'!$I:$I,J2155)),"перерасход","ок"))</f>
        <v/>
      </c>
    </row>
    <row r="2156" spans="1:13" x14ac:dyDescent="0.3">
      <c r="A2156" s="7">
        <v>42119</v>
      </c>
      <c r="C2156" s="9">
        <v>433840</v>
      </c>
      <c r="D2156" s="4" t="s">
        <v>9</v>
      </c>
      <c r="E2156" s="4" t="s">
        <v>24</v>
      </c>
      <c r="F2156" s="4" t="s">
        <v>123</v>
      </c>
      <c r="H2156" s="4" t="s">
        <v>178</v>
      </c>
      <c r="I2156" s="4" t="s">
        <v>163</v>
      </c>
      <c r="J2156" s="11">
        <f t="shared" si="99"/>
        <v>4</v>
      </c>
      <c r="K2156" s="11">
        <f t="shared" si="100"/>
        <v>0</v>
      </c>
      <c r="L2156" s="11">
        <f t="shared" si="101"/>
        <v>17</v>
      </c>
      <c r="M2156" s="11" t="str">
        <f ca="1">IF(I2156&lt;&gt;"план","",IF((ABS(SUMIFS($C:$C,$J:$J,J2156,$E:$E,E2156,$I:$I,"факт"))+ABS(C2156))&gt;ABS(SUMIFS(INDIRECT("'Реестр план'!"&amp;'План-факт'!$E$3),'Реестр план'!$F:$F,E2156,'Реестр план'!$I:$I,J2156)),"перерасход","ок"))</f>
        <v/>
      </c>
    </row>
    <row r="2157" spans="1:13" x14ac:dyDescent="0.3">
      <c r="A2157" s="7">
        <v>42120</v>
      </c>
      <c r="C2157" s="9">
        <v>-20152.830000000002</v>
      </c>
      <c r="D2157" s="4" t="s">
        <v>9</v>
      </c>
      <c r="E2157" s="4" t="s">
        <v>29</v>
      </c>
      <c r="F2157" s="4" t="s">
        <v>146</v>
      </c>
      <c r="H2157" s="4" t="s">
        <v>185</v>
      </c>
      <c r="I2157" s="4" t="s">
        <v>163</v>
      </c>
      <c r="J2157" s="11">
        <f t="shared" si="99"/>
        <v>4</v>
      </c>
      <c r="K2157" s="11">
        <f t="shared" si="100"/>
        <v>0</v>
      </c>
      <c r="L2157" s="11">
        <f t="shared" si="101"/>
        <v>18</v>
      </c>
      <c r="M2157" s="11" t="str">
        <f ca="1">IF(I2157&lt;&gt;"план","",IF((ABS(SUMIFS($C:$C,$J:$J,J2157,$E:$E,E2157,$I:$I,"факт"))+ABS(C2157))&gt;ABS(SUMIFS(INDIRECT("'Реестр план'!"&amp;'План-факт'!$E$3),'Реестр план'!$F:$F,E2157,'Реестр план'!$I:$I,J2157)),"перерасход","ок"))</f>
        <v/>
      </c>
    </row>
    <row r="2158" spans="1:13" x14ac:dyDescent="0.3">
      <c r="A2158" s="7">
        <v>42120</v>
      </c>
      <c r="C2158" s="9">
        <v>-20119.45</v>
      </c>
      <c r="D2158" s="4" t="s">
        <v>16</v>
      </c>
      <c r="E2158" s="4" t="s">
        <v>29</v>
      </c>
      <c r="F2158" s="4" t="s">
        <v>136</v>
      </c>
      <c r="H2158" s="4" t="s">
        <v>185</v>
      </c>
      <c r="I2158" s="4" t="s">
        <v>163</v>
      </c>
      <c r="J2158" s="11">
        <f t="shared" si="99"/>
        <v>4</v>
      </c>
      <c r="K2158" s="11">
        <f t="shared" si="100"/>
        <v>0</v>
      </c>
      <c r="L2158" s="11">
        <f t="shared" si="101"/>
        <v>18</v>
      </c>
      <c r="M2158" s="11" t="str">
        <f ca="1">IF(I2158&lt;&gt;"план","",IF((ABS(SUMIFS($C:$C,$J:$J,J2158,$E:$E,E2158,$I:$I,"факт"))+ABS(C2158))&gt;ABS(SUMIFS(INDIRECT("'Реестр план'!"&amp;'План-факт'!$E$3),'Реестр план'!$F:$F,E2158,'Реестр план'!$I:$I,J2158)),"перерасход","ок"))</f>
        <v/>
      </c>
    </row>
    <row r="2159" spans="1:13" x14ac:dyDescent="0.3">
      <c r="A2159" s="7">
        <v>42120</v>
      </c>
      <c r="C2159" s="9">
        <v>-14631.7</v>
      </c>
      <c r="D2159" s="4" t="s">
        <v>16</v>
      </c>
      <c r="E2159" s="4" t="s">
        <v>29</v>
      </c>
      <c r="F2159" s="4" t="s">
        <v>137</v>
      </c>
      <c r="H2159" s="4" t="s">
        <v>185</v>
      </c>
      <c r="I2159" s="4" t="s">
        <v>163</v>
      </c>
      <c r="J2159" s="11">
        <f t="shared" si="99"/>
        <v>4</v>
      </c>
      <c r="K2159" s="11">
        <f t="shared" si="100"/>
        <v>0</v>
      </c>
      <c r="L2159" s="11">
        <f t="shared" si="101"/>
        <v>18</v>
      </c>
      <c r="M2159" s="11" t="str">
        <f ca="1">IF(I2159&lt;&gt;"план","",IF((ABS(SUMIFS($C:$C,$J:$J,J2159,$E:$E,E2159,$I:$I,"факт"))+ABS(C2159))&gt;ABS(SUMIFS(INDIRECT("'Реестр план'!"&amp;'План-факт'!$E$3),'Реестр план'!$F:$F,E2159,'Реестр план'!$I:$I,J2159)),"перерасход","ок"))</f>
        <v/>
      </c>
    </row>
    <row r="2160" spans="1:13" x14ac:dyDescent="0.3">
      <c r="A2160" s="7">
        <v>42120</v>
      </c>
      <c r="C2160" s="9">
        <v>-13380.09</v>
      </c>
      <c r="D2160" s="4" t="s">
        <v>16</v>
      </c>
      <c r="E2160" s="4" t="s">
        <v>29</v>
      </c>
      <c r="F2160" s="4" t="s">
        <v>144</v>
      </c>
      <c r="H2160" s="4" t="s">
        <v>185</v>
      </c>
      <c r="I2160" s="4" t="s">
        <v>163</v>
      </c>
      <c r="J2160" s="11">
        <f t="shared" si="99"/>
        <v>4</v>
      </c>
      <c r="K2160" s="11">
        <f t="shared" si="100"/>
        <v>0</v>
      </c>
      <c r="L2160" s="11">
        <f t="shared" si="101"/>
        <v>18</v>
      </c>
      <c r="M2160" s="11" t="str">
        <f ca="1">IF(I2160&lt;&gt;"план","",IF((ABS(SUMIFS($C:$C,$J:$J,J2160,$E:$E,E2160,$I:$I,"факт"))+ABS(C2160))&gt;ABS(SUMIFS(INDIRECT("'Реестр план'!"&amp;'План-факт'!$E$3),'Реестр план'!$F:$F,E2160,'Реестр план'!$I:$I,J2160)),"перерасход","ок"))</f>
        <v/>
      </c>
    </row>
    <row r="2161" spans="1:13" x14ac:dyDescent="0.3">
      <c r="A2161" s="7">
        <v>42120</v>
      </c>
      <c r="C2161" s="9">
        <v>-7607.12</v>
      </c>
      <c r="D2161" s="4" t="s">
        <v>16</v>
      </c>
      <c r="E2161" s="4" t="s">
        <v>29</v>
      </c>
      <c r="F2161" s="4" t="s">
        <v>145</v>
      </c>
      <c r="H2161" s="4" t="s">
        <v>185</v>
      </c>
      <c r="I2161" s="4" t="s">
        <v>163</v>
      </c>
      <c r="J2161" s="11">
        <f t="shared" si="99"/>
        <v>4</v>
      </c>
      <c r="K2161" s="11">
        <f t="shared" si="100"/>
        <v>0</v>
      </c>
      <c r="L2161" s="11">
        <f t="shared" si="101"/>
        <v>18</v>
      </c>
      <c r="M2161" s="11" t="str">
        <f ca="1">IF(I2161&lt;&gt;"план","",IF((ABS(SUMIFS($C:$C,$J:$J,J2161,$E:$E,E2161,$I:$I,"факт"))+ABS(C2161))&gt;ABS(SUMIFS(INDIRECT("'Реестр план'!"&amp;'План-факт'!$E$3),'Реестр план'!$F:$F,E2161,'Реестр план'!$I:$I,J2161)),"перерасход","ок"))</f>
        <v/>
      </c>
    </row>
    <row r="2162" spans="1:13" x14ac:dyDescent="0.3">
      <c r="A2162" s="7">
        <v>42120</v>
      </c>
      <c r="C2162" s="9">
        <v>-3855.71</v>
      </c>
      <c r="D2162" s="4" t="s">
        <v>9</v>
      </c>
      <c r="E2162" s="4" t="s">
        <v>29</v>
      </c>
      <c r="F2162" s="4" t="s">
        <v>143</v>
      </c>
      <c r="H2162" s="4" t="s">
        <v>185</v>
      </c>
      <c r="I2162" s="4" t="s">
        <v>163</v>
      </c>
      <c r="J2162" s="11">
        <f t="shared" si="99"/>
        <v>4</v>
      </c>
      <c r="K2162" s="11">
        <f t="shared" si="100"/>
        <v>0</v>
      </c>
      <c r="L2162" s="11">
        <f t="shared" si="101"/>
        <v>18</v>
      </c>
      <c r="M2162" s="11" t="str">
        <f ca="1">IF(I2162&lt;&gt;"план","",IF((ABS(SUMIFS($C:$C,$J:$J,J2162,$E:$E,E2162,$I:$I,"факт"))+ABS(C2162))&gt;ABS(SUMIFS(INDIRECT("'Реестр план'!"&amp;'План-факт'!$E$3),'Реестр план'!$F:$F,E2162,'Реестр план'!$I:$I,J2162)),"перерасход","ок"))</f>
        <v/>
      </c>
    </row>
    <row r="2163" spans="1:13" x14ac:dyDescent="0.3">
      <c r="A2163" s="7">
        <v>42120</v>
      </c>
      <c r="C2163" s="9">
        <v>-2300.8000000000002</v>
      </c>
      <c r="D2163" s="4" t="s">
        <v>16</v>
      </c>
      <c r="E2163" s="4" t="s">
        <v>29</v>
      </c>
      <c r="F2163" s="4" t="s">
        <v>128</v>
      </c>
      <c r="H2163" s="4" t="s">
        <v>185</v>
      </c>
      <c r="I2163" s="4" t="s">
        <v>163</v>
      </c>
      <c r="J2163" s="11">
        <f t="shared" si="99"/>
        <v>4</v>
      </c>
      <c r="K2163" s="11">
        <f t="shared" si="100"/>
        <v>0</v>
      </c>
      <c r="L2163" s="11">
        <f t="shared" si="101"/>
        <v>18</v>
      </c>
      <c r="M2163" s="11" t="str">
        <f ca="1">IF(I2163&lt;&gt;"план","",IF((ABS(SUMIFS($C:$C,$J:$J,J2163,$E:$E,E2163,$I:$I,"факт"))+ABS(C2163))&gt;ABS(SUMIFS(INDIRECT("'Реестр план'!"&amp;'План-факт'!$E$3),'Реестр план'!$F:$F,E2163,'Реестр план'!$I:$I,J2163)),"перерасход","ок"))</f>
        <v/>
      </c>
    </row>
    <row r="2164" spans="1:13" x14ac:dyDescent="0.3">
      <c r="A2164" s="7">
        <v>42120</v>
      </c>
      <c r="C2164" s="9">
        <v>6600</v>
      </c>
      <c r="D2164" s="4" t="s">
        <v>16</v>
      </c>
      <c r="E2164" s="4" t="s">
        <v>24</v>
      </c>
      <c r="F2164" s="4" t="s">
        <v>114</v>
      </c>
      <c r="H2164" s="4" t="s">
        <v>178</v>
      </c>
      <c r="I2164" s="4" t="s">
        <v>163</v>
      </c>
      <c r="J2164" s="11">
        <f t="shared" si="99"/>
        <v>4</v>
      </c>
      <c r="K2164" s="11">
        <f t="shared" si="100"/>
        <v>0</v>
      </c>
      <c r="L2164" s="11">
        <f t="shared" si="101"/>
        <v>18</v>
      </c>
      <c r="M2164" s="11" t="str">
        <f ca="1">IF(I2164&lt;&gt;"план","",IF((ABS(SUMIFS($C:$C,$J:$J,J2164,$E:$E,E2164,$I:$I,"факт"))+ABS(C2164))&gt;ABS(SUMIFS(INDIRECT("'Реестр план'!"&amp;'План-факт'!$E$3),'Реестр план'!$F:$F,E2164,'Реестр план'!$I:$I,J2164)),"перерасход","ок"))</f>
        <v/>
      </c>
    </row>
    <row r="2165" spans="1:13" x14ac:dyDescent="0.3">
      <c r="A2165" s="7">
        <v>42122</v>
      </c>
      <c r="B2165" s="7">
        <v>41392</v>
      </c>
      <c r="C2165" s="9">
        <v>-530000</v>
      </c>
      <c r="D2165" s="4" t="s">
        <v>16</v>
      </c>
      <c r="E2165" s="4" t="s">
        <v>38</v>
      </c>
      <c r="H2165" s="4" t="s">
        <v>186</v>
      </c>
      <c r="I2165" s="4" t="s">
        <v>163</v>
      </c>
      <c r="J2165" s="11">
        <f t="shared" si="99"/>
        <v>4</v>
      </c>
      <c r="K2165" s="11">
        <f t="shared" si="100"/>
        <v>4</v>
      </c>
      <c r="L2165" s="11">
        <f t="shared" si="101"/>
        <v>18</v>
      </c>
      <c r="M2165" s="11" t="str">
        <f ca="1">IF(I2165&lt;&gt;"план","",IF((ABS(SUMIFS($C:$C,$J:$J,J2165,$E:$E,E2165,$I:$I,"факт"))+ABS(C2165))&gt;ABS(SUMIFS(INDIRECT("'Реестр план'!"&amp;'План-факт'!$E$3),'Реестр план'!$F:$F,E2165,'Реестр план'!$I:$I,J2165)),"перерасход","ок"))</f>
        <v/>
      </c>
    </row>
    <row r="2166" spans="1:13" x14ac:dyDescent="0.3">
      <c r="A2166" s="7">
        <v>42123</v>
      </c>
      <c r="C2166" s="9">
        <v>-35685.57</v>
      </c>
      <c r="D2166" s="4" t="s">
        <v>9</v>
      </c>
      <c r="E2166" s="4" t="s">
        <v>29</v>
      </c>
      <c r="F2166" s="4" t="s">
        <v>126</v>
      </c>
      <c r="H2166" s="4" t="s">
        <v>185</v>
      </c>
      <c r="I2166" s="4" t="s">
        <v>163</v>
      </c>
      <c r="J2166" s="11">
        <f t="shared" si="99"/>
        <v>4</v>
      </c>
      <c r="K2166" s="11">
        <f t="shared" si="100"/>
        <v>0</v>
      </c>
      <c r="L2166" s="11">
        <f t="shared" si="101"/>
        <v>18</v>
      </c>
      <c r="M2166" s="11" t="str">
        <f ca="1">IF(I2166&lt;&gt;"план","",IF((ABS(SUMIFS($C:$C,$J:$J,J2166,$E:$E,E2166,$I:$I,"факт"))+ABS(C2166))&gt;ABS(SUMIFS(INDIRECT("'Реестр план'!"&amp;'План-факт'!$E$3),'Реестр план'!$F:$F,E2166,'Реестр план'!$I:$I,J2166)),"перерасход","ок"))</f>
        <v/>
      </c>
    </row>
    <row r="2167" spans="1:13" x14ac:dyDescent="0.3">
      <c r="A2167" s="7">
        <v>42123</v>
      </c>
      <c r="C2167" s="9">
        <v>-3575.75</v>
      </c>
      <c r="D2167" s="4" t="s">
        <v>9</v>
      </c>
      <c r="E2167" s="4" t="s">
        <v>29</v>
      </c>
      <c r="F2167" s="4" t="s">
        <v>127</v>
      </c>
      <c r="H2167" s="4" t="s">
        <v>185</v>
      </c>
      <c r="I2167" s="4" t="s">
        <v>163</v>
      </c>
      <c r="J2167" s="11">
        <f t="shared" si="99"/>
        <v>4</v>
      </c>
      <c r="K2167" s="11">
        <f t="shared" si="100"/>
        <v>0</v>
      </c>
      <c r="L2167" s="11">
        <f t="shared" si="101"/>
        <v>18</v>
      </c>
      <c r="M2167" s="11" t="str">
        <f ca="1">IF(I2167&lt;&gt;"план","",IF((ABS(SUMIFS($C:$C,$J:$J,J2167,$E:$E,E2167,$I:$I,"факт"))+ABS(C2167))&gt;ABS(SUMIFS(INDIRECT("'Реестр план'!"&amp;'План-факт'!$E$3),'Реестр план'!$F:$F,E2167,'Реестр план'!$I:$I,J2167)),"перерасход","ок"))</f>
        <v/>
      </c>
    </row>
    <row r="2168" spans="1:13" x14ac:dyDescent="0.3">
      <c r="A2168" s="7">
        <v>42123</v>
      </c>
      <c r="C2168" s="9">
        <v>293112</v>
      </c>
      <c r="D2168" s="4" t="s">
        <v>16</v>
      </c>
      <c r="E2168" s="4" t="s">
        <v>24</v>
      </c>
      <c r="F2168" s="4" t="s">
        <v>110</v>
      </c>
      <c r="H2168" s="4" t="s">
        <v>178</v>
      </c>
      <c r="I2168" s="4" t="s">
        <v>163</v>
      </c>
      <c r="J2168" s="11">
        <f t="shared" si="99"/>
        <v>4</v>
      </c>
      <c r="K2168" s="11">
        <f t="shared" si="100"/>
        <v>0</v>
      </c>
      <c r="L2168" s="11">
        <f t="shared" si="101"/>
        <v>18</v>
      </c>
      <c r="M2168" s="11" t="str">
        <f ca="1">IF(I2168&lt;&gt;"план","",IF((ABS(SUMIFS($C:$C,$J:$J,J2168,$E:$E,E2168,$I:$I,"факт"))+ABS(C2168))&gt;ABS(SUMIFS(INDIRECT("'Реестр план'!"&amp;'План-факт'!$E$3),'Реестр план'!$F:$F,E2168,'Реестр план'!$I:$I,J2168)),"перерасход","ок"))</f>
        <v/>
      </c>
    </row>
    <row r="2169" spans="1:13" x14ac:dyDescent="0.3">
      <c r="A2169" s="7">
        <v>42124</v>
      </c>
      <c r="C2169" s="9">
        <v>-3500000</v>
      </c>
      <c r="D2169" s="4" t="s">
        <v>9</v>
      </c>
      <c r="E2169" s="4" t="s">
        <v>68</v>
      </c>
      <c r="H2169" s="4" t="s">
        <v>186</v>
      </c>
      <c r="I2169" s="4" t="s">
        <v>163</v>
      </c>
      <c r="J2169" s="11">
        <f t="shared" si="99"/>
        <v>4</v>
      </c>
      <c r="K2169" s="11">
        <f t="shared" si="100"/>
        <v>0</v>
      </c>
      <c r="L2169" s="11">
        <f t="shared" si="101"/>
        <v>18</v>
      </c>
      <c r="M2169" s="11" t="str">
        <f ca="1">IF(I2169&lt;&gt;"план","",IF((ABS(SUMIFS($C:$C,$J:$J,J2169,$E:$E,E2169,$I:$I,"факт"))+ABS(C2169))&gt;ABS(SUMIFS(INDIRECT("'Реестр план'!"&amp;'План-факт'!$E$3),'Реестр план'!$F:$F,E2169,'Реестр план'!$I:$I,J2169)),"перерасход","ок"))</f>
        <v/>
      </c>
    </row>
    <row r="2170" spans="1:13" x14ac:dyDescent="0.3">
      <c r="A2170" s="7">
        <v>42124</v>
      </c>
      <c r="C2170" s="9">
        <v>-148275</v>
      </c>
      <c r="D2170" s="4" t="s">
        <v>16</v>
      </c>
      <c r="E2170" s="4" t="s">
        <v>29</v>
      </c>
      <c r="F2170" s="4" t="s">
        <v>144</v>
      </c>
      <c r="H2170" s="4" t="s">
        <v>185</v>
      </c>
      <c r="I2170" s="4" t="s">
        <v>163</v>
      </c>
      <c r="J2170" s="11">
        <f t="shared" si="99"/>
        <v>4</v>
      </c>
      <c r="K2170" s="11">
        <f t="shared" si="100"/>
        <v>0</v>
      </c>
      <c r="L2170" s="11">
        <f t="shared" si="101"/>
        <v>18</v>
      </c>
      <c r="M2170" s="11" t="str">
        <f ca="1">IF(I2170&lt;&gt;"план","",IF((ABS(SUMIFS($C:$C,$J:$J,J2170,$E:$E,E2170,$I:$I,"факт"))+ABS(C2170))&gt;ABS(SUMIFS(INDIRECT("'Реестр план'!"&amp;'План-факт'!$E$3),'Реестр план'!$F:$F,E2170,'Реестр план'!$I:$I,J2170)),"перерасход","ок"))</f>
        <v/>
      </c>
    </row>
    <row r="2171" spans="1:13" x14ac:dyDescent="0.3">
      <c r="A2171" s="7">
        <v>42124</v>
      </c>
      <c r="C2171" s="9">
        <v>-111568.75</v>
      </c>
      <c r="D2171" s="4" t="s">
        <v>16</v>
      </c>
      <c r="E2171" s="4" t="s">
        <v>29</v>
      </c>
      <c r="F2171" s="4" t="s">
        <v>134</v>
      </c>
      <c r="H2171" s="4" t="s">
        <v>185</v>
      </c>
      <c r="I2171" s="4" t="s">
        <v>163</v>
      </c>
      <c r="J2171" s="11">
        <f t="shared" si="99"/>
        <v>4</v>
      </c>
      <c r="K2171" s="11">
        <f t="shared" si="100"/>
        <v>0</v>
      </c>
      <c r="L2171" s="11">
        <f t="shared" si="101"/>
        <v>18</v>
      </c>
      <c r="M2171" s="11" t="str">
        <f ca="1">IF(I2171&lt;&gt;"план","",IF((ABS(SUMIFS($C:$C,$J:$J,J2171,$E:$E,E2171,$I:$I,"факт"))+ABS(C2171))&gt;ABS(SUMIFS(INDIRECT("'Реестр план'!"&amp;'План-факт'!$E$3),'Реестр план'!$F:$F,E2171,'Реестр план'!$I:$I,J2171)),"перерасход","ок"))</f>
        <v/>
      </c>
    </row>
    <row r="2172" spans="1:13" x14ac:dyDescent="0.3">
      <c r="A2172" s="7">
        <v>42124</v>
      </c>
      <c r="C2172" s="9">
        <v>-30000</v>
      </c>
      <c r="D2172" s="4" t="s">
        <v>15</v>
      </c>
      <c r="E2172" s="4" t="s">
        <v>29</v>
      </c>
      <c r="F2172" s="4" t="s">
        <v>137</v>
      </c>
      <c r="H2172" s="4" t="s">
        <v>185</v>
      </c>
      <c r="I2172" s="4" t="s">
        <v>163</v>
      </c>
      <c r="J2172" s="11">
        <f t="shared" si="99"/>
        <v>4</v>
      </c>
      <c r="K2172" s="11">
        <f t="shared" si="100"/>
        <v>0</v>
      </c>
      <c r="L2172" s="11">
        <f t="shared" si="101"/>
        <v>18</v>
      </c>
      <c r="M2172" s="11" t="str">
        <f ca="1">IF(I2172&lt;&gt;"план","",IF((ABS(SUMIFS($C:$C,$J:$J,J2172,$E:$E,E2172,$I:$I,"факт"))+ABS(C2172))&gt;ABS(SUMIFS(INDIRECT("'Реестр план'!"&amp;'План-факт'!$E$3),'Реестр план'!$F:$F,E2172,'Реестр план'!$I:$I,J2172)),"перерасход","ок"))</f>
        <v/>
      </c>
    </row>
    <row r="2173" spans="1:13" x14ac:dyDescent="0.3">
      <c r="A2173" s="7">
        <v>42124</v>
      </c>
      <c r="C2173" s="9">
        <v>-24228</v>
      </c>
      <c r="D2173" s="4" t="s">
        <v>15</v>
      </c>
      <c r="E2173" s="4" t="s">
        <v>29</v>
      </c>
      <c r="F2173" s="4" t="s">
        <v>144</v>
      </c>
      <c r="H2173" s="4" t="s">
        <v>185</v>
      </c>
      <c r="I2173" s="4" t="s">
        <v>163</v>
      </c>
      <c r="J2173" s="11">
        <f t="shared" si="99"/>
        <v>4</v>
      </c>
      <c r="K2173" s="11">
        <f t="shared" si="100"/>
        <v>0</v>
      </c>
      <c r="L2173" s="11">
        <f t="shared" si="101"/>
        <v>18</v>
      </c>
      <c r="M2173" s="11" t="str">
        <f ca="1">IF(I2173&lt;&gt;"план","",IF((ABS(SUMIFS($C:$C,$J:$J,J2173,$E:$E,E2173,$I:$I,"факт"))+ABS(C2173))&gt;ABS(SUMIFS(INDIRECT("'Реестр план'!"&amp;'План-факт'!$E$3),'Реестр план'!$F:$F,E2173,'Реестр план'!$I:$I,J2173)),"перерасход","ок"))</f>
        <v/>
      </c>
    </row>
    <row r="2174" spans="1:13" x14ac:dyDescent="0.3">
      <c r="A2174" s="7">
        <v>42124</v>
      </c>
      <c r="C2174" s="9">
        <v>-10000</v>
      </c>
      <c r="D2174" s="4" t="s">
        <v>9</v>
      </c>
      <c r="E2174" s="4" t="s">
        <v>29</v>
      </c>
      <c r="F2174" s="4" t="s">
        <v>140</v>
      </c>
      <c r="H2174" s="4" t="s">
        <v>185</v>
      </c>
      <c r="I2174" s="4" t="s">
        <v>163</v>
      </c>
      <c r="J2174" s="11">
        <f t="shared" si="99"/>
        <v>4</v>
      </c>
      <c r="K2174" s="11">
        <f t="shared" si="100"/>
        <v>0</v>
      </c>
      <c r="L2174" s="11">
        <f t="shared" si="101"/>
        <v>18</v>
      </c>
      <c r="M2174" s="11" t="str">
        <f ca="1">IF(I2174&lt;&gt;"план","",IF((ABS(SUMIFS($C:$C,$J:$J,J2174,$E:$E,E2174,$I:$I,"факт"))+ABS(C2174))&gt;ABS(SUMIFS(INDIRECT("'Реестр план'!"&amp;'План-факт'!$E$3),'Реестр план'!$F:$F,E2174,'Реестр план'!$I:$I,J2174)),"перерасход","ок"))</f>
        <v/>
      </c>
    </row>
    <row r="2175" spans="1:13" x14ac:dyDescent="0.3">
      <c r="A2175" s="7">
        <v>42124</v>
      </c>
      <c r="C2175" s="9">
        <v>-72</v>
      </c>
      <c r="D2175" s="4" t="s">
        <v>15</v>
      </c>
      <c r="E2175" s="4" t="s">
        <v>24</v>
      </c>
      <c r="F2175" s="4" t="s">
        <v>111</v>
      </c>
      <c r="H2175" s="4" t="s">
        <v>178</v>
      </c>
      <c r="I2175" s="4" t="s">
        <v>163</v>
      </c>
      <c r="J2175" s="11">
        <f t="shared" si="99"/>
        <v>4</v>
      </c>
      <c r="K2175" s="11">
        <f t="shared" si="100"/>
        <v>0</v>
      </c>
      <c r="L2175" s="11">
        <f t="shared" si="101"/>
        <v>18</v>
      </c>
      <c r="M2175" s="11" t="str">
        <f ca="1">IF(I2175&lt;&gt;"план","",IF((ABS(SUMIFS($C:$C,$J:$J,J2175,$E:$E,E2175,$I:$I,"факт"))+ABS(C2175))&gt;ABS(SUMIFS(INDIRECT("'Реестр план'!"&amp;'План-факт'!$E$3),'Реестр план'!$F:$F,E2175,'Реестр план'!$I:$I,J2175)),"перерасход","ок"))</f>
        <v/>
      </c>
    </row>
    <row r="2176" spans="1:13" x14ac:dyDescent="0.3">
      <c r="A2176" s="7">
        <v>42124</v>
      </c>
      <c r="B2176" s="7">
        <v>41394</v>
      </c>
      <c r="C2176" s="9">
        <v>8800</v>
      </c>
      <c r="D2176" s="4" t="s">
        <v>9</v>
      </c>
      <c r="E2176" s="4" t="s">
        <v>25</v>
      </c>
      <c r="H2176" s="4" t="s">
        <v>178</v>
      </c>
      <c r="I2176" s="4" t="s">
        <v>163</v>
      </c>
      <c r="J2176" s="11">
        <f t="shared" si="99"/>
        <v>4</v>
      </c>
      <c r="K2176" s="11">
        <f t="shared" si="100"/>
        <v>4</v>
      </c>
      <c r="L2176" s="11">
        <f t="shared" si="101"/>
        <v>18</v>
      </c>
      <c r="M2176" s="11" t="str">
        <f ca="1">IF(I2176&lt;&gt;"план","",IF((ABS(SUMIFS($C:$C,$J:$J,J2176,$E:$E,E2176,$I:$I,"факт"))+ABS(C2176))&gt;ABS(SUMIFS(INDIRECT("'Реестр план'!"&amp;'План-факт'!$E$3),'Реестр план'!$F:$F,E2176,'Реестр план'!$I:$I,J2176)),"перерасход","ок"))</f>
        <v/>
      </c>
    </row>
    <row r="2177" spans="1:13" x14ac:dyDescent="0.3">
      <c r="A2177" s="7">
        <v>42124</v>
      </c>
      <c r="C2177" s="9">
        <v>17523</v>
      </c>
      <c r="D2177" s="4" t="s">
        <v>9</v>
      </c>
      <c r="E2177" s="4" t="s">
        <v>24</v>
      </c>
      <c r="F2177" s="4" t="s">
        <v>106</v>
      </c>
      <c r="H2177" s="4" t="s">
        <v>178</v>
      </c>
      <c r="I2177" s="4" t="s">
        <v>163</v>
      </c>
      <c r="J2177" s="11">
        <f t="shared" si="99"/>
        <v>4</v>
      </c>
      <c r="K2177" s="11">
        <f t="shared" si="100"/>
        <v>0</v>
      </c>
      <c r="L2177" s="11">
        <f t="shared" si="101"/>
        <v>18</v>
      </c>
      <c r="M2177" s="11" t="str">
        <f ca="1">IF(I2177&lt;&gt;"план","",IF((ABS(SUMIFS($C:$C,$J:$J,J2177,$E:$E,E2177,$I:$I,"факт"))+ABS(C2177))&gt;ABS(SUMIFS(INDIRECT("'Реестр план'!"&amp;'План-факт'!$E$3),'Реестр план'!$F:$F,E2177,'Реестр план'!$I:$I,J2177)),"перерасход","ок"))</f>
        <v/>
      </c>
    </row>
    <row r="2178" spans="1:13" x14ac:dyDescent="0.3">
      <c r="A2178" s="7">
        <v>42124</v>
      </c>
      <c r="C2178" s="9">
        <v>21027.599999999999</v>
      </c>
      <c r="D2178" s="4" t="s">
        <v>16</v>
      </c>
      <c r="E2178" s="4" t="s">
        <v>24</v>
      </c>
      <c r="F2178" s="4" t="s">
        <v>123</v>
      </c>
      <c r="H2178" s="4" t="s">
        <v>178</v>
      </c>
      <c r="I2178" s="4" t="s">
        <v>163</v>
      </c>
      <c r="J2178" s="11">
        <f t="shared" si="99"/>
        <v>4</v>
      </c>
      <c r="K2178" s="11">
        <f t="shared" si="100"/>
        <v>0</v>
      </c>
      <c r="L2178" s="11">
        <f t="shared" si="101"/>
        <v>18</v>
      </c>
      <c r="M2178" s="11" t="str">
        <f ca="1">IF(I2178&lt;&gt;"план","",IF((ABS(SUMIFS($C:$C,$J:$J,J2178,$E:$E,E2178,$I:$I,"факт"))+ABS(C2178))&gt;ABS(SUMIFS(INDIRECT("'Реестр план'!"&amp;'План-факт'!$E$3),'Реестр план'!$F:$F,E2178,'Реестр план'!$I:$I,J2178)),"перерасход","ок"))</f>
        <v/>
      </c>
    </row>
    <row r="2179" spans="1:13" x14ac:dyDescent="0.3">
      <c r="A2179" s="7">
        <v>42124</v>
      </c>
      <c r="C2179" s="9">
        <v>28393.75</v>
      </c>
      <c r="D2179" s="4" t="s">
        <v>16</v>
      </c>
      <c r="E2179" s="4" t="s">
        <v>24</v>
      </c>
      <c r="F2179" s="4" t="s">
        <v>109</v>
      </c>
      <c r="H2179" s="4" t="s">
        <v>178</v>
      </c>
      <c r="I2179" s="4" t="s">
        <v>163</v>
      </c>
      <c r="J2179" s="11">
        <f t="shared" si="99"/>
        <v>4</v>
      </c>
      <c r="K2179" s="11">
        <f t="shared" si="100"/>
        <v>0</v>
      </c>
      <c r="L2179" s="11">
        <f t="shared" si="101"/>
        <v>18</v>
      </c>
      <c r="M2179" s="11" t="str">
        <f ca="1">IF(I2179&lt;&gt;"план","",IF((ABS(SUMIFS($C:$C,$J:$J,J2179,$E:$E,E2179,$I:$I,"факт"))+ABS(C2179))&gt;ABS(SUMIFS(INDIRECT("'Реестр план'!"&amp;'План-факт'!$E$3),'Реестр план'!$F:$F,E2179,'Реестр план'!$I:$I,J2179)),"перерасход","ок"))</f>
        <v/>
      </c>
    </row>
    <row r="2180" spans="1:13" x14ac:dyDescent="0.3">
      <c r="A2180" s="7">
        <v>42124</v>
      </c>
      <c r="C2180" s="9">
        <v>88146</v>
      </c>
      <c r="D2180" s="4" t="s">
        <v>16</v>
      </c>
      <c r="E2180" s="4" t="s">
        <v>24</v>
      </c>
      <c r="F2180" s="4" t="s">
        <v>119</v>
      </c>
      <c r="H2180" s="4" t="s">
        <v>178</v>
      </c>
      <c r="I2180" s="4" t="s">
        <v>163</v>
      </c>
      <c r="J2180" s="11">
        <f t="shared" ref="J2180:J2243" si="102">IF(ISBLANK(A2180),0,MONTH(A2180))</f>
        <v>4</v>
      </c>
      <c r="K2180" s="11">
        <f t="shared" ref="K2180:K2243" si="103">IF(ISBLANK(B2180),0,MONTH(B2180))</f>
        <v>0</v>
      </c>
      <c r="L2180" s="11">
        <f t="shared" ref="L2180:L2243" si="104">WEEKNUM(A2180)</f>
        <v>18</v>
      </c>
      <c r="M2180" s="11" t="str">
        <f ca="1">IF(I2180&lt;&gt;"план","",IF((ABS(SUMIFS($C:$C,$J:$J,J2180,$E:$E,E2180,$I:$I,"факт"))+ABS(C2180))&gt;ABS(SUMIFS(INDIRECT("'Реестр план'!"&amp;'План-факт'!$E$3),'Реестр план'!$F:$F,E2180,'Реестр план'!$I:$I,J2180)),"перерасход","ок"))</f>
        <v/>
      </c>
    </row>
    <row r="2181" spans="1:13" x14ac:dyDescent="0.3">
      <c r="A2181" s="7">
        <v>42124</v>
      </c>
      <c r="C2181" s="9">
        <v>150000</v>
      </c>
      <c r="D2181" s="4" t="s">
        <v>15</v>
      </c>
      <c r="E2181" s="4" t="s">
        <v>24</v>
      </c>
      <c r="F2181" s="4" t="s">
        <v>109</v>
      </c>
      <c r="H2181" s="4" t="s">
        <v>178</v>
      </c>
      <c r="I2181" s="4" t="s">
        <v>163</v>
      </c>
      <c r="J2181" s="11">
        <f t="shared" si="102"/>
        <v>4</v>
      </c>
      <c r="K2181" s="11">
        <f t="shared" si="103"/>
        <v>0</v>
      </c>
      <c r="L2181" s="11">
        <f t="shared" si="104"/>
        <v>18</v>
      </c>
      <c r="M2181" s="11" t="str">
        <f ca="1">IF(I2181&lt;&gt;"план","",IF((ABS(SUMIFS($C:$C,$J:$J,J2181,$E:$E,E2181,$I:$I,"факт"))+ABS(C2181))&gt;ABS(SUMIFS(INDIRECT("'Реестр план'!"&amp;'План-факт'!$E$3),'Реестр план'!$F:$F,E2181,'Реестр план'!$I:$I,J2181)),"перерасход","ок"))</f>
        <v/>
      </c>
    </row>
    <row r="2182" spans="1:13" x14ac:dyDescent="0.3">
      <c r="A2182" s="7">
        <v>42124</v>
      </c>
      <c r="C2182" s="9">
        <v>181023.09</v>
      </c>
      <c r="D2182" s="4" t="s">
        <v>16</v>
      </c>
      <c r="E2182" s="4" t="s">
        <v>24</v>
      </c>
      <c r="F2182" s="4" t="s">
        <v>114</v>
      </c>
      <c r="H2182" s="4" t="s">
        <v>178</v>
      </c>
      <c r="I2182" s="4" t="s">
        <v>163</v>
      </c>
      <c r="J2182" s="11">
        <f t="shared" si="102"/>
        <v>4</v>
      </c>
      <c r="K2182" s="11">
        <f t="shared" si="103"/>
        <v>0</v>
      </c>
      <c r="L2182" s="11">
        <f t="shared" si="104"/>
        <v>18</v>
      </c>
      <c r="M2182" s="11" t="str">
        <f ca="1">IF(I2182&lt;&gt;"план","",IF((ABS(SUMIFS($C:$C,$J:$J,J2182,$E:$E,E2182,$I:$I,"факт"))+ABS(C2182))&gt;ABS(SUMIFS(INDIRECT("'Реестр план'!"&amp;'План-факт'!$E$3),'Реестр план'!$F:$F,E2182,'Реестр план'!$I:$I,J2182)),"перерасход","ок"))</f>
        <v/>
      </c>
    </row>
    <row r="2183" spans="1:13" x14ac:dyDescent="0.3">
      <c r="A2183" s="7">
        <v>42130</v>
      </c>
      <c r="C2183" s="9">
        <v>-18238.099999999999</v>
      </c>
      <c r="D2183" s="4" t="s">
        <v>16</v>
      </c>
      <c r="E2183" s="4" t="s">
        <v>29</v>
      </c>
      <c r="F2183" s="4" t="s">
        <v>137</v>
      </c>
      <c r="H2183" s="4" t="s">
        <v>185</v>
      </c>
      <c r="I2183" s="4" t="s">
        <v>163</v>
      </c>
      <c r="J2183" s="11">
        <f t="shared" si="102"/>
        <v>5</v>
      </c>
      <c r="K2183" s="11">
        <f t="shared" si="103"/>
        <v>0</v>
      </c>
      <c r="L2183" s="11">
        <f t="shared" si="104"/>
        <v>19</v>
      </c>
      <c r="M2183" s="11" t="str">
        <f ca="1">IF(I2183&lt;&gt;"план","",IF((ABS(SUMIFS($C:$C,$J:$J,J2183,$E:$E,E2183,$I:$I,"факт"))+ABS(C2183))&gt;ABS(SUMIFS(INDIRECT("'Реестр план'!"&amp;'План-факт'!$E$3),'Реестр план'!$F:$F,E2183,'Реестр план'!$I:$I,J2183)),"перерасход","ок"))</f>
        <v/>
      </c>
    </row>
    <row r="2184" spans="1:13" x14ac:dyDescent="0.3">
      <c r="A2184" s="7">
        <v>42130</v>
      </c>
      <c r="C2184" s="9">
        <v>-1158.8499999999999</v>
      </c>
      <c r="D2184" s="4" t="s">
        <v>9</v>
      </c>
      <c r="E2184" s="4" t="s">
        <v>29</v>
      </c>
      <c r="F2184" s="4" t="s">
        <v>129</v>
      </c>
      <c r="H2184" s="4" t="s">
        <v>185</v>
      </c>
      <c r="I2184" s="4" t="s">
        <v>163</v>
      </c>
      <c r="J2184" s="11">
        <f t="shared" si="102"/>
        <v>5</v>
      </c>
      <c r="K2184" s="11">
        <f t="shared" si="103"/>
        <v>0</v>
      </c>
      <c r="L2184" s="11">
        <f t="shared" si="104"/>
        <v>19</v>
      </c>
      <c r="M2184" s="11" t="str">
        <f ca="1">IF(I2184&lt;&gt;"план","",IF((ABS(SUMIFS($C:$C,$J:$J,J2184,$E:$E,E2184,$I:$I,"факт"))+ABS(C2184))&gt;ABS(SUMIFS(INDIRECT("'Реестр план'!"&amp;'План-факт'!$E$3),'Реестр план'!$F:$F,E2184,'Реестр план'!$I:$I,J2184)),"перерасход","ок"))</f>
        <v/>
      </c>
    </row>
    <row r="2185" spans="1:13" x14ac:dyDescent="0.3">
      <c r="A2185" s="7">
        <v>42130</v>
      </c>
      <c r="C2185" s="9">
        <v>29736</v>
      </c>
      <c r="D2185" s="4" t="s">
        <v>9</v>
      </c>
      <c r="E2185" s="4" t="s">
        <v>24</v>
      </c>
      <c r="F2185" s="4" t="s">
        <v>107</v>
      </c>
      <c r="H2185" s="4" t="s">
        <v>178</v>
      </c>
      <c r="I2185" s="4" t="s">
        <v>163</v>
      </c>
      <c r="J2185" s="11">
        <f t="shared" si="102"/>
        <v>5</v>
      </c>
      <c r="K2185" s="11">
        <f t="shared" si="103"/>
        <v>0</v>
      </c>
      <c r="L2185" s="11">
        <f t="shared" si="104"/>
        <v>19</v>
      </c>
      <c r="M2185" s="11" t="str">
        <f ca="1">IF(I2185&lt;&gt;"план","",IF((ABS(SUMIFS($C:$C,$J:$J,J2185,$E:$E,E2185,$I:$I,"факт"))+ABS(C2185))&gt;ABS(SUMIFS(INDIRECT("'Реестр план'!"&amp;'План-факт'!$E$3),'Реестр план'!$F:$F,E2185,'Реестр план'!$I:$I,J2185)),"перерасход","ок"))</f>
        <v/>
      </c>
    </row>
    <row r="2186" spans="1:13" x14ac:dyDescent="0.3">
      <c r="A2186" s="7">
        <v>42130</v>
      </c>
      <c r="C2186" s="9">
        <v>40000</v>
      </c>
      <c r="D2186" s="4" t="s">
        <v>9</v>
      </c>
      <c r="E2186" s="4" t="s">
        <v>24</v>
      </c>
      <c r="F2186" s="4" t="s">
        <v>125</v>
      </c>
      <c r="H2186" s="4" t="s">
        <v>178</v>
      </c>
      <c r="I2186" s="4" t="s">
        <v>163</v>
      </c>
      <c r="J2186" s="11">
        <f t="shared" si="102"/>
        <v>5</v>
      </c>
      <c r="K2186" s="11">
        <f t="shared" si="103"/>
        <v>0</v>
      </c>
      <c r="L2186" s="11">
        <f t="shared" si="104"/>
        <v>19</v>
      </c>
      <c r="M2186" s="11" t="str">
        <f ca="1">IF(I2186&lt;&gt;"план","",IF((ABS(SUMIFS($C:$C,$J:$J,J2186,$E:$E,E2186,$I:$I,"факт"))+ABS(C2186))&gt;ABS(SUMIFS(INDIRECT("'Реестр план'!"&amp;'План-факт'!$E$3),'Реестр план'!$F:$F,E2186,'Реестр план'!$I:$I,J2186)),"перерасход","ок"))</f>
        <v/>
      </c>
    </row>
    <row r="2187" spans="1:13" x14ac:dyDescent="0.3">
      <c r="A2187" s="7">
        <v>42130</v>
      </c>
      <c r="C2187" s="9">
        <v>42986.559999999998</v>
      </c>
      <c r="D2187" s="4" t="s">
        <v>9</v>
      </c>
      <c r="E2187" s="4" t="s">
        <v>24</v>
      </c>
      <c r="F2187" s="4" t="s">
        <v>109</v>
      </c>
      <c r="H2187" s="4" t="s">
        <v>178</v>
      </c>
      <c r="I2187" s="4" t="s">
        <v>163</v>
      </c>
      <c r="J2187" s="11">
        <f t="shared" si="102"/>
        <v>5</v>
      </c>
      <c r="K2187" s="11">
        <f t="shared" si="103"/>
        <v>0</v>
      </c>
      <c r="L2187" s="11">
        <f t="shared" si="104"/>
        <v>19</v>
      </c>
      <c r="M2187" s="11" t="str">
        <f ca="1">IF(I2187&lt;&gt;"план","",IF((ABS(SUMIFS($C:$C,$J:$J,J2187,$E:$E,E2187,$I:$I,"факт"))+ABS(C2187))&gt;ABS(SUMIFS(INDIRECT("'Реестр план'!"&amp;'План-факт'!$E$3),'Реестр план'!$F:$F,E2187,'Реестр план'!$I:$I,J2187)),"перерасход","ок"))</f>
        <v/>
      </c>
    </row>
    <row r="2188" spans="1:13" x14ac:dyDescent="0.3">
      <c r="A2188" s="7">
        <v>42130</v>
      </c>
      <c r="C2188" s="9">
        <v>45135</v>
      </c>
      <c r="D2188" s="4" t="s">
        <v>15</v>
      </c>
      <c r="E2188" s="4" t="s">
        <v>24</v>
      </c>
      <c r="F2188" s="4" t="s">
        <v>106</v>
      </c>
      <c r="H2188" s="4" t="s">
        <v>178</v>
      </c>
      <c r="I2188" s="4" t="s">
        <v>163</v>
      </c>
      <c r="J2188" s="11">
        <f t="shared" si="102"/>
        <v>5</v>
      </c>
      <c r="K2188" s="11">
        <f t="shared" si="103"/>
        <v>0</v>
      </c>
      <c r="L2188" s="11">
        <f t="shared" si="104"/>
        <v>19</v>
      </c>
      <c r="M2188" s="11" t="str">
        <f ca="1">IF(I2188&lt;&gt;"план","",IF((ABS(SUMIFS($C:$C,$J:$J,J2188,$E:$E,E2188,$I:$I,"факт"))+ABS(C2188))&gt;ABS(SUMIFS(INDIRECT("'Реестр план'!"&amp;'План-факт'!$E$3),'Реестр план'!$F:$F,E2188,'Реестр план'!$I:$I,J2188)),"перерасход","ок"))</f>
        <v/>
      </c>
    </row>
    <row r="2189" spans="1:13" x14ac:dyDescent="0.3">
      <c r="A2189" s="7">
        <v>42130</v>
      </c>
      <c r="C2189" s="9">
        <v>47790</v>
      </c>
      <c r="D2189" s="4" t="s">
        <v>15</v>
      </c>
      <c r="E2189" s="4" t="s">
        <v>24</v>
      </c>
      <c r="F2189" s="4" t="s">
        <v>115</v>
      </c>
      <c r="H2189" s="4" t="s">
        <v>178</v>
      </c>
      <c r="I2189" s="4" t="s">
        <v>163</v>
      </c>
      <c r="J2189" s="11">
        <f t="shared" si="102"/>
        <v>5</v>
      </c>
      <c r="K2189" s="11">
        <f t="shared" si="103"/>
        <v>0</v>
      </c>
      <c r="L2189" s="11">
        <f t="shared" si="104"/>
        <v>19</v>
      </c>
      <c r="M2189" s="11" t="str">
        <f ca="1">IF(I2189&lt;&gt;"план","",IF((ABS(SUMIFS($C:$C,$J:$J,J2189,$E:$E,E2189,$I:$I,"факт"))+ABS(C2189))&gt;ABS(SUMIFS(INDIRECT("'Реестр план'!"&amp;'План-факт'!$E$3),'Реестр план'!$F:$F,E2189,'Реестр план'!$I:$I,J2189)),"перерасход","ок"))</f>
        <v/>
      </c>
    </row>
    <row r="2190" spans="1:13" x14ac:dyDescent="0.3">
      <c r="A2190" s="7">
        <v>42130</v>
      </c>
      <c r="C2190" s="9">
        <v>49531.68</v>
      </c>
      <c r="D2190" s="4" t="s">
        <v>15</v>
      </c>
      <c r="E2190" s="4" t="s">
        <v>24</v>
      </c>
      <c r="F2190" s="4" t="s">
        <v>106</v>
      </c>
      <c r="H2190" s="4" t="s">
        <v>178</v>
      </c>
      <c r="I2190" s="4" t="s">
        <v>163</v>
      </c>
      <c r="J2190" s="11">
        <f t="shared" si="102"/>
        <v>5</v>
      </c>
      <c r="K2190" s="11">
        <f t="shared" si="103"/>
        <v>0</v>
      </c>
      <c r="L2190" s="11">
        <f t="shared" si="104"/>
        <v>19</v>
      </c>
      <c r="M2190" s="11" t="str">
        <f ca="1">IF(I2190&lt;&gt;"план","",IF((ABS(SUMIFS($C:$C,$J:$J,J2190,$E:$E,E2190,$I:$I,"факт"))+ABS(C2190))&gt;ABS(SUMIFS(INDIRECT("'Реестр план'!"&amp;'План-факт'!$E$3),'Реестр план'!$F:$F,E2190,'Реестр план'!$I:$I,J2190)),"перерасход","ок"))</f>
        <v/>
      </c>
    </row>
    <row r="2191" spans="1:13" x14ac:dyDescent="0.3">
      <c r="A2191" s="7">
        <v>42130</v>
      </c>
      <c r="C2191" s="9">
        <v>59354.58</v>
      </c>
      <c r="D2191" s="4" t="s">
        <v>9</v>
      </c>
      <c r="E2191" s="4" t="s">
        <v>24</v>
      </c>
      <c r="F2191" s="4" t="s">
        <v>119</v>
      </c>
      <c r="H2191" s="4" t="s">
        <v>178</v>
      </c>
      <c r="I2191" s="4" t="s">
        <v>163</v>
      </c>
      <c r="J2191" s="11">
        <f t="shared" si="102"/>
        <v>5</v>
      </c>
      <c r="K2191" s="11">
        <f t="shared" si="103"/>
        <v>0</v>
      </c>
      <c r="L2191" s="11">
        <f t="shared" si="104"/>
        <v>19</v>
      </c>
      <c r="M2191" s="11" t="str">
        <f ca="1">IF(I2191&lt;&gt;"план","",IF((ABS(SUMIFS($C:$C,$J:$J,J2191,$E:$E,E2191,$I:$I,"факт"))+ABS(C2191))&gt;ABS(SUMIFS(INDIRECT("'Реестр план'!"&amp;'План-факт'!$E$3),'Реестр план'!$F:$F,E2191,'Реестр план'!$I:$I,J2191)),"перерасход","ок"))</f>
        <v/>
      </c>
    </row>
    <row r="2192" spans="1:13" x14ac:dyDescent="0.3">
      <c r="A2192" s="7">
        <v>42130</v>
      </c>
      <c r="C2192" s="9">
        <v>84960</v>
      </c>
      <c r="D2192" s="4" t="s">
        <v>16</v>
      </c>
      <c r="E2192" s="4" t="s">
        <v>24</v>
      </c>
      <c r="F2192" s="4" t="s">
        <v>116</v>
      </c>
      <c r="H2192" s="4" t="s">
        <v>178</v>
      </c>
      <c r="I2192" s="4" t="s">
        <v>163</v>
      </c>
      <c r="J2192" s="11">
        <f t="shared" si="102"/>
        <v>5</v>
      </c>
      <c r="K2192" s="11">
        <f t="shared" si="103"/>
        <v>0</v>
      </c>
      <c r="L2192" s="11">
        <f t="shared" si="104"/>
        <v>19</v>
      </c>
      <c r="M2192" s="11" t="str">
        <f ca="1">IF(I2192&lt;&gt;"план","",IF((ABS(SUMIFS($C:$C,$J:$J,J2192,$E:$E,E2192,$I:$I,"факт"))+ABS(C2192))&gt;ABS(SUMIFS(INDIRECT("'Реестр план'!"&amp;'План-факт'!$E$3),'Реестр план'!$F:$F,E2192,'Реестр план'!$I:$I,J2192)),"перерасход","ок"))</f>
        <v/>
      </c>
    </row>
    <row r="2193" spans="1:13" x14ac:dyDescent="0.3">
      <c r="A2193" s="7">
        <v>42131</v>
      </c>
      <c r="C2193" s="9">
        <v>-68934.55</v>
      </c>
      <c r="D2193" s="4" t="s">
        <v>15</v>
      </c>
      <c r="E2193" s="4" t="s">
        <v>29</v>
      </c>
      <c r="F2193" s="4" t="s">
        <v>126</v>
      </c>
      <c r="H2193" s="4" t="s">
        <v>185</v>
      </c>
      <c r="I2193" s="4" t="s">
        <v>163</v>
      </c>
      <c r="J2193" s="11">
        <f t="shared" si="102"/>
        <v>5</v>
      </c>
      <c r="K2193" s="11">
        <f t="shared" si="103"/>
        <v>0</v>
      </c>
      <c r="L2193" s="11">
        <f t="shared" si="104"/>
        <v>19</v>
      </c>
      <c r="M2193" s="11" t="str">
        <f ca="1">IF(I2193&lt;&gt;"план","",IF((ABS(SUMIFS($C:$C,$J:$J,J2193,$E:$E,E2193,$I:$I,"факт"))+ABS(C2193))&gt;ABS(SUMIFS(INDIRECT("'Реестр план'!"&amp;'План-факт'!$E$3),'Реестр план'!$F:$F,E2193,'Реестр план'!$I:$I,J2193)),"перерасход","ок"))</f>
        <v/>
      </c>
    </row>
    <row r="2194" spans="1:13" x14ac:dyDescent="0.3">
      <c r="A2194" s="7">
        <v>42131</v>
      </c>
      <c r="C2194" s="9">
        <v>-5214.83</v>
      </c>
      <c r="D2194" s="4" t="s">
        <v>16</v>
      </c>
      <c r="E2194" s="4" t="s">
        <v>29</v>
      </c>
      <c r="F2194" s="4" t="s">
        <v>132</v>
      </c>
      <c r="H2194" s="4" t="s">
        <v>185</v>
      </c>
      <c r="I2194" s="4" t="s">
        <v>163</v>
      </c>
      <c r="J2194" s="11">
        <f t="shared" si="102"/>
        <v>5</v>
      </c>
      <c r="K2194" s="11">
        <f t="shared" si="103"/>
        <v>0</v>
      </c>
      <c r="L2194" s="11">
        <f t="shared" si="104"/>
        <v>19</v>
      </c>
      <c r="M2194" s="11" t="str">
        <f ca="1">IF(I2194&lt;&gt;"план","",IF((ABS(SUMIFS($C:$C,$J:$J,J2194,$E:$E,E2194,$I:$I,"факт"))+ABS(C2194))&gt;ABS(SUMIFS(INDIRECT("'Реестр план'!"&amp;'План-факт'!$E$3),'Реестр план'!$F:$F,E2194,'Реестр план'!$I:$I,J2194)),"перерасход","ок"))</f>
        <v/>
      </c>
    </row>
    <row r="2195" spans="1:13" x14ac:dyDescent="0.3">
      <c r="A2195" s="7">
        <v>42131</v>
      </c>
      <c r="C2195" s="9">
        <v>9558</v>
      </c>
      <c r="D2195" s="4" t="s">
        <v>9</v>
      </c>
      <c r="E2195" s="4" t="s">
        <v>24</v>
      </c>
      <c r="F2195" s="4" t="s">
        <v>124</v>
      </c>
      <c r="H2195" s="4" t="s">
        <v>178</v>
      </c>
      <c r="I2195" s="4" t="s">
        <v>163</v>
      </c>
      <c r="J2195" s="11">
        <f t="shared" si="102"/>
        <v>5</v>
      </c>
      <c r="K2195" s="11">
        <f t="shared" si="103"/>
        <v>0</v>
      </c>
      <c r="L2195" s="11">
        <f t="shared" si="104"/>
        <v>19</v>
      </c>
      <c r="M2195" s="11" t="str">
        <f ca="1">IF(I2195&lt;&gt;"план","",IF((ABS(SUMIFS($C:$C,$J:$J,J2195,$E:$E,E2195,$I:$I,"факт"))+ABS(C2195))&gt;ABS(SUMIFS(INDIRECT("'Реестр план'!"&amp;'План-факт'!$E$3),'Реестр план'!$F:$F,E2195,'Реестр план'!$I:$I,J2195)),"перерасход","ок"))</f>
        <v/>
      </c>
    </row>
    <row r="2196" spans="1:13" x14ac:dyDescent="0.3">
      <c r="A2196" s="7">
        <v>42131</v>
      </c>
      <c r="C2196" s="9">
        <v>53690</v>
      </c>
      <c r="D2196" s="4" t="s">
        <v>9</v>
      </c>
      <c r="E2196" s="4" t="s">
        <v>24</v>
      </c>
      <c r="F2196" s="4" t="s">
        <v>107</v>
      </c>
      <c r="H2196" s="4" t="s">
        <v>178</v>
      </c>
      <c r="I2196" s="4" t="s">
        <v>163</v>
      </c>
      <c r="J2196" s="11">
        <f t="shared" si="102"/>
        <v>5</v>
      </c>
      <c r="K2196" s="11">
        <f t="shared" si="103"/>
        <v>0</v>
      </c>
      <c r="L2196" s="11">
        <f t="shared" si="104"/>
        <v>19</v>
      </c>
      <c r="M2196" s="11" t="str">
        <f ca="1">IF(I2196&lt;&gt;"план","",IF((ABS(SUMIFS($C:$C,$J:$J,J2196,$E:$E,E2196,$I:$I,"факт"))+ABS(C2196))&gt;ABS(SUMIFS(INDIRECT("'Реестр план'!"&amp;'План-факт'!$E$3),'Реестр план'!$F:$F,E2196,'Реестр план'!$I:$I,J2196)),"перерасход","ок"))</f>
        <v/>
      </c>
    </row>
    <row r="2197" spans="1:13" x14ac:dyDescent="0.3">
      <c r="A2197" s="7">
        <v>42131</v>
      </c>
      <c r="C2197" s="9">
        <v>58976.4</v>
      </c>
      <c r="D2197" s="4" t="s">
        <v>15</v>
      </c>
      <c r="E2197" s="4" t="s">
        <v>24</v>
      </c>
      <c r="F2197" s="4" t="s">
        <v>107</v>
      </c>
      <c r="H2197" s="4" t="s">
        <v>178</v>
      </c>
      <c r="I2197" s="4" t="s">
        <v>163</v>
      </c>
      <c r="J2197" s="11">
        <f t="shared" si="102"/>
        <v>5</v>
      </c>
      <c r="K2197" s="11">
        <f t="shared" si="103"/>
        <v>0</v>
      </c>
      <c r="L2197" s="11">
        <f t="shared" si="104"/>
        <v>19</v>
      </c>
      <c r="M2197" s="11" t="str">
        <f ca="1">IF(I2197&lt;&gt;"план","",IF((ABS(SUMIFS($C:$C,$J:$J,J2197,$E:$E,E2197,$I:$I,"факт"))+ABS(C2197))&gt;ABS(SUMIFS(INDIRECT("'Реестр план'!"&amp;'План-факт'!$E$3),'Реестр план'!$F:$F,E2197,'Реестр план'!$I:$I,J2197)),"перерасход","ок"))</f>
        <v/>
      </c>
    </row>
    <row r="2198" spans="1:13" x14ac:dyDescent="0.3">
      <c r="A2198" s="7">
        <v>42131</v>
      </c>
      <c r="C2198" s="9">
        <v>942267.55</v>
      </c>
      <c r="D2198" s="4" t="s">
        <v>9</v>
      </c>
      <c r="E2198" s="4" t="s">
        <v>24</v>
      </c>
      <c r="F2198" s="4" t="s">
        <v>110</v>
      </c>
      <c r="H2198" s="4" t="s">
        <v>178</v>
      </c>
      <c r="I2198" s="4" t="s">
        <v>163</v>
      </c>
      <c r="J2198" s="11">
        <f t="shared" si="102"/>
        <v>5</v>
      </c>
      <c r="K2198" s="11">
        <f t="shared" si="103"/>
        <v>0</v>
      </c>
      <c r="L2198" s="11">
        <f t="shared" si="104"/>
        <v>19</v>
      </c>
      <c r="M2198" s="11" t="str">
        <f ca="1">IF(I2198&lt;&gt;"план","",IF((ABS(SUMIFS($C:$C,$J:$J,J2198,$E:$E,E2198,$I:$I,"факт"))+ABS(C2198))&gt;ABS(SUMIFS(INDIRECT("'Реестр план'!"&amp;'План-факт'!$E$3),'Реестр план'!$F:$F,E2198,'Реестр план'!$I:$I,J2198)),"перерасход","ок"))</f>
        <v/>
      </c>
    </row>
    <row r="2199" spans="1:13" x14ac:dyDescent="0.3">
      <c r="A2199" s="7">
        <v>42132</v>
      </c>
      <c r="C2199" s="9">
        <v>-671076.21</v>
      </c>
      <c r="D2199" s="4" t="s">
        <v>9</v>
      </c>
      <c r="E2199" s="4" t="s">
        <v>29</v>
      </c>
      <c r="F2199" s="4" t="s">
        <v>133</v>
      </c>
      <c r="H2199" s="4" t="s">
        <v>185</v>
      </c>
      <c r="I2199" s="4" t="s">
        <v>163</v>
      </c>
      <c r="J2199" s="11">
        <f t="shared" si="102"/>
        <v>5</v>
      </c>
      <c r="K2199" s="11">
        <f t="shared" si="103"/>
        <v>0</v>
      </c>
      <c r="L2199" s="11">
        <f t="shared" si="104"/>
        <v>19</v>
      </c>
      <c r="M2199" s="11" t="str">
        <f ca="1">IF(I2199&lt;&gt;"план","",IF((ABS(SUMIFS($C:$C,$J:$J,J2199,$E:$E,E2199,$I:$I,"факт"))+ABS(C2199))&gt;ABS(SUMIFS(INDIRECT("'Реестр план'!"&amp;'План-факт'!$E$3),'Реестр план'!$F:$F,E2199,'Реестр план'!$I:$I,J2199)),"перерасход","ок"))</f>
        <v/>
      </c>
    </row>
    <row r="2200" spans="1:13" x14ac:dyDescent="0.3">
      <c r="A2200" s="7">
        <v>42132</v>
      </c>
      <c r="C2200" s="9">
        <v>-70285.17</v>
      </c>
      <c r="D2200" s="4" t="s">
        <v>15</v>
      </c>
      <c r="E2200" s="4" t="s">
        <v>29</v>
      </c>
      <c r="F2200" s="4" t="s">
        <v>135</v>
      </c>
      <c r="H2200" s="4" t="s">
        <v>185</v>
      </c>
      <c r="I2200" s="4" t="s">
        <v>163</v>
      </c>
      <c r="J2200" s="11">
        <f t="shared" si="102"/>
        <v>5</v>
      </c>
      <c r="K2200" s="11">
        <f t="shared" si="103"/>
        <v>0</v>
      </c>
      <c r="L2200" s="11">
        <f t="shared" si="104"/>
        <v>19</v>
      </c>
      <c r="M2200" s="11" t="str">
        <f ca="1">IF(I2200&lt;&gt;"план","",IF((ABS(SUMIFS($C:$C,$J:$J,J2200,$E:$E,E2200,$I:$I,"факт"))+ABS(C2200))&gt;ABS(SUMIFS(INDIRECT("'Реестр план'!"&amp;'План-факт'!$E$3),'Реестр план'!$F:$F,E2200,'Реестр план'!$I:$I,J2200)),"перерасход","ок"))</f>
        <v/>
      </c>
    </row>
    <row r="2201" spans="1:13" x14ac:dyDescent="0.3">
      <c r="A2201" s="7">
        <v>42132</v>
      </c>
      <c r="C2201" s="9">
        <v>-65804.78</v>
      </c>
      <c r="D2201" s="4" t="s">
        <v>16</v>
      </c>
      <c r="E2201" s="4" t="s">
        <v>29</v>
      </c>
      <c r="F2201" s="4" t="s">
        <v>146</v>
      </c>
      <c r="H2201" s="4" t="s">
        <v>185</v>
      </c>
      <c r="I2201" s="4" t="s">
        <v>163</v>
      </c>
      <c r="J2201" s="11">
        <f t="shared" si="102"/>
        <v>5</v>
      </c>
      <c r="K2201" s="11">
        <f t="shared" si="103"/>
        <v>0</v>
      </c>
      <c r="L2201" s="11">
        <f t="shared" si="104"/>
        <v>19</v>
      </c>
      <c r="M2201" s="11" t="str">
        <f ca="1">IF(I2201&lt;&gt;"план","",IF((ABS(SUMIFS($C:$C,$J:$J,J2201,$E:$E,E2201,$I:$I,"факт"))+ABS(C2201))&gt;ABS(SUMIFS(INDIRECT("'Реестр план'!"&amp;'План-факт'!$E$3),'Реестр план'!$F:$F,E2201,'Реестр план'!$I:$I,J2201)),"перерасход","ок"))</f>
        <v/>
      </c>
    </row>
    <row r="2202" spans="1:13" x14ac:dyDescent="0.3">
      <c r="A2202" s="7">
        <v>42132</v>
      </c>
      <c r="C2202" s="9">
        <v>-55926.53</v>
      </c>
      <c r="D2202" s="4" t="s">
        <v>9</v>
      </c>
      <c r="E2202" s="4" t="s">
        <v>29</v>
      </c>
      <c r="F2202" s="4" t="s">
        <v>134</v>
      </c>
      <c r="H2202" s="4" t="s">
        <v>185</v>
      </c>
      <c r="I2202" s="4" t="s">
        <v>163</v>
      </c>
      <c r="J2202" s="11">
        <f t="shared" si="102"/>
        <v>5</v>
      </c>
      <c r="K2202" s="11">
        <f t="shared" si="103"/>
        <v>0</v>
      </c>
      <c r="L2202" s="11">
        <f t="shared" si="104"/>
        <v>19</v>
      </c>
      <c r="M2202" s="11" t="str">
        <f ca="1">IF(I2202&lt;&gt;"план","",IF((ABS(SUMIFS($C:$C,$J:$J,J2202,$E:$E,E2202,$I:$I,"факт"))+ABS(C2202))&gt;ABS(SUMIFS(INDIRECT("'Реестр план'!"&amp;'План-факт'!$E$3),'Реестр план'!$F:$F,E2202,'Реестр план'!$I:$I,J2202)),"перерасход","ок"))</f>
        <v/>
      </c>
    </row>
    <row r="2203" spans="1:13" x14ac:dyDescent="0.3">
      <c r="A2203" s="7">
        <v>42132</v>
      </c>
      <c r="C2203" s="9">
        <v>-38757.870000000003</v>
      </c>
      <c r="D2203" s="4" t="s">
        <v>9</v>
      </c>
      <c r="E2203" s="4" t="s">
        <v>29</v>
      </c>
      <c r="F2203" s="4" t="s">
        <v>141</v>
      </c>
      <c r="H2203" s="4" t="s">
        <v>185</v>
      </c>
      <c r="I2203" s="4" t="s">
        <v>163</v>
      </c>
      <c r="J2203" s="11">
        <f t="shared" si="102"/>
        <v>5</v>
      </c>
      <c r="K2203" s="11">
        <f t="shared" si="103"/>
        <v>0</v>
      </c>
      <c r="L2203" s="11">
        <f t="shared" si="104"/>
        <v>19</v>
      </c>
      <c r="M2203" s="11" t="str">
        <f ca="1">IF(I2203&lt;&gt;"план","",IF((ABS(SUMIFS($C:$C,$J:$J,J2203,$E:$E,E2203,$I:$I,"факт"))+ABS(C2203))&gt;ABS(SUMIFS(INDIRECT("'Реестр план'!"&amp;'План-факт'!$E$3),'Реестр план'!$F:$F,E2203,'Реестр план'!$I:$I,J2203)),"перерасход","ок"))</f>
        <v/>
      </c>
    </row>
    <row r="2204" spans="1:13" x14ac:dyDescent="0.3">
      <c r="A2204" s="7">
        <v>42132</v>
      </c>
      <c r="C2204" s="9">
        <v>-37841.93</v>
      </c>
      <c r="D2204" s="4" t="s">
        <v>9</v>
      </c>
      <c r="E2204" s="4" t="s">
        <v>29</v>
      </c>
      <c r="F2204" s="4" t="s">
        <v>132</v>
      </c>
      <c r="H2204" s="4" t="s">
        <v>185</v>
      </c>
      <c r="I2204" s="4" t="s">
        <v>163</v>
      </c>
      <c r="J2204" s="11">
        <f t="shared" si="102"/>
        <v>5</v>
      </c>
      <c r="K2204" s="11">
        <f t="shared" si="103"/>
        <v>0</v>
      </c>
      <c r="L2204" s="11">
        <f t="shared" si="104"/>
        <v>19</v>
      </c>
      <c r="M2204" s="11" t="str">
        <f ca="1">IF(I2204&lt;&gt;"план","",IF((ABS(SUMIFS($C:$C,$J:$J,J2204,$E:$E,E2204,$I:$I,"факт"))+ABS(C2204))&gt;ABS(SUMIFS(INDIRECT("'Реестр план'!"&amp;'План-факт'!$E$3),'Реестр план'!$F:$F,E2204,'Реестр план'!$I:$I,J2204)),"перерасход","ок"))</f>
        <v/>
      </c>
    </row>
    <row r="2205" spans="1:13" x14ac:dyDescent="0.3">
      <c r="A2205" s="7">
        <v>42132</v>
      </c>
      <c r="C2205" s="9">
        <v>-35400.300000000003</v>
      </c>
      <c r="D2205" s="4" t="s">
        <v>16</v>
      </c>
      <c r="E2205" s="4" t="s">
        <v>29</v>
      </c>
      <c r="F2205" s="4" t="s">
        <v>127</v>
      </c>
      <c r="H2205" s="4" t="s">
        <v>185</v>
      </c>
      <c r="I2205" s="4" t="s">
        <v>163</v>
      </c>
      <c r="J2205" s="11">
        <f t="shared" si="102"/>
        <v>5</v>
      </c>
      <c r="K2205" s="11">
        <f t="shared" si="103"/>
        <v>0</v>
      </c>
      <c r="L2205" s="11">
        <f t="shared" si="104"/>
        <v>19</v>
      </c>
      <c r="M2205" s="11" t="str">
        <f ca="1">IF(I2205&lt;&gt;"план","",IF((ABS(SUMIFS($C:$C,$J:$J,J2205,$E:$E,E2205,$I:$I,"факт"))+ABS(C2205))&gt;ABS(SUMIFS(INDIRECT("'Реестр план'!"&amp;'План-факт'!$E$3),'Реестр план'!$F:$F,E2205,'Реестр план'!$I:$I,J2205)),"перерасход","ок"))</f>
        <v/>
      </c>
    </row>
    <row r="2206" spans="1:13" x14ac:dyDescent="0.3">
      <c r="A2206" s="7">
        <v>42132</v>
      </c>
      <c r="C2206" s="9">
        <v>-27247.279999999999</v>
      </c>
      <c r="D2206" s="4" t="s">
        <v>15</v>
      </c>
      <c r="E2206" s="4" t="s">
        <v>29</v>
      </c>
      <c r="F2206" s="4" t="s">
        <v>133</v>
      </c>
      <c r="H2206" s="4" t="s">
        <v>185</v>
      </c>
      <c r="I2206" s="4" t="s">
        <v>163</v>
      </c>
      <c r="J2206" s="11">
        <f t="shared" si="102"/>
        <v>5</v>
      </c>
      <c r="K2206" s="11">
        <f t="shared" si="103"/>
        <v>0</v>
      </c>
      <c r="L2206" s="11">
        <f t="shared" si="104"/>
        <v>19</v>
      </c>
      <c r="M2206" s="11" t="str">
        <f ca="1">IF(I2206&lt;&gt;"план","",IF((ABS(SUMIFS($C:$C,$J:$J,J2206,$E:$E,E2206,$I:$I,"факт"))+ABS(C2206))&gt;ABS(SUMIFS(INDIRECT("'Реестр план'!"&amp;'План-факт'!$E$3),'Реестр план'!$F:$F,E2206,'Реестр план'!$I:$I,J2206)),"перерасход","ок"))</f>
        <v/>
      </c>
    </row>
    <row r="2207" spans="1:13" x14ac:dyDescent="0.3">
      <c r="A2207" s="7">
        <v>42132</v>
      </c>
      <c r="C2207" s="9">
        <v>-25092.97</v>
      </c>
      <c r="D2207" s="4" t="s">
        <v>16</v>
      </c>
      <c r="E2207" s="4" t="s">
        <v>29</v>
      </c>
      <c r="F2207" s="4" t="s">
        <v>129</v>
      </c>
      <c r="H2207" s="4" t="s">
        <v>185</v>
      </c>
      <c r="I2207" s="4" t="s">
        <v>163</v>
      </c>
      <c r="J2207" s="11">
        <f t="shared" si="102"/>
        <v>5</v>
      </c>
      <c r="K2207" s="11">
        <f t="shared" si="103"/>
        <v>0</v>
      </c>
      <c r="L2207" s="11">
        <f t="shared" si="104"/>
        <v>19</v>
      </c>
      <c r="M2207" s="11" t="str">
        <f ca="1">IF(I2207&lt;&gt;"план","",IF((ABS(SUMIFS($C:$C,$J:$J,J2207,$E:$E,E2207,$I:$I,"факт"))+ABS(C2207))&gt;ABS(SUMIFS(INDIRECT("'Реестр план'!"&amp;'План-факт'!$E$3),'Реестр план'!$F:$F,E2207,'Реестр план'!$I:$I,J2207)),"перерасход","ок"))</f>
        <v/>
      </c>
    </row>
    <row r="2208" spans="1:13" x14ac:dyDescent="0.3">
      <c r="A2208" s="7">
        <v>42132</v>
      </c>
      <c r="C2208" s="9">
        <v>-14335.72</v>
      </c>
      <c r="D2208" s="4" t="s">
        <v>15</v>
      </c>
      <c r="E2208" s="4" t="s">
        <v>29</v>
      </c>
      <c r="F2208" s="4" t="s">
        <v>131</v>
      </c>
      <c r="H2208" s="4" t="s">
        <v>185</v>
      </c>
      <c r="I2208" s="4" t="s">
        <v>163</v>
      </c>
      <c r="J2208" s="11">
        <f t="shared" si="102"/>
        <v>5</v>
      </c>
      <c r="K2208" s="11">
        <f t="shared" si="103"/>
        <v>0</v>
      </c>
      <c r="L2208" s="11">
        <f t="shared" si="104"/>
        <v>19</v>
      </c>
      <c r="M2208" s="11" t="str">
        <f ca="1">IF(I2208&lt;&gt;"план","",IF((ABS(SUMIFS($C:$C,$J:$J,J2208,$E:$E,E2208,$I:$I,"факт"))+ABS(C2208))&gt;ABS(SUMIFS(INDIRECT("'Реестр план'!"&amp;'План-факт'!$E$3),'Реестр план'!$F:$F,E2208,'Реестр план'!$I:$I,J2208)),"перерасход","ок"))</f>
        <v/>
      </c>
    </row>
    <row r="2209" spans="1:13" x14ac:dyDescent="0.3">
      <c r="A2209" s="7">
        <v>42132</v>
      </c>
      <c r="C2209" s="9">
        <v>-10082.14</v>
      </c>
      <c r="D2209" s="4" t="s">
        <v>15</v>
      </c>
      <c r="E2209" s="4" t="s">
        <v>29</v>
      </c>
      <c r="F2209" s="4" t="s">
        <v>144</v>
      </c>
      <c r="H2209" s="4" t="s">
        <v>185</v>
      </c>
      <c r="I2209" s="4" t="s">
        <v>163</v>
      </c>
      <c r="J2209" s="11">
        <f t="shared" si="102"/>
        <v>5</v>
      </c>
      <c r="K2209" s="11">
        <f t="shared" si="103"/>
        <v>0</v>
      </c>
      <c r="L2209" s="11">
        <f t="shared" si="104"/>
        <v>19</v>
      </c>
      <c r="M2209" s="11" t="str">
        <f ca="1">IF(I2209&lt;&gt;"план","",IF((ABS(SUMIFS($C:$C,$J:$J,J2209,$E:$E,E2209,$I:$I,"факт"))+ABS(C2209))&gt;ABS(SUMIFS(INDIRECT("'Реестр план'!"&amp;'План-факт'!$E$3),'Реестр план'!$F:$F,E2209,'Реестр план'!$I:$I,J2209)),"перерасход","ок"))</f>
        <v/>
      </c>
    </row>
    <row r="2210" spans="1:13" x14ac:dyDescent="0.3">
      <c r="A2210" s="7">
        <v>42132</v>
      </c>
      <c r="C2210" s="9">
        <v>-9611.1</v>
      </c>
      <c r="D2210" s="4" t="s">
        <v>16</v>
      </c>
      <c r="E2210" s="4" t="s">
        <v>29</v>
      </c>
      <c r="F2210" s="4" t="s">
        <v>127</v>
      </c>
      <c r="H2210" s="4" t="s">
        <v>185</v>
      </c>
      <c r="I2210" s="4" t="s">
        <v>163</v>
      </c>
      <c r="J2210" s="11">
        <f t="shared" si="102"/>
        <v>5</v>
      </c>
      <c r="K2210" s="11">
        <f t="shared" si="103"/>
        <v>0</v>
      </c>
      <c r="L2210" s="11">
        <f t="shared" si="104"/>
        <v>19</v>
      </c>
      <c r="M2210" s="11" t="str">
        <f ca="1">IF(I2210&lt;&gt;"план","",IF((ABS(SUMIFS($C:$C,$J:$J,J2210,$E:$E,E2210,$I:$I,"факт"))+ABS(C2210))&gt;ABS(SUMIFS(INDIRECT("'Реестр план'!"&amp;'План-факт'!$E$3),'Реестр план'!$F:$F,E2210,'Реестр план'!$I:$I,J2210)),"перерасход","ок"))</f>
        <v/>
      </c>
    </row>
    <row r="2211" spans="1:13" x14ac:dyDescent="0.3">
      <c r="A2211" s="7">
        <v>42132</v>
      </c>
      <c r="C2211" s="9">
        <v>-6740.19</v>
      </c>
      <c r="D2211" s="4" t="s">
        <v>16</v>
      </c>
      <c r="E2211" s="4" t="s">
        <v>29</v>
      </c>
      <c r="F2211" s="4" t="s">
        <v>141</v>
      </c>
      <c r="H2211" s="4" t="s">
        <v>185</v>
      </c>
      <c r="I2211" s="4" t="s">
        <v>163</v>
      </c>
      <c r="J2211" s="11">
        <f t="shared" si="102"/>
        <v>5</v>
      </c>
      <c r="K2211" s="11">
        <f t="shared" si="103"/>
        <v>0</v>
      </c>
      <c r="L2211" s="11">
        <f t="shared" si="104"/>
        <v>19</v>
      </c>
      <c r="M2211" s="11" t="str">
        <f ca="1">IF(I2211&lt;&gt;"план","",IF((ABS(SUMIFS($C:$C,$J:$J,J2211,$E:$E,E2211,$I:$I,"факт"))+ABS(C2211))&gt;ABS(SUMIFS(INDIRECT("'Реестр план'!"&amp;'План-факт'!$E$3),'Реестр план'!$F:$F,E2211,'Реестр план'!$I:$I,J2211)),"перерасход","ок"))</f>
        <v/>
      </c>
    </row>
    <row r="2212" spans="1:13" x14ac:dyDescent="0.3">
      <c r="A2212" s="7">
        <v>42132</v>
      </c>
      <c r="C2212" s="9">
        <v>-3990.28</v>
      </c>
      <c r="D2212" s="4" t="s">
        <v>16</v>
      </c>
      <c r="E2212" s="4" t="s">
        <v>29</v>
      </c>
      <c r="F2212" s="4" t="s">
        <v>129</v>
      </c>
      <c r="H2212" s="4" t="s">
        <v>185</v>
      </c>
      <c r="I2212" s="4" t="s">
        <v>163</v>
      </c>
      <c r="J2212" s="11">
        <f t="shared" si="102"/>
        <v>5</v>
      </c>
      <c r="K2212" s="11">
        <f t="shared" si="103"/>
        <v>0</v>
      </c>
      <c r="L2212" s="11">
        <f t="shared" si="104"/>
        <v>19</v>
      </c>
      <c r="M2212" s="11" t="str">
        <f ca="1">IF(I2212&lt;&gt;"план","",IF((ABS(SUMIFS($C:$C,$J:$J,J2212,$E:$E,E2212,$I:$I,"факт"))+ABS(C2212))&gt;ABS(SUMIFS(INDIRECT("'Реестр план'!"&amp;'План-факт'!$E$3),'Реестр план'!$F:$F,E2212,'Реестр план'!$I:$I,J2212)),"перерасход","ок"))</f>
        <v/>
      </c>
    </row>
    <row r="2213" spans="1:13" x14ac:dyDescent="0.3">
      <c r="A2213" s="7">
        <v>42132</v>
      </c>
      <c r="C2213" s="9">
        <v>-3913.54</v>
      </c>
      <c r="D2213" s="4" t="s">
        <v>16</v>
      </c>
      <c r="E2213" s="4" t="s">
        <v>29</v>
      </c>
      <c r="F2213" s="4" t="s">
        <v>129</v>
      </c>
      <c r="H2213" s="4" t="s">
        <v>185</v>
      </c>
      <c r="I2213" s="4" t="s">
        <v>163</v>
      </c>
      <c r="J2213" s="11">
        <f t="shared" si="102"/>
        <v>5</v>
      </c>
      <c r="K2213" s="11">
        <f t="shared" si="103"/>
        <v>0</v>
      </c>
      <c r="L2213" s="11">
        <f t="shared" si="104"/>
        <v>19</v>
      </c>
      <c r="M2213" s="11" t="str">
        <f ca="1">IF(I2213&lt;&gt;"план","",IF((ABS(SUMIFS($C:$C,$J:$J,J2213,$E:$E,E2213,$I:$I,"факт"))+ABS(C2213))&gt;ABS(SUMIFS(INDIRECT("'Реестр план'!"&amp;'План-факт'!$E$3),'Реестр план'!$F:$F,E2213,'Реестр план'!$I:$I,J2213)),"перерасход","ок"))</f>
        <v/>
      </c>
    </row>
    <row r="2214" spans="1:13" x14ac:dyDescent="0.3">
      <c r="A2214" s="7">
        <v>42132</v>
      </c>
      <c r="C2214" s="9">
        <v>-3352.14</v>
      </c>
      <c r="D2214" s="4" t="s">
        <v>16</v>
      </c>
      <c r="E2214" s="4" t="s">
        <v>29</v>
      </c>
      <c r="F2214" s="4" t="s">
        <v>134</v>
      </c>
      <c r="H2214" s="4" t="s">
        <v>185</v>
      </c>
      <c r="I2214" s="4" t="s">
        <v>163</v>
      </c>
      <c r="J2214" s="11">
        <f t="shared" si="102"/>
        <v>5</v>
      </c>
      <c r="K2214" s="11">
        <f t="shared" si="103"/>
        <v>0</v>
      </c>
      <c r="L2214" s="11">
        <f t="shared" si="104"/>
        <v>19</v>
      </c>
      <c r="M2214" s="11" t="str">
        <f ca="1">IF(I2214&lt;&gt;"план","",IF((ABS(SUMIFS($C:$C,$J:$J,J2214,$E:$E,E2214,$I:$I,"факт"))+ABS(C2214))&gt;ABS(SUMIFS(INDIRECT("'Реестр план'!"&amp;'План-факт'!$E$3),'Реестр план'!$F:$F,E2214,'Реестр план'!$I:$I,J2214)),"перерасход","ок"))</f>
        <v/>
      </c>
    </row>
    <row r="2215" spans="1:13" x14ac:dyDescent="0.3">
      <c r="A2215" s="7">
        <v>42132</v>
      </c>
      <c r="C2215" s="9">
        <v>-2775.31</v>
      </c>
      <c r="D2215" s="4" t="s">
        <v>15</v>
      </c>
      <c r="E2215" s="4" t="s">
        <v>29</v>
      </c>
      <c r="F2215" s="4" t="s">
        <v>131</v>
      </c>
      <c r="H2215" s="4" t="s">
        <v>185</v>
      </c>
      <c r="I2215" s="4" t="s">
        <v>163</v>
      </c>
      <c r="J2215" s="11">
        <f t="shared" si="102"/>
        <v>5</v>
      </c>
      <c r="K2215" s="11">
        <f t="shared" si="103"/>
        <v>0</v>
      </c>
      <c r="L2215" s="11">
        <f t="shared" si="104"/>
        <v>19</v>
      </c>
      <c r="M2215" s="11" t="str">
        <f ca="1">IF(I2215&lt;&gt;"план","",IF((ABS(SUMIFS($C:$C,$J:$J,J2215,$E:$E,E2215,$I:$I,"факт"))+ABS(C2215))&gt;ABS(SUMIFS(INDIRECT("'Реестр план'!"&amp;'План-факт'!$E$3),'Реестр план'!$F:$F,E2215,'Реестр план'!$I:$I,J2215)),"перерасход","ок"))</f>
        <v/>
      </c>
    </row>
    <row r="2216" spans="1:13" x14ac:dyDescent="0.3">
      <c r="A2216" s="7">
        <v>42132</v>
      </c>
      <c r="C2216" s="9">
        <v>-2704.67</v>
      </c>
      <c r="D2216" s="4" t="s">
        <v>15</v>
      </c>
      <c r="E2216" s="4" t="s">
        <v>29</v>
      </c>
      <c r="F2216" s="4" t="s">
        <v>142</v>
      </c>
      <c r="H2216" s="4" t="s">
        <v>185</v>
      </c>
      <c r="I2216" s="4" t="s">
        <v>163</v>
      </c>
      <c r="J2216" s="11">
        <f t="shared" si="102"/>
        <v>5</v>
      </c>
      <c r="K2216" s="11">
        <f t="shared" si="103"/>
        <v>0</v>
      </c>
      <c r="L2216" s="11">
        <f t="shared" si="104"/>
        <v>19</v>
      </c>
      <c r="M2216" s="11" t="str">
        <f ca="1">IF(I2216&lt;&gt;"план","",IF((ABS(SUMIFS($C:$C,$J:$J,J2216,$E:$E,E2216,$I:$I,"факт"))+ABS(C2216))&gt;ABS(SUMIFS(INDIRECT("'Реестр план'!"&amp;'План-факт'!$E$3),'Реестр план'!$F:$F,E2216,'Реестр план'!$I:$I,J2216)),"перерасход","ок"))</f>
        <v/>
      </c>
    </row>
    <row r="2217" spans="1:13" x14ac:dyDescent="0.3">
      <c r="A2217" s="7">
        <v>42132</v>
      </c>
      <c r="C2217" s="9">
        <v>-2496</v>
      </c>
      <c r="D2217" s="4" t="s">
        <v>9</v>
      </c>
      <c r="E2217" s="4" t="s">
        <v>29</v>
      </c>
      <c r="F2217" s="4" t="s">
        <v>126</v>
      </c>
      <c r="H2217" s="4" t="s">
        <v>185</v>
      </c>
      <c r="I2217" s="4" t="s">
        <v>163</v>
      </c>
      <c r="J2217" s="11">
        <f t="shared" si="102"/>
        <v>5</v>
      </c>
      <c r="K2217" s="11">
        <f t="shared" si="103"/>
        <v>0</v>
      </c>
      <c r="L2217" s="11">
        <f t="shared" si="104"/>
        <v>19</v>
      </c>
      <c r="M2217" s="11" t="str">
        <f ca="1">IF(I2217&lt;&gt;"план","",IF((ABS(SUMIFS($C:$C,$J:$J,J2217,$E:$E,E2217,$I:$I,"факт"))+ABS(C2217))&gt;ABS(SUMIFS(INDIRECT("'Реестр план'!"&amp;'План-факт'!$E$3),'Реестр план'!$F:$F,E2217,'Реестр план'!$I:$I,J2217)),"перерасход","ок"))</f>
        <v/>
      </c>
    </row>
    <row r="2218" spans="1:13" x14ac:dyDescent="0.3">
      <c r="A2218" s="7">
        <v>42132</v>
      </c>
      <c r="C2218" s="9">
        <v>-1851</v>
      </c>
      <c r="D2218" s="4" t="s">
        <v>16</v>
      </c>
      <c r="E2218" s="4" t="s">
        <v>29</v>
      </c>
      <c r="F2218" s="4" t="s">
        <v>142</v>
      </c>
      <c r="H2218" s="4" t="s">
        <v>185</v>
      </c>
      <c r="I2218" s="4" t="s">
        <v>163</v>
      </c>
      <c r="J2218" s="11">
        <f t="shared" si="102"/>
        <v>5</v>
      </c>
      <c r="K2218" s="11">
        <f t="shared" si="103"/>
        <v>0</v>
      </c>
      <c r="L2218" s="11">
        <f t="shared" si="104"/>
        <v>19</v>
      </c>
      <c r="M2218" s="11" t="str">
        <f ca="1">IF(I2218&lt;&gt;"план","",IF((ABS(SUMIFS($C:$C,$J:$J,J2218,$E:$E,E2218,$I:$I,"факт"))+ABS(C2218))&gt;ABS(SUMIFS(INDIRECT("'Реестр план'!"&amp;'План-факт'!$E$3),'Реестр план'!$F:$F,E2218,'Реестр план'!$I:$I,J2218)),"перерасход","ок"))</f>
        <v/>
      </c>
    </row>
    <row r="2219" spans="1:13" x14ac:dyDescent="0.3">
      <c r="A2219" s="7">
        <v>42132</v>
      </c>
      <c r="C2219" s="9">
        <v>-1844.66</v>
      </c>
      <c r="D2219" s="4" t="s">
        <v>16</v>
      </c>
      <c r="E2219" s="4" t="s">
        <v>29</v>
      </c>
      <c r="F2219" s="4" t="s">
        <v>132</v>
      </c>
      <c r="H2219" s="4" t="s">
        <v>185</v>
      </c>
      <c r="I2219" s="4" t="s">
        <v>163</v>
      </c>
      <c r="J2219" s="11">
        <f t="shared" si="102"/>
        <v>5</v>
      </c>
      <c r="K2219" s="11">
        <f t="shared" si="103"/>
        <v>0</v>
      </c>
      <c r="L2219" s="11">
        <f t="shared" si="104"/>
        <v>19</v>
      </c>
      <c r="M2219" s="11" t="str">
        <f ca="1">IF(I2219&lt;&gt;"план","",IF((ABS(SUMIFS($C:$C,$J:$J,J2219,$E:$E,E2219,$I:$I,"факт"))+ABS(C2219))&gt;ABS(SUMIFS(INDIRECT("'Реестр план'!"&amp;'План-факт'!$E$3),'Реестр план'!$F:$F,E2219,'Реестр план'!$I:$I,J2219)),"перерасход","ок"))</f>
        <v/>
      </c>
    </row>
    <row r="2220" spans="1:13" x14ac:dyDescent="0.3">
      <c r="A2220" s="7">
        <v>42132</v>
      </c>
      <c r="C2220" s="9">
        <v>-1066.3499999999999</v>
      </c>
      <c r="D2220" s="4" t="s">
        <v>9</v>
      </c>
      <c r="E2220" s="4" t="s">
        <v>29</v>
      </c>
      <c r="F2220" s="4" t="s">
        <v>140</v>
      </c>
      <c r="H2220" s="4" t="s">
        <v>185</v>
      </c>
      <c r="I2220" s="4" t="s">
        <v>163</v>
      </c>
      <c r="J2220" s="11">
        <f t="shared" si="102"/>
        <v>5</v>
      </c>
      <c r="K2220" s="11">
        <f t="shared" si="103"/>
        <v>0</v>
      </c>
      <c r="L2220" s="11">
        <f t="shared" si="104"/>
        <v>19</v>
      </c>
      <c r="M2220" s="11" t="str">
        <f ca="1">IF(I2220&lt;&gt;"план","",IF((ABS(SUMIFS($C:$C,$J:$J,J2220,$E:$E,E2220,$I:$I,"факт"))+ABS(C2220))&gt;ABS(SUMIFS(INDIRECT("'Реестр план'!"&amp;'План-факт'!$E$3),'Реестр план'!$F:$F,E2220,'Реестр план'!$I:$I,J2220)),"перерасход","ок"))</f>
        <v/>
      </c>
    </row>
    <row r="2221" spans="1:13" x14ac:dyDescent="0.3">
      <c r="A2221" s="7">
        <v>42132</v>
      </c>
      <c r="C2221" s="9">
        <v>9062.4</v>
      </c>
      <c r="D2221" s="4" t="s">
        <v>9</v>
      </c>
      <c r="E2221" s="4" t="s">
        <v>24</v>
      </c>
      <c r="F2221" s="4" t="s">
        <v>125</v>
      </c>
      <c r="H2221" s="4" t="s">
        <v>178</v>
      </c>
      <c r="I2221" s="4" t="s">
        <v>163</v>
      </c>
      <c r="J2221" s="11">
        <f t="shared" si="102"/>
        <v>5</v>
      </c>
      <c r="K2221" s="11">
        <f t="shared" si="103"/>
        <v>0</v>
      </c>
      <c r="L2221" s="11">
        <f t="shared" si="104"/>
        <v>19</v>
      </c>
      <c r="M2221" s="11" t="str">
        <f ca="1">IF(I2221&lt;&gt;"план","",IF((ABS(SUMIFS($C:$C,$J:$J,J2221,$E:$E,E2221,$I:$I,"факт"))+ABS(C2221))&gt;ABS(SUMIFS(INDIRECT("'Реестр план'!"&amp;'План-факт'!$E$3),'Реестр план'!$F:$F,E2221,'Реестр план'!$I:$I,J2221)),"перерасход","ок"))</f>
        <v/>
      </c>
    </row>
    <row r="2222" spans="1:13" x14ac:dyDescent="0.3">
      <c r="A2222" s="7">
        <v>42132</v>
      </c>
      <c r="C2222" s="9">
        <v>74340</v>
      </c>
      <c r="D2222" s="4" t="s">
        <v>16</v>
      </c>
      <c r="E2222" s="4" t="s">
        <v>24</v>
      </c>
      <c r="F2222" s="4" t="s">
        <v>111</v>
      </c>
      <c r="H2222" s="4" t="s">
        <v>178</v>
      </c>
      <c r="I2222" s="4" t="s">
        <v>163</v>
      </c>
      <c r="J2222" s="11">
        <f t="shared" si="102"/>
        <v>5</v>
      </c>
      <c r="K2222" s="11">
        <f t="shared" si="103"/>
        <v>0</v>
      </c>
      <c r="L2222" s="11">
        <f t="shared" si="104"/>
        <v>19</v>
      </c>
      <c r="M2222" s="11" t="str">
        <f ca="1">IF(I2222&lt;&gt;"план","",IF((ABS(SUMIFS($C:$C,$J:$J,J2222,$E:$E,E2222,$I:$I,"факт"))+ABS(C2222))&gt;ABS(SUMIFS(INDIRECT("'Реестр план'!"&amp;'План-факт'!$E$3),'Реестр план'!$F:$F,E2222,'Реестр план'!$I:$I,J2222)),"перерасход","ок"))</f>
        <v/>
      </c>
    </row>
    <row r="2223" spans="1:13" x14ac:dyDescent="0.3">
      <c r="A2223" s="7">
        <v>42132</v>
      </c>
      <c r="C2223" s="9">
        <v>116820</v>
      </c>
      <c r="D2223" s="4" t="s">
        <v>9</v>
      </c>
      <c r="E2223" s="4" t="s">
        <v>24</v>
      </c>
      <c r="F2223" s="4" t="s">
        <v>110</v>
      </c>
      <c r="H2223" s="4" t="s">
        <v>178</v>
      </c>
      <c r="I2223" s="4" t="s">
        <v>163</v>
      </c>
      <c r="J2223" s="11">
        <f t="shared" si="102"/>
        <v>5</v>
      </c>
      <c r="K2223" s="11">
        <f t="shared" si="103"/>
        <v>0</v>
      </c>
      <c r="L2223" s="11">
        <f t="shared" si="104"/>
        <v>19</v>
      </c>
      <c r="M2223" s="11" t="str">
        <f ca="1">IF(I2223&lt;&gt;"план","",IF((ABS(SUMIFS($C:$C,$J:$J,J2223,$E:$E,E2223,$I:$I,"факт"))+ABS(C2223))&gt;ABS(SUMIFS(INDIRECT("'Реестр план'!"&amp;'План-факт'!$E$3),'Реестр план'!$F:$F,E2223,'Реестр план'!$I:$I,J2223)),"перерасход","ок"))</f>
        <v/>
      </c>
    </row>
    <row r="2224" spans="1:13" x14ac:dyDescent="0.3">
      <c r="A2224" s="7">
        <v>42132</v>
      </c>
      <c r="C2224" s="9">
        <v>191160</v>
      </c>
      <c r="D2224" s="4" t="s">
        <v>15</v>
      </c>
      <c r="E2224" s="4" t="s">
        <v>24</v>
      </c>
      <c r="F2224" s="4" t="s">
        <v>112</v>
      </c>
      <c r="H2224" s="4" t="s">
        <v>178</v>
      </c>
      <c r="I2224" s="4" t="s">
        <v>163</v>
      </c>
      <c r="J2224" s="11">
        <f t="shared" si="102"/>
        <v>5</v>
      </c>
      <c r="K2224" s="11">
        <f t="shared" si="103"/>
        <v>0</v>
      </c>
      <c r="L2224" s="11">
        <f t="shared" si="104"/>
        <v>19</v>
      </c>
      <c r="M2224" s="11" t="str">
        <f ca="1">IF(I2224&lt;&gt;"план","",IF((ABS(SUMIFS($C:$C,$J:$J,J2224,$E:$E,E2224,$I:$I,"факт"))+ABS(C2224))&gt;ABS(SUMIFS(INDIRECT("'Реестр план'!"&amp;'План-факт'!$E$3),'Реестр план'!$F:$F,E2224,'Реестр план'!$I:$I,J2224)),"перерасход","ок"))</f>
        <v/>
      </c>
    </row>
    <row r="2225" spans="1:13" x14ac:dyDescent="0.3">
      <c r="A2225" s="7">
        <v>42132</v>
      </c>
      <c r="C2225" s="9">
        <v>273760</v>
      </c>
      <c r="D2225" s="4" t="s">
        <v>16</v>
      </c>
      <c r="E2225" s="4" t="s">
        <v>24</v>
      </c>
      <c r="F2225" s="4" t="s">
        <v>123</v>
      </c>
      <c r="H2225" s="4" t="s">
        <v>178</v>
      </c>
      <c r="I2225" s="4" t="s">
        <v>163</v>
      </c>
      <c r="J2225" s="11">
        <f t="shared" si="102"/>
        <v>5</v>
      </c>
      <c r="K2225" s="11">
        <f t="shared" si="103"/>
        <v>0</v>
      </c>
      <c r="L2225" s="11">
        <f t="shared" si="104"/>
        <v>19</v>
      </c>
      <c r="M2225" s="11" t="str">
        <f ca="1">IF(I2225&lt;&gt;"план","",IF((ABS(SUMIFS($C:$C,$J:$J,J2225,$E:$E,E2225,$I:$I,"факт"))+ABS(C2225))&gt;ABS(SUMIFS(INDIRECT("'Реестр план'!"&amp;'План-факт'!$E$3),'Реестр план'!$F:$F,E2225,'Реестр план'!$I:$I,J2225)),"перерасход","ок"))</f>
        <v/>
      </c>
    </row>
    <row r="2226" spans="1:13" x14ac:dyDescent="0.3">
      <c r="A2226" s="7">
        <v>42134</v>
      </c>
      <c r="C2226" s="9">
        <v>-250000</v>
      </c>
      <c r="D2226" s="4" t="s">
        <v>15</v>
      </c>
      <c r="E2226" s="4" t="s">
        <v>69</v>
      </c>
      <c r="H2226" s="4" t="s">
        <v>186</v>
      </c>
      <c r="I2226" s="4" t="s">
        <v>163</v>
      </c>
      <c r="J2226" s="11">
        <f t="shared" si="102"/>
        <v>5</v>
      </c>
      <c r="K2226" s="11">
        <f t="shared" si="103"/>
        <v>0</v>
      </c>
      <c r="L2226" s="11">
        <f t="shared" si="104"/>
        <v>20</v>
      </c>
      <c r="M2226" s="11" t="str">
        <f ca="1">IF(I2226&lt;&gt;"план","",IF((ABS(SUMIFS($C:$C,$J:$J,J2226,$E:$E,E2226,$I:$I,"факт"))+ABS(C2226))&gt;ABS(SUMIFS(INDIRECT("'Реестр план'!"&amp;'План-факт'!$E$3),'Реестр план'!$F:$F,E2226,'Реестр план'!$I:$I,J2226)),"перерасход","ок"))</f>
        <v/>
      </c>
    </row>
    <row r="2227" spans="1:13" x14ac:dyDescent="0.3">
      <c r="A2227" s="7">
        <v>42134</v>
      </c>
      <c r="B2227" s="7">
        <v>41404</v>
      </c>
      <c r="C2227" s="9">
        <v>-60000</v>
      </c>
      <c r="D2227" s="4" t="s">
        <v>15</v>
      </c>
      <c r="E2227" s="4" t="s">
        <v>155</v>
      </c>
      <c r="H2227" s="4" t="s">
        <v>184</v>
      </c>
      <c r="I2227" s="4" t="s">
        <v>163</v>
      </c>
      <c r="J2227" s="11">
        <f t="shared" si="102"/>
        <v>5</v>
      </c>
      <c r="K2227" s="11">
        <f t="shared" si="103"/>
        <v>5</v>
      </c>
      <c r="L2227" s="11">
        <f t="shared" si="104"/>
        <v>20</v>
      </c>
      <c r="M2227" s="11" t="str">
        <f ca="1">IF(I2227&lt;&gt;"план","",IF((ABS(SUMIFS($C:$C,$J:$J,J2227,$E:$E,E2227,$I:$I,"факт"))+ABS(C2227))&gt;ABS(SUMIFS(INDIRECT("'Реестр план'!"&amp;'План-факт'!$E$3),'Реестр план'!$F:$F,E2227,'Реестр план'!$I:$I,J2227)),"перерасход","ок"))</f>
        <v/>
      </c>
    </row>
    <row r="2228" spans="1:13" x14ac:dyDescent="0.3">
      <c r="A2228" s="7">
        <v>42134</v>
      </c>
      <c r="B2228" s="7">
        <v>41404</v>
      </c>
      <c r="C2228" s="9">
        <v>770000</v>
      </c>
      <c r="D2228" s="4" t="s">
        <v>9</v>
      </c>
      <c r="E2228" s="4" t="s">
        <v>64</v>
      </c>
      <c r="H2228" s="4" t="s">
        <v>186</v>
      </c>
      <c r="I2228" s="4" t="s">
        <v>163</v>
      </c>
      <c r="J2228" s="11">
        <f t="shared" si="102"/>
        <v>5</v>
      </c>
      <c r="K2228" s="11">
        <f t="shared" si="103"/>
        <v>5</v>
      </c>
      <c r="L2228" s="11">
        <f t="shared" si="104"/>
        <v>20</v>
      </c>
      <c r="M2228" s="11" t="str">
        <f ca="1">IF(I2228&lt;&gt;"план","",IF((ABS(SUMIFS($C:$C,$J:$J,J2228,$E:$E,E2228,$I:$I,"факт"))+ABS(C2228))&gt;ABS(SUMIFS(INDIRECT("'Реестр план'!"&amp;'План-факт'!$E$3),'Реестр план'!$F:$F,E2228,'Реестр план'!$I:$I,J2228)),"перерасход","ок"))</f>
        <v/>
      </c>
    </row>
    <row r="2229" spans="1:13" x14ac:dyDescent="0.3">
      <c r="A2229" s="7">
        <v>42136</v>
      </c>
      <c r="C2229" s="9">
        <v>-4537.5200000000004</v>
      </c>
      <c r="D2229" s="4" t="s">
        <v>9</v>
      </c>
      <c r="E2229" s="4" t="s">
        <v>29</v>
      </c>
      <c r="F2229" s="4" t="s">
        <v>145</v>
      </c>
      <c r="H2229" s="4" t="s">
        <v>185</v>
      </c>
      <c r="I2229" s="4" t="s">
        <v>163</v>
      </c>
      <c r="J2229" s="11">
        <f t="shared" si="102"/>
        <v>5</v>
      </c>
      <c r="K2229" s="11">
        <f t="shared" si="103"/>
        <v>0</v>
      </c>
      <c r="L2229" s="11">
        <f t="shared" si="104"/>
        <v>20</v>
      </c>
      <c r="M2229" s="11" t="str">
        <f ca="1">IF(I2229&lt;&gt;"план","",IF((ABS(SUMIFS($C:$C,$J:$J,J2229,$E:$E,E2229,$I:$I,"факт"))+ABS(C2229))&gt;ABS(SUMIFS(INDIRECT("'Реестр план'!"&amp;'План-факт'!$E$3),'Реестр план'!$F:$F,E2229,'Реестр план'!$I:$I,J2229)),"перерасход","ок"))</f>
        <v/>
      </c>
    </row>
    <row r="2230" spans="1:13" x14ac:dyDescent="0.3">
      <c r="A2230" s="7">
        <v>42136</v>
      </c>
      <c r="C2230" s="9">
        <v>-4213.41</v>
      </c>
      <c r="D2230" s="4" t="s">
        <v>15</v>
      </c>
      <c r="E2230" s="4" t="s">
        <v>29</v>
      </c>
      <c r="F2230" s="4" t="s">
        <v>145</v>
      </c>
      <c r="H2230" s="4" t="s">
        <v>185</v>
      </c>
      <c r="I2230" s="4" t="s">
        <v>163</v>
      </c>
      <c r="J2230" s="11">
        <f t="shared" si="102"/>
        <v>5</v>
      </c>
      <c r="K2230" s="11">
        <f t="shared" si="103"/>
        <v>0</v>
      </c>
      <c r="L2230" s="11">
        <f t="shared" si="104"/>
        <v>20</v>
      </c>
      <c r="M2230" s="11" t="str">
        <f ca="1">IF(I2230&lt;&gt;"план","",IF((ABS(SUMIFS($C:$C,$J:$J,J2230,$E:$E,E2230,$I:$I,"факт"))+ABS(C2230))&gt;ABS(SUMIFS(INDIRECT("'Реестр план'!"&amp;'План-факт'!$E$3),'Реестр план'!$F:$F,E2230,'Реестр план'!$I:$I,J2230)),"перерасход","ок"))</f>
        <v/>
      </c>
    </row>
    <row r="2231" spans="1:13" x14ac:dyDescent="0.3">
      <c r="A2231" s="7">
        <v>42137</v>
      </c>
      <c r="C2231" s="9">
        <v>-75910</v>
      </c>
      <c r="D2231" s="4" t="s">
        <v>16</v>
      </c>
      <c r="E2231" s="4" t="s">
        <v>29</v>
      </c>
      <c r="F2231" s="4" t="s">
        <v>129</v>
      </c>
      <c r="H2231" s="4" t="s">
        <v>185</v>
      </c>
      <c r="I2231" s="4" t="s">
        <v>163</v>
      </c>
      <c r="J2231" s="11">
        <f t="shared" si="102"/>
        <v>5</v>
      </c>
      <c r="K2231" s="11">
        <f t="shared" si="103"/>
        <v>0</v>
      </c>
      <c r="L2231" s="11">
        <f t="shared" si="104"/>
        <v>20</v>
      </c>
      <c r="M2231" s="11" t="str">
        <f ca="1">IF(I2231&lt;&gt;"план","",IF((ABS(SUMIFS($C:$C,$J:$J,J2231,$E:$E,E2231,$I:$I,"факт"))+ABS(C2231))&gt;ABS(SUMIFS(INDIRECT("'Реестр план'!"&amp;'План-факт'!$E$3),'Реестр план'!$F:$F,E2231,'Реестр план'!$I:$I,J2231)),"перерасход","ок"))</f>
        <v/>
      </c>
    </row>
    <row r="2232" spans="1:13" x14ac:dyDescent="0.3">
      <c r="A2232" s="7">
        <v>42137</v>
      </c>
      <c r="C2232" s="9">
        <v>-67635</v>
      </c>
      <c r="D2232" s="4" t="s">
        <v>16</v>
      </c>
      <c r="E2232" s="4" t="s">
        <v>29</v>
      </c>
      <c r="F2232" s="4" t="s">
        <v>138</v>
      </c>
      <c r="H2232" s="4" t="s">
        <v>185</v>
      </c>
      <c r="I2232" s="4" t="s">
        <v>163</v>
      </c>
      <c r="J2232" s="11">
        <f t="shared" si="102"/>
        <v>5</v>
      </c>
      <c r="K2232" s="11">
        <f t="shared" si="103"/>
        <v>0</v>
      </c>
      <c r="L2232" s="11">
        <f t="shared" si="104"/>
        <v>20</v>
      </c>
      <c r="M2232" s="11" t="str">
        <f ca="1">IF(I2232&lt;&gt;"план","",IF((ABS(SUMIFS($C:$C,$J:$J,J2232,$E:$E,E2232,$I:$I,"факт"))+ABS(C2232))&gt;ABS(SUMIFS(INDIRECT("'Реестр план'!"&amp;'План-факт'!$E$3),'Реестр план'!$F:$F,E2232,'Реестр план'!$I:$I,J2232)),"перерасход","ок"))</f>
        <v/>
      </c>
    </row>
    <row r="2233" spans="1:13" x14ac:dyDescent="0.3">
      <c r="A2233" s="7">
        <v>42137</v>
      </c>
      <c r="C2233" s="9">
        <v>-33773.050000000003</v>
      </c>
      <c r="D2233" s="4" t="s">
        <v>9</v>
      </c>
      <c r="E2233" s="4" t="s">
        <v>29</v>
      </c>
      <c r="F2233" s="4" t="s">
        <v>130</v>
      </c>
      <c r="H2233" s="4" t="s">
        <v>185</v>
      </c>
      <c r="I2233" s="4" t="s">
        <v>163</v>
      </c>
      <c r="J2233" s="11">
        <f t="shared" si="102"/>
        <v>5</v>
      </c>
      <c r="K2233" s="11">
        <f t="shared" si="103"/>
        <v>0</v>
      </c>
      <c r="L2233" s="11">
        <f t="shared" si="104"/>
        <v>20</v>
      </c>
      <c r="M2233" s="11" t="str">
        <f ca="1">IF(I2233&lt;&gt;"план","",IF((ABS(SUMIFS($C:$C,$J:$J,J2233,$E:$E,E2233,$I:$I,"факт"))+ABS(C2233))&gt;ABS(SUMIFS(INDIRECT("'Реестр план'!"&amp;'План-факт'!$E$3),'Реестр план'!$F:$F,E2233,'Реестр план'!$I:$I,J2233)),"перерасход","ок"))</f>
        <v/>
      </c>
    </row>
    <row r="2234" spans="1:13" x14ac:dyDescent="0.3">
      <c r="A2234" s="7">
        <v>42137</v>
      </c>
      <c r="C2234" s="9">
        <v>-3966.75</v>
      </c>
      <c r="D2234" s="4" t="s">
        <v>16</v>
      </c>
      <c r="E2234" s="4" t="s">
        <v>29</v>
      </c>
      <c r="F2234" s="4" t="s">
        <v>135</v>
      </c>
      <c r="H2234" s="4" t="s">
        <v>185</v>
      </c>
      <c r="I2234" s="4" t="s">
        <v>163</v>
      </c>
      <c r="J2234" s="11">
        <f t="shared" si="102"/>
        <v>5</v>
      </c>
      <c r="K2234" s="11">
        <f t="shared" si="103"/>
        <v>0</v>
      </c>
      <c r="L2234" s="11">
        <f t="shared" si="104"/>
        <v>20</v>
      </c>
      <c r="M2234" s="11" t="str">
        <f ca="1">IF(I2234&lt;&gt;"план","",IF((ABS(SUMIFS($C:$C,$J:$J,J2234,$E:$E,E2234,$I:$I,"факт"))+ABS(C2234))&gt;ABS(SUMIFS(INDIRECT("'Реестр план'!"&amp;'План-факт'!$E$3),'Реестр план'!$F:$F,E2234,'Реестр план'!$I:$I,J2234)),"перерасход","ок"))</f>
        <v/>
      </c>
    </row>
    <row r="2235" spans="1:13" x14ac:dyDescent="0.3">
      <c r="A2235" s="7">
        <v>42137</v>
      </c>
      <c r="C2235" s="9">
        <v>11505</v>
      </c>
      <c r="D2235" s="4" t="s">
        <v>9</v>
      </c>
      <c r="E2235" s="4" t="s">
        <v>24</v>
      </c>
      <c r="F2235" s="4" t="s">
        <v>111</v>
      </c>
      <c r="H2235" s="4" t="s">
        <v>178</v>
      </c>
      <c r="I2235" s="4" t="s">
        <v>163</v>
      </c>
      <c r="J2235" s="11">
        <f t="shared" si="102"/>
        <v>5</v>
      </c>
      <c r="K2235" s="11">
        <f t="shared" si="103"/>
        <v>0</v>
      </c>
      <c r="L2235" s="11">
        <f t="shared" si="104"/>
        <v>20</v>
      </c>
      <c r="M2235" s="11" t="str">
        <f ca="1">IF(I2235&lt;&gt;"план","",IF((ABS(SUMIFS($C:$C,$J:$J,J2235,$E:$E,E2235,$I:$I,"факт"))+ABS(C2235))&gt;ABS(SUMIFS(INDIRECT("'Реестр план'!"&amp;'План-факт'!$E$3),'Реестр план'!$F:$F,E2235,'Реестр план'!$I:$I,J2235)),"перерасход","ок"))</f>
        <v/>
      </c>
    </row>
    <row r="2236" spans="1:13" x14ac:dyDescent="0.3">
      <c r="A2236" s="7">
        <v>42137</v>
      </c>
      <c r="C2236" s="9">
        <v>18880</v>
      </c>
      <c r="D2236" s="4" t="s">
        <v>16</v>
      </c>
      <c r="E2236" s="4" t="s">
        <v>24</v>
      </c>
      <c r="F2236" s="4" t="s">
        <v>113</v>
      </c>
      <c r="H2236" s="4" t="s">
        <v>178</v>
      </c>
      <c r="I2236" s="4" t="s">
        <v>163</v>
      </c>
      <c r="J2236" s="11">
        <f t="shared" si="102"/>
        <v>5</v>
      </c>
      <c r="K2236" s="11">
        <f t="shared" si="103"/>
        <v>0</v>
      </c>
      <c r="L2236" s="11">
        <f t="shared" si="104"/>
        <v>20</v>
      </c>
      <c r="M2236" s="11" t="str">
        <f ca="1">IF(I2236&lt;&gt;"план","",IF((ABS(SUMIFS($C:$C,$J:$J,J2236,$E:$E,E2236,$I:$I,"факт"))+ABS(C2236))&gt;ABS(SUMIFS(INDIRECT("'Реестр план'!"&amp;'План-факт'!$E$3),'Реестр план'!$F:$F,E2236,'Реестр план'!$I:$I,J2236)),"перерасход","ок"))</f>
        <v/>
      </c>
    </row>
    <row r="2237" spans="1:13" x14ac:dyDescent="0.3">
      <c r="A2237" s="7">
        <v>42137</v>
      </c>
      <c r="C2237" s="9">
        <v>28206.720000000001</v>
      </c>
      <c r="D2237" s="4" t="s">
        <v>16</v>
      </c>
      <c r="E2237" s="4" t="s">
        <v>24</v>
      </c>
      <c r="F2237" s="4" t="s">
        <v>122</v>
      </c>
      <c r="H2237" s="4" t="s">
        <v>178</v>
      </c>
      <c r="I2237" s="4" t="s">
        <v>163</v>
      </c>
      <c r="J2237" s="11">
        <f t="shared" si="102"/>
        <v>5</v>
      </c>
      <c r="K2237" s="11">
        <f t="shared" si="103"/>
        <v>0</v>
      </c>
      <c r="L2237" s="11">
        <f t="shared" si="104"/>
        <v>20</v>
      </c>
      <c r="M2237" s="11" t="str">
        <f ca="1">IF(I2237&lt;&gt;"план","",IF((ABS(SUMIFS($C:$C,$J:$J,J2237,$E:$E,E2237,$I:$I,"факт"))+ABS(C2237))&gt;ABS(SUMIFS(INDIRECT("'Реестр план'!"&amp;'План-факт'!$E$3),'Реестр план'!$F:$F,E2237,'Реестр план'!$I:$I,J2237)),"перерасход","ок"))</f>
        <v/>
      </c>
    </row>
    <row r="2238" spans="1:13" x14ac:dyDescent="0.3">
      <c r="A2238" s="7">
        <v>42137</v>
      </c>
      <c r="C2238" s="9">
        <v>73770.649999999994</v>
      </c>
      <c r="D2238" s="4" t="s">
        <v>16</v>
      </c>
      <c r="E2238" s="4" t="s">
        <v>24</v>
      </c>
      <c r="F2238" s="4" t="s">
        <v>115</v>
      </c>
      <c r="H2238" s="4" t="s">
        <v>178</v>
      </c>
      <c r="I2238" s="4" t="s">
        <v>163</v>
      </c>
      <c r="J2238" s="11">
        <f t="shared" si="102"/>
        <v>5</v>
      </c>
      <c r="K2238" s="11">
        <f t="shared" si="103"/>
        <v>0</v>
      </c>
      <c r="L2238" s="11">
        <f t="shared" si="104"/>
        <v>20</v>
      </c>
      <c r="M2238" s="11" t="str">
        <f ca="1">IF(I2238&lt;&gt;"план","",IF((ABS(SUMIFS($C:$C,$J:$J,J2238,$E:$E,E2238,$I:$I,"факт"))+ABS(C2238))&gt;ABS(SUMIFS(INDIRECT("'Реестр план'!"&amp;'План-факт'!$E$3),'Реестр план'!$F:$F,E2238,'Реестр план'!$I:$I,J2238)),"перерасход","ок"))</f>
        <v/>
      </c>
    </row>
    <row r="2239" spans="1:13" x14ac:dyDescent="0.3">
      <c r="A2239" s="7">
        <v>42137</v>
      </c>
      <c r="C2239" s="9">
        <v>89427.99</v>
      </c>
      <c r="D2239" s="4" t="s">
        <v>15</v>
      </c>
      <c r="E2239" s="4" t="s">
        <v>24</v>
      </c>
      <c r="F2239" s="4" t="s">
        <v>124</v>
      </c>
      <c r="H2239" s="4" t="s">
        <v>178</v>
      </c>
      <c r="I2239" s="4" t="s">
        <v>163</v>
      </c>
      <c r="J2239" s="11">
        <f t="shared" si="102"/>
        <v>5</v>
      </c>
      <c r="K2239" s="11">
        <f t="shared" si="103"/>
        <v>0</v>
      </c>
      <c r="L2239" s="11">
        <f t="shared" si="104"/>
        <v>20</v>
      </c>
      <c r="M2239" s="11" t="str">
        <f ca="1">IF(I2239&lt;&gt;"план","",IF((ABS(SUMIFS($C:$C,$J:$J,J2239,$E:$E,E2239,$I:$I,"факт"))+ABS(C2239))&gt;ABS(SUMIFS(INDIRECT("'Реестр план'!"&amp;'План-факт'!$E$3),'Реестр план'!$F:$F,E2239,'Реестр план'!$I:$I,J2239)),"перерасход","ок"))</f>
        <v/>
      </c>
    </row>
    <row r="2240" spans="1:13" x14ac:dyDescent="0.3">
      <c r="A2240" s="7">
        <v>42137</v>
      </c>
      <c r="C2240" s="9">
        <v>267624</v>
      </c>
      <c r="D2240" s="4" t="s">
        <v>9</v>
      </c>
      <c r="E2240" s="4" t="s">
        <v>24</v>
      </c>
      <c r="F2240" s="4" t="s">
        <v>107</v>
      </c>
      <c r="H2240" s="4" t="s">
        <v>178</v>
      </c>
      <c r="I2240" s="4" t="s">
        <v>163</v>
      </c>
      <c r="J2240" s="11">
        <f t="shared" si="102"/>
        <v>5</v>
      </c>
      <c r="K2240" s="11">
        <f t="shared" si="103"/>
        <v>0</v>
      </c>
      <c r="L2240" s="11">
        <f t="shared" si="104"/>
        <v>20</v>
      </c>
      <c r="M2240" s="11" t="str">
        <f ca="1">IF(I2240&lt;&gt;"план","",IF((ABS(SUMIFS($C:$C,$J:$J,J2240,$E:$E,E2240,$I:$I,"факт"))+ABS(C2240))&gt;ABS(SUMIFS(INDIRECT("'Реестр план'!"&amp;'План-факт'!$E$3),'Реестр план'!$F:$F,E2240,'Реестр план'!$I:$I,J2240)),"перерасход","ок"))</f>
        <v/>
      </c>
    </row>
    <row r="2241" spans="1:13" x14ac:dyDescent="0.3">
      <c r="A2241" s="7">
        <v>42138</v>
      </c>
      <c r="C2241" s="9">
        <v>-314401.23</v>
      </c>
      <c r="D2241" s="4" t="s">
        <v>9</v>
      </c>
      <c r="E2241" s="4" t="s">
        <v>29</v>
      </c>
      <c r="F2241" s="4" t="s">
        <v>140</v>
      </c>
      <c r="H2241" s="4" t="s">
        <v>185</v>
      </c>
      <c r="I2241" s="4" t="s">
        <v>163</v>
      </c>
      <c r="J2241" s="11">
        <f t="shared" si="102"/>
        <v>5</v>
      </c>
      <c r="K2241" s="11">
        <f t="shared" si="103"/>
        <v>0</v>
      </c>
      <c r="L2241" s="11">
        <f t="shared" si="104"/>
        <v>20</v>
      </c>
      <c r="M2241" s="11" t="str">
        <f ca="1">IF(I2241&lt;&gt;"план","",IF((ABS(SUMIFS($C:$C,$J:$J,J2241,$E:$E,E2241,$I:$I,"факт"))+ABS(C2241))&gt;ABS(SUMIFS(INDIRECT("'Реестр план'!"&amp;'План-факт'!$E$3),'Реестр план'!$F:$F,E2241,'Реестр план'!$I:$I,J2241)),"перерасход","ок"))</f>
        <v/>
      </c>
    </row>
    <row r="2242" spans="1:13" x14ac:dyDescent="0.3">
      <c r="A2242" s="7">
        <v>42138</v>
      </c>
      <c r="C2242" s="9">
        <v>-3709.88</v>
      </c>
      <c r="D2242" s="4" t="s">
        <v>9</v>
      </c>
      <c r="E2242" s="4" t="s">
        <v>29</v>
      </c>
      <c r="F2242" s="4" t="s">
        <v>136</v>
      </c>
      <c r="H2242" s="4" t="s">
        <v>185</v>
      </c>
      <c r="I2242" s="4" t="s">
        <v>163</v>
      </c>
      <c r="J2242" s="11">
        <f t="shared" si="102"/>
        <v>5</v>
      </c>
      <c r="K2242" s="11">
        <f t="shared" si="103"/>
        <v>0</v>
      </c>
      <c r="L2242" s="11">
        <f t="shared" si="104"/>
        <v>20</v>
      </c>
      <c r="M2242" s="11" t="str">
        <f ca="1">IF(I2242&lt;&gt;"план","",IF((ABS(SUMIFS($C:$C,$J:$J,J2242,$E:$E,E2242,$I:$I,"факт"))+ABS(C2242))&gt;ABS(SUMIFS(INDIRECT("'Реестр план'!"&amp;'План-факт'!$E$3),'Реестр план'!$F:$F,E2242,'Реестр план'!$I:$I,J2242)),"перерасход","ок"))</f>
        <v/>
      </c>
    </row>
    <row r="2243" spans="1:13" x14ac:dyDescent="0.3">
      <c r="A2243" s="7">
        <v>42138</v>
      </c>
      <c r="C2243" s="9">
        <v>-1792.92</v>
      </c>
      <c r="D2243" s="4" t="s">
        <v>15</v>
      </c>
      <c r="E2243" s="4" t="s">
        <v>29</v>
      </c>
      <c r="F2243" s="4" t="s">
        <v>146</v>
      </c>
      <c r="H2243" s="4" t="s">
        <v>185</v>
      </c>
      <c r="I2243" s="4" t="s">
        <v>163</v>
      </c>
      <c r="J2243" s="11">
        <f t="shared" si="102"/>
        <v>5</v>
      </c>
      <c r="K2243" s="11">
        <f t="shared" si="103"/>
        <v>0</v>
      </c>
      <c r="L2243" s="11">
        <f t="shared" si="104"/>
        <v>20</v>
      </c>
      <c r="M2243" s="11" t="str">
        <f ca="1">IF(I2243&lt;&gt;"план","",IF((ABS(SUMIFS($C:$C,$J:$J,J2243,$E:$E,E2243,$I:$I,"факт"))+ABS(C2243))&gt;ABS(SUMIFS(INDIRECT("'Реестр план'!"&amp;'План-факт'!$E$3),'Реестр план'!$F:$F,E2243,'Реестр план'!$I:$I,J2243)),"перерасход","ок"))</f>
        <v/>
      </c>
    </row>
    <row r="2244" spans="1:13" x14ac:dyDescent="0.3">
      <c r="A2244" s="7">
        <v>42138</v>
      </c>
      <c r="C2244" s="9">
        <v>-1180</v>
      </c>
      <c r="D2244" s="4" t="s">
        <v>16</v>
      </c>
      <c r="E2244" s="4" t="s">
        <v>29</v>
      </c>
      <c r="F2244" s="4" t="s">
        <v>138</v>
      </c>
      <c r="H2244" s="4" t="s">
        <v>185</v>
      </c>
      <c r="I2244" s="4" t="s">
        <v>163</v>
      </c>
      <c r="J2244" s="11">
        <f t="shared" ref="J2244:J2307" si="105">IF(ISBLANK(A2244),0,MONTH(A2244))</f>
        <v>5</v>
      </c>
      <c r="K2244" s="11">
        <f t="shared" ref="K2244:K2307" si="106">IF(ISBLANK(B2244),0,MONTH(B2244))</f>
        <v>0</v>
      </c>
      <c r="L2244" s="11">
        <f t="shared" ref="L2244:L2307" si="107">WEEKNUM(A2244)</f>
        <v>20</v>
      </c>
      <c r="M2244" s="11" t="str">
        <f ca="1">IF(I2244&lt;&gt;"план","",IF((ABS(SUMIFS($C:$C,$J:$J,J2244,$E:$E,E2244,$I:$I,"факт"))+ABS(C2244))&gt;ABS(SUMIFS(INDIRECT("'Реестр план'!"&amp;'План-факт'!$E$3),'Реестр план'!$F:$F,E2244,'Реестр план'!$I:$I,J2244)),"перерасход","ок"))</f>
        <v/>
      </c>
    </row>
    <row r="2245" spans="1:13" x14ac:dyDescent="0.3">
      <c r="A2245" s="7">
        <v>42138</v>
      </c>
      <c r="C2245" s="9">
        <v>8893.4</v>
      </c>
      <c r="D2245" s="4" t="s">
        <v>15</v>
      </c>
      <c r="E2245" s="4" t="s">
        <v>24</v>
      </c>
      <c r="F2245" s="4" t="s">
        <v>118</v>
      </c>
      <c r="H2245" s="4" t="s">
        <v>178</v>
      </c>
      <c r="I2245" s="4" t="s">
        <v>163</v>
      </c>
      <c r="J2245" s="11">
        <f t="shared" si="105"/>
        <v>5</v>
      </c>
      <c r="K2245" s="11">
        <f t="shared" si="106"/>
        <v>0</v>
      </c>
      <c r="L2245" s="11">
        <f t="shared" si="107"/>
        <v>20</v>
      </c>
      <c r="M2245" s="11" t="str">
        <f ca="1">IF(I2245&lt;&gt;"план","",IF((ABS(SUMIFS($C:$C,$J:$J,J2245,$E:$E,E2245,$I:$I,"факт"))+ABS(C2245))&gt;ABS(SUMIFS(INDIRECT("'Реестр план'!"&amp;'План-факт'!$E$3),'Реестр план'!$F:$F,E2245,'Реестр план'!$I:$I,J2245)),"перерасход","ок"))</f>
        <v/>
      </c>
    </row>
    <row r="2246" spans="1:13" x14ac:dyDescent="0.3">
      <c r="A2246" s="7">
        <v>42138</v>
      </c>
      <c r="C2246" s="9">
        <v>23895</v>
      </c>
      <c r="D2246" s="4" t="s">
        <v>15</v>
      </c>
      <c r="E2246" s="4" t="s">
        <v>24</v>
      </c>
      <c r="F2246" s="4" t="s">
        <v>124</v>
      </c>
      <c r="H2246" s="4" t="s">
        <v>178</v>
      </c>
      <c r="I2246" s="4" t="s">
        <v>163</v>
      </c>
      <c r="J2246" s="11">
        <f t="shared" si="105"/>
        <v>5</v>
      </c>
      <c r="K2246" s="11">
        <f t="shared" si="106"/>
        <v>0</v>
      </c>
      <c r="L2246" s="11">
        <f t="shared" si="107"/>
        <v>20</v>
      </c>
      <c r="M2246" s="11" t="str">
        <f ca="1">IF(I2246&lt;&gt;"план","",IF((ABS(SUMIFS($C:$C,$J:$J,J2246,$E:$E,E2246,$I:$I,"факт"))+ABS(C2246))&gt;ABS(SUMIFS(INDIRECT("'Реестр план'!"&amp;'План-факт'!$E$3),'Реестр план'!$F:$F,E2246,'Реестр план'!$I:$I,J2246)),"перерасход","ок"))</f>
        <v/>
      </c>
    </row>
    <row r="2247" spans="1:13" x14ac:dyDescent="0.3">
      <c r="A2247" s="7">
        <v>42138</v>
      </c>
      <c r="C2247" s="9">
        <v>962036</v>
      </c>
      <c r="D2247" s="4" t="s">
        <v>16</v>
      </c>
      <c r="E2247" s="4" t="s">
        <v>24</v>
      </c>
      <c r="F2247" s="4" t="s">
        <v>113</v>
      </c>
      <c r="H2247" s="4" t="s">
        <v>178</v>
      </c>
      <c r="I2247" s="4" t="s">
        <v>163</v>
      </c>
      <c r="J2247" s="11">
        <f t="shared" si="105"/>
        <v>5</v>
      </c>
      <c r="K2247" s="11">
        <f t="shared" si="106"/>
        <v>0</v>
      </c>
      <c r="L2247" s="11">
        <f t="shared" si="107"/>
        <v>20</v>
      </c>
      <c r="M2247" s="11" t="str">
        <f ca="1">IF(I2247&lt;&gt;"план","",IF((ABS(SUMIFS($C:$C,$J:$J,J2247,$E:$E,E2247,$I:$I,"факт"))+ABS(C2247))&gt;ABS(SUMIFS(INDIRECT("'Реестр план'!"&amp;'План-факт'!$E$3),'Реестр план'!$F:$F,E2247,'Реестр план'!$I:$I,J2247)),"перерасход","ок"))</f>
        <v/>
      </c>
    </row>
    <row r="2248" spans="1:13" x14ac:dyDescent="0.3">
      <c r="A2248" s="7">
        <v>42139</v>
      </c>
      <c r="C2248" s="9">
        <v>-200500</v>
      </c>
      <c r="D2248" s="4" t="s">
        <v>15</v>
      </c>
      <c r="E2248" s="4" t="s">
        <v>32</v>
      </c>
      <c r="F2248" s="4" t="s">
        <v>152</v>
      </c>
      <c r="H2248" s="4" t="s">
        <v>179</v>
      </c>
      <c r="I2248" s="4" t="s">
        <v>163</v>
      </c>
      <c r="J2248" s="11">
        <f t="shared" si="105"/>
        <v>5</v>
      </c>
      <c r="K2248" s="11">
        <f t="shared" si="106"/>
        <v>0</v>
      </c>
      <c r="L2248" s="11">
        <f t="shared" si="107"/>
        <v>20</v>
      </c>
      <c r="M2248" s="11" t="str">
        <f ca="1">IF(I2248&lt;&gt;"план","",IF((ABS(SUMIFS($C:$C,$J:$J,J2248,$E:$E,E2248,$I:$I,"факт"))+ABS(C2248))&gt;ABS(SUMIFS(INDIRECT("'Реестр план'!"&amp;'План-факт'!$E$3),'Реестр план'!$F:$F,E2248,'Реестр план'!$I:$I,J2248)),"перерасход","ок"))</f>
        <v/>
      </c>
    </row>
    <row r="2249" spans="1:13" x14ac:dyDescent="0.3">
      <c r="A2249" s="7">
        <v>42139</v>
      </c>
      <c r="C2249" s="9">
        <v>-147530</v>
      </c>
      <c r="D2249" s="4" t="s">
        <v>16</v>
      </c>
      <c r="E2249" s="4" t="s">
        <v>36</v>
      </c>
      <c r="H2249" s="4" t="s">
        <v>186</v>
      </c>
      <c r="I2249" s="4" t="s">
        <v>163</v>
      </c>
      <c r="J2249" s="11">
        <f t="shared" si="105"/>
        <v>5</v>
      </c>
      <c r="K2249" s="11">
        <f t="shared" si="106"/>
        <v>0</v>
      </c>
      <c r="L2249" s="11">
        <f t="shared" si="107"/>
        <v>20</v>
      </c>
      <c r="M2249" s="11" t="str">
        <f ca="1">IF(I2249&lt;&gt;"план","",IF((ABS(SUMIFS($C:$C,$J:$J,J2249,$E:$E,E2249,$I:$I,"факт"))+ABS(C2249))&gt;ABS(SUMIFS(INDIRECT("'Реестр план'!"&amp;'План-факт'!$E$3),'Реестр план'!$F:$F,E2249,'Реестр план'!$I:$I,J2249)),"перерасход","ок"))</f>
        <v/>
      </c>
    </row>
    <row r="2250" spans="1:13" x14ac:dyDescent="0.3">
      <c r="A2250" s="7">
        <v>42139</v>
      </c>
      <c r="C2250" s="9">
        <v>-75000</v>
      </c>
      <c r="D2250" s="4" t="s">
        <v>15</v>
      </c>
      <c r="E2250" s="4" t="s">
        <v>32</v>
      </c>
      <c r="F2250" s="4" t="s">
        <v>147</v>
      </c>
      <c r="H2250" s="4" t="s">
        <v>179</v>
      </c>
      <c r="I2250" s="4" t="s">
        <v>163</v>
      </c>
      <c r="J2250" s="11">
        <f t="shared" si="105"/>
        <v>5</v>
      </c>
      <c r="K2250" s="11">
        <f t="shared" si="106"/>
        <v>0</v>
      </c>
      <c r="L2250" s="11">
        <f t="shared" si="107"/>
        <v>20</v>
      </c>
      <c r="M2250" s="11" t="str">
        <f ca="1">IF(I2250&lt;&gt;"план","",IF((ABS(SUMIFS($C:$C,$J:$J,J2250,$E:$E,E2250,$I:$I,"факт"))+ABS(C2250))&gt;ABS(SUMIFS(INDIRECT("'Реестр план'!"&amp;'План-факт'!$E$3),'Реестр план'!$F:$F,E2250,'Реестр план'!$I:$I,J2250)),"перерасход","ок"))</f>
        <v/>
      </c>
    </row>
    <row r="2251" spans="1:13" x14ac:dyDescent="0.3">
      <c r="A2251" s="7">
        <v>42139</v>
      </c>
      <c r="C2251" s="9">
        <v>-60000</v>
      </c>
      <c r="D2251" s="4" t="s">
        <v>9</v>
      </c>
      <c r="E2251" s="4" t="s">
        <v>32</v>
      </c>
      <c r="F2251" s="4" t="s">
        <v>148</v>
      </c>
      <c r="H2251" s="4" t="s">
        <v>179</v>
      </c>
      <c r="I2251" s="4" t="s">
        <v>163</v>
      </c>
      <c r="J2251" s="11">
        <f t="shared" si="105"/>
        <v>5</v>
      </c>
      <c r="K2251" s="11">
        <f t="shared" si="106"/>
        <v>0</v>
      </c>
      <c r="L2251" s="11">
        <f t="shared" si="107"/>
        <v>20</v>
      </c>
      <c r="M2251" s="11" t="str">
        <f ca="1">IF(I2251&lt;&gt;"план","",IF((ABS(SUMIFS($C:$C,$J:$J,J2251,$E:$E,E2251,$I:$I,"факт"))+ABS(C2251))&gt;ABS(SUMIFS(INDIRECT("'Реестр план'!"&amp;'План-факт'!$E$3),'Реестр план'!$F:$F,E2251,'Реестр план'!$I:$I,J2251)),"перерасход","ок"))</f>
        <v/>
      </c>
    </row>
    <row r="2252" spans="1:13" x14ac:dyDescent="0.3">
      <c r="A2252" s="7">
        <v>42139</v>
      </c>
      <c r="C2252" s="9">
        <v>-50125</v>
      </c>
      <c r="D2252" s="4" t="s">
        <v>15</v>
      </c>
      <c r="E2252" s="4" t="s">
        <v>33</v>
      </c>
      <c r="F2252" s="4" t="s">
        <v>152</v>
      </c>
      <c r="H2252" s="4" t="s">
        <v>179</v>
      </c>
      <c r="I2252" s="4" t="s">
        <v>163</v>
      </c>
      <c r="J2252" s="11">
        <f t="shared" si="105"/>
        <v>5</v>
      </c>
      <c r="K2252" s="11">
        <f t="shared" si="106"/>
        <v>0</v>
      </c>
      <c r="L2252" s="11">
        <f t="shared" si="107"/>
        <v>20</v>
      </c>
      <c r="M2252" s="11" t="str">
        <f ca="1">IF(I2252&lt;&gt;"план","",IF((ABS(SUMIFS($C:$C,$J:$J,J2252,$E:$E,E2252,$I:$I,"факт"))+ABS(C2252))&gt;ABS(SUMIFS(INDIRECT("'Реестр план'!"&amp;'План-факт'!$E$3),'Реестр план'!$F:$F,E2252,'Реестр план'!$I:$I,J2252)),"перерасход","ок"))</f>
        <v/>
      </c>
    </row>
    <row r="2253" spans="1:13" x14ac:dyDescent="0.3">
      <c r="A2253" s="7">
        <v>42139</v>
      </c>
      <c r="C2253" s="9">
        <v>-47500</v>
      </c>
      <c r="D2253" s="4" t="s">
        <v>9</v>
      </c>
      <c r="E2253" s="4" t="s">
        <v>32</v>
      </c>
      <c r="F2253" s="4" t="s">
        <v>149</v>
      </c>
      <c r="H2253" s="4" t="s">
        <v>179</v>
      </c>
      <c r="I2253" s="4" t="s">
        <v>163</v>
      </c>
      <c r="J2253" s="11">
        <f t="shared" si="105"/>
        <v>5</v>
      </c>
      <c r="K2253" s="11">
        <f t="shared" si="106"/>
        <v>0</v>
      </c>
      <c r="L2253" s="11">
        <f t="shared" si="107"/>
        <v>20</v>
      </c>
      <c r="M2253" s="11" t="str">
        <f ca="1">IF(I2253&lt;&gt;"план","",IF((ABS(SUMIFS($C:$C,$J:$J,J2253,$E:$E,E2253,$I:$I,"факт"))+ABS(C2253))&gt;ABS(SUMIFS(INDIRECT("'Реестр план'!"&amp;'План-факт'!$E$3),'Реестр план'!$F:$F,E2253,'Реестр план'!$I:$I,J2253)),"перерасход","ок"))</f>
        <v/>
      </c>
    </row>
    <row r="2254" spans="1:13" x14ac:dyDescent="0.3">
      <c r="A2254" s="7">
        <v>42139</v>
      </c>
      <c r="C2254" s="9">
        <v>-40000</v>
      </c>
      <c r="D2254" s="4" t="s">
        <v>16</v>
      </c>
      <c r="E2254" s="4" t="s">
        <v>32</v>
      </c>
      <c r="F2254" s="4" t="s">
        <v>151</v>
      </c>
      <c r="H2254" s="4" t="s">
        <v>179</v>
      </c>
      <c r="I2254" s="4" t="s">
        <v>163</v>
      </c>
      <c r="J2254" s="11">
        <f t="shared" si="105"/>
        <v>5</v>
      </c>
      <c r="K2254" s="11">
        <f t="shared" si="106"/>
        <v>0</v>
      </c>
      <c r="L2254" s="11">
        <f t="shared" si="107"/>
        <v>20</v>
      </c>
      <c r="M2254" s="11" t="str">
        <f ca="1">IF(I2254&lt;&gt;"план","",IF((ABS(SUMIFS($C:$C,$J:$J,J2254,$E:$E,E2254,$I:$I,"факт"))+ABS(C2254))&gt;ABS(SUMIFS(INDIRECT("'Реестр план'!"&amp;'План-факт'!$E$3),'Реестр план'!$F:$F,E2254,'Реестр план'!$I:$I,J2254)),"перерасход","ок"))</f>
        <v/>
      </c>
    </row>
    <row r="2255" spans="1:13" x14ac:dyDescent="0.3">
      <c r="A2255" s="7">
        <v>42139</v>
      </c>
      <c r="C2255" s="9">
        <v>-32625</v>
      </c>
      <c r="D2255" s="4" t="s">
        <v>16</v>
      </c>
      <c r="E2255" s="4" t="s">
        <v>32</v>
      </c>
      <c r="F2255" s="4" t="s">
        <v>150</v>
      </c>
      <c r="H2255" s="4" t="s">
        <v>179</v>
      </c>
      <c r="I2255" s="4" t="s">
        <v>163</v>
      </c>
      <c r="J2255" s="11">
        <f t="shared" si="105"/>
        <v>5</v>
      </c>
      <c r="K2255" s="11">
        <f t="shared" si="106"/>
        <v>0</v>
      </c>
      <c r="L2255" s="11">
        <f t="shared" si="107"/>
        <v>20</v>
      </c>
      <c r="M2255" s="11" t="str">
        <f ca="1">IF(I2255&lt;&gt;"план","",IF((ABS(SUMIFS($C:$C,$J:$J,J2255,$E:$E,E2255,$I:$I,"факт"))+ABS(C2255))&gt;ABS(SUMIFS(INDIRECT("'Реестр план'!"&amp;'План-факт'!$E$3),'Реестр план'!$F:$F,E2255,'Реестр план'!$I:$I,J2255)),"перерасход","ок"))</f>
        <v/>
      </c>
    </row>
    <row r="2256" spans="1:13" x14ac:dyDescent="0.3">
      <c r="A2256" s="7">
        <v>42139</v>
      </c>
      <c r="C2256" s="9">
        <v>-18750</v>
      </c>
      <c r="D2256" s="4" t="s">
        <v>9</v>
      </c>
      <c r="E2256" s="4" t="s">
        <v>33</v>
      </c>
      <c r="F2256" s="4" t="s">
        <v>147</v>
      </c>
      <c r="H2256" s="4" t="s">
        <v>179</v>
      </c>
      <c r="I2256" s="4" t="s">
        <v>163</v>
      </c>
      <c r="J2256" s="11">
        <f t="shared" si="105"/>
        <v>5</v>
      </c>
      <c r="K2256" s="11">
        <f t="shared" si="106"/>
        <v>0</v>
      </c>
      <c r="L2256" s="11">
        <f t="shared" si="107"/>
        <v>20</v>
      </c>
      <c r="M2256" s="11" t="str">
        <f ca="1">IF(I2256&lt;&gt;"план","",IF((ABS(SUMIFS($C:$C,$J:$J,J2256,$E:$E,E2256,$I:$I,"факт"))+ABS(C2256))&gt;ABS(SUMIFS(INDIRECT("'Реестр план'!"&amp;'План-факт'!$E$3),'Реестр план'!$F:$F,E2256,'Реестр план'!$I:$I,J2256)),"перерасход","ок"))</f>
        <v/>
      </c>
    </row>
    <row r="2257" spans="1:13" x14ac:dyDescent="0.3">
      <c r="A2257" s="7">
        <v>42139</v>
      </c>
      <c r="C2257" s="9">
        <v>-15000</v>
      </c>
      <c r="D2257" s="4" t="s">
        <v>15</v>
      </c>
      <c r="E2257" s="4" t="s">
        <v>33</v>
      </c>
      <c r="F2257" s="4" t="s">
        <v>148</v>
      </c>
      <c r="H2257" s="4" t="s">
        <v>179</v>
      </c>
      <c r="I2257" s="4" t="s">
        <v>163</v>
      </c>
      <c r="J2257" s="11">
        <f t="shared" si="105"/>
        <v>5</v>
      </c>
      <c r="K2257" s="11">
        <f t="shared" si="106"/>
        <v>0</v>
      </c>
      <c r="L2257" s="11">
        <f t="shared" si="107"/>
        <v>20</v>
      </c>
      <c r="M2257" s="11" t="str">
        <f ca="1">IF(I2257&lt;&gt;"план","",IF((ABS(SUMIFS($C:$C,$J:$J,J2257,$E:$E,E2257,$I:$I,"факт"))+ABS(C2257))&gt;ABS(SUMIFS(INDIRECT("'Реестр план'!"&amp;'План-факт'!$E$3),'Реестр план'!$F:$F,E2257,'Реестр план'!$I:$I,J2257)),"перерасход","ок"))</f>
        <v/>
      </c>
    </row>
    <row r="2258" spans="1:13" x14ac:dyDescent="0.3">
      <c r="A2258" s="7">
        <v>42139</v>
      </c>
      <c r="C2258" s="9">
        <v>-11875</v>
      </c>
      <c r="D2258" s="4" t="s">
        <v>9</v>
      </c>
      <c r="E2258" s="4" t="s">
        <v>33</v>
      </c>
      <c r="F2258" s="4" t="s">
        <v>149</v>
      </c>
      <c r="H2258" s="4" t="s">
        <v>179</v>
      </c>
      <c r="I2258" s="4" t="s">
        <v>163</v>
      </c>
      <c r="J2258" s="11">
        <f t="shared" si="105"/>
        <v>5</v>
      </c>
      <c r="K2258" s="11">
        <f t="shared" si="106"/>
        <v>0</v>
      </c>
      <c r="L2258" s="11">
        <f t="shared" si="107"/>
        <v>20</v>
      </c>
      <c r="M2258" s="11" t="str">
        <f ca="1">IF(I2258&lt;&gt;"план","",IF((ABS(SUMIFS($C:$C,$J:$J,J2258,$E:$E,E2258,$I:$I,"факт"))+ABS(C2258))&gt;ABS(SUMIFS(INDIRECT("'Реестр план'!"&amp;'План-факт'!$E$3),'Реестр план'!$F:$F,E2258,'Реестр план'!$I:$I,J2258)),"перерасход","ок"))</f>
        <v/>
      </c>
    </row>
    <row r="2259" spans="1:13" x14ac:dyDescent="0.3">
      <c r="A2259" s="7">
        <v>42139</v>
      </c>
      <c r="C2259" s="9">
        <v>-10000</v>
      </c>
      <c r="D2259" s="4" t="s">
        <v>16</v>
      </c>
      <c r="E2259" s="4" t="s">
        <v>33</v>
      </c>
      <c r="F2259" s="4" t="s">
        <v>151</v>
      </c>
      <c r="H2259" s="4" t="s">
        <v>179</v>
      </c>
      <c r="I2259" s="4" t="s">
        <v>163</v>
      </c>
      <c r="J2259" s="11">
        <f t="shared" si="105"/>
        <v>5</v>
      </c>
      <c r="K2259" s="11">
        <f t="shared" si="106"/>
        <v>0</v>
      </c>
      <c r="L2259" s="11">
        <f t="shared" si="107"/>
        <v>20</v>
      </c>
      <c r="M2259" s="11" t="str">
        <f ca="1">IF(I2259&lt;&gt;"план","",IF((ABS(SUMIFS($C:$C,$J:$J,J2259,$E:$E,E2259,$I:$I,"факт"))+ABS(C2259))&gt;ABS(SUMIFS(INDIRECT("'Реестр план'!"&amp;'План-факт'!$E$3),'Реестр план'!$F:$F,E2259,'Реестр план'!$I:$I,J2259)),"перерасход","ок"))</f>
        <v/>
      </c>
    </row>
    <row r="2260" spans="1:13" x14ac:dyDescent="0.3">
      <c r="A2260" s="7">
        <v>42139</v>
      </c>
      <c r="C2260" s="9">
        <v>-8156.25</v>
      </c>
      <c r="D2260" s="4" t="s">
        <v>15</v>
      </c>
      <c r="E2260" s="4" t="s">
        <v>33</v>
      </c>
      <c r="F2260" s="4" t="s">
        <v>150</v>
      </c>
      <c r="H2260" s="4" t="s">
        <v>179</v>
      </c>
      <c r="I2260" s="4" t="s">
        <v>163</v>
      </c>
      <c r="J2260" s="11">
        <f t="shared" si="105"/>
        <v>5</v>
      </c>
      <c r="K2260" s="11">
        <f t="shared" si="106"/>
        <v>0</v>
      </c>
      <c r="L2260" s="11">
        <f t="shared" si="107"/>
        <v>20</v>
      </c>
      <c r="M2260" s="11" t="str">
        <f ca="1">IF(I2260&lt;&gt;"план","",IF((ABS(SUMIFS($C:$C,$J:$J,J2260,$E:$E,E2260,$I:$I,"факт"))+ABS(C2260))&gt;ABS(SUMIFS(INDIRECT("'Реестр план'!"&amp;'План-факт'!$E$3),'Реестр план'!$F:$F,E2260,'Реестр план'!$I:$I,J2260)),"перерасход","ок"))</f>
        <v/>
      </c>
    </row>
    <row r="2261" spans="1:13" x14ac:dyDescent="0.3">
      <c r="A2261" s="7">
        <v>42139</v>
      </c>
      <c r="C2261" s="9">
        <v>-1638.81</v>
      </c>
      <c r="D2261" s="4" t="s">
        <v>16</v>
      </c>
      <c r="E2261" s="4" t="s">
        <v>29</v>
      </c>
      <c r="F2261" s="4" t="s">
        <v>145</v>
      </c>
      <c r="H2261" s="4" t="s">
        <v>185</v>
      </c>
      <c r="I2261" s="4" t="s">
        <v>163</v>
      </c>
      <c r="J2261" s="11">
        <f t="shared" si="105"/>
        <v>5</v>
      </c>
      <c r="K2261" s="11">
        <f t="shared" si="106"/>
        <v>0</v>
      </c>
      <c r="L2261" s="11">
        <f t="shared" si="107"/>
        <v>20</v>
      </c>
      <c r="M2261" s="11" t="str">
        <f ca="1">IF(I2261&lt;&gt;"план","",IF((ABS(SUMIFS($C:$C,$J:$J,J2261,$E:$E,E2261,$I:$I,"факт"))+ABS(C2261))&gt;ABS(SUMIFS(INDIRECT("'Реестр план'!"&amp;'План-факт'!$E$3),'Реестр план'!$F:$F,E2261,'Реестр план'!$I:$I,J2261)),"перерасход","ок"))</f>
        <v/>
      </c>
    </row>
    <row r="2262" spans="1:13" x14ac:dyDescent="0.3">
      <c r="A2262" s="7">
        <v>42139</v>
      </c>
      <c r="C2262" s="9">
        <v>1076.75</v>
      </c>
      <c r="D2262" s="4" t="s">
        <v>15</v>
      </c>
      <c r="E2262" s="4" t="s">
        <v>24</v>
      </c>
      <c r="F2262" s="4" t="s">
        <v>116</v>
      </c>
      <c r="H2262" s="4" t="s">
        <v>178</v>
      </c>
      <c r="I2262" s="4" t="s">
        <v>163</v>
      </c>
      <c r="J2262" s="11">
        <f t="shared" si="105"/>
        <v>5</v>
      </c>
      <c r="K2262" s="11">
        <f t="shared" si="106"/>
        <v>0</v>
      </c>
      <c r="L2262" s="11">
        <f t="shared" si="107"/>
        <v>20</v>
      </c>
      <c r="M2262" s="11" t="str">
        <f ca="1">IF(I2262&lt;&gt;"план","",IF((ABS(SUMIFS($C:$C,$J:$J,J2262,$E:$E,E2262,$I:$I,"факт"))+ABS(C2262))&gt;ABS(SUMIFS(INDIRECT("'Реестр план'!"&amp;'План-факт'!$E$3),'Реестр план'!$F:$F,E2262,'Реестр план'!$I:$I,J2262)),"перерасход","ок"))</f>
        <v/>
      </c>
    </row>
    <row r="2263" spans="1:13" x14ac:dyDescent="0.3">
      <c r="A2263" s="7">
        <v>42139</v>
      </c>
      <c r="C2263" s="9">
        <v>4307</v>
      </c>
      <c r="D2263" s="4" t="s">
        <v>9</v>
      </c>
      <c r="E2263" s="4" t="s">
        <v>24</v>
      </c>
      <c r="F2263" s="4" t="s">
        <v>114</v>
      </c>
      <c r="H2263" s="4" t="s">
        <v>178</v>
      </c>
      <c r="I2263" s="4" t="s">
        <v>163</v>
      </c>
      <c r="J2263" s="11">
        <f t="shared" si="105"/>
        <v>5</v>
      </c>
      <c r="K2263" s="11">
        <f t="shared" si="106"/>
        <v>0</v>
      </c>
      <c r="L2263" s="11">
        <f t="shared" si="107"/>
        <v>20</v>
      </c>
      <c r="M2263" s="11" t="str">
        <f ca="1">IF(I2263&lt;&gt;"план","",IF((ABS(SUMIFS($C:$C,$J:$J,J2263,$E:$E,E2263,$I:$I,"факт"))+ABS(C2263))&gt;ABS(SUMIFS(INDIRECT("'Реестр план'!"&amp;'План-факт'!$E$3),'Реестр план'!$F:$F,E2263,'Реестр план'!$I:$I,J2263)),"перерасход","ок"))</f>
        <v/>
      </c>
    </row>
    <row r="2264" spans="1:13" x14ac:dyDescent="0.3">
      <c r="A2264" s="7">
        <v>42139</v>
      </c>
      <c r="C2264" s="9">
        <v>26845</v>
      </c>
      <c r="D2264" s="4" t="s">
        <v>16</v>
      </c>
      <c r="E2264" s="4" t="s">
        <v>24</v>
      </c>
      <c r="F2264" s="4" t="s">
        <v>125</v>
      </c>
      <c r="H2264" s="4" t="s">
        <v>178</v>
      </c>
      <c r="I2264" s="4" t="s">
        <v>163</v>
      </c>
      <c r="J2264" s="11">
        <f t="shared" si="105"/>
        <v>5</v>
      </c>
      <c r="K2264" s="11">
        <f t="shared" si="106"/>
        <v>0</v>
      </c>
      <c r="L2264" s="11">
        <f t="shared" si="107"/>
        <v>20</v>
      </c>
      <c r="M2264" s="11" t="str">
        <f ca="1">IF(I2264&lt;&gt;"план","",IF((ABS(SUMIFS($C:$C,$J:$J,J2264,$E:$E,E2264,$I:$I,"факт"))+ABS(C2264))&gt;ABS(SUMIFS(INDIRECT("'Реестр план'!"&amp;'План-факт'!$E$3),'Реестр план'!$F:$F,E2264,'Реестр план'!$I:$I,J2264)),"перерасход","ок"))</f>
        <v/>
      </c>
    </row>
    <row r="2265" spans="1:13" x14ac:dyDescent="0.3">
      <c r="A2265" s="7">
        <v>42139</v>
      </c>
      <c r="C2265" s="9">
        <v>82600</v>
      </c>
      <c r="D2265" s="4" t="s">
        <v>16</v>
      </c>
      <c r="E2265" s="4" t="s">
        <v>24</v>
      </c>
      <c r="F2265" s="4" t="s">
        <v>121</v>
      </c>
      <c r="H2265" s="4" t="s">
        <v>178</v>
      </c>
      <c r="I2265" s="4" t="s">
        <v>163</v>
      </c>
      <c r="J2265" s="11">
        <f t="shared" si="105"/>
        <v>5</v>
      </c>
      <c r="K2265" s="11">
        <f t="shared" si="106"/>
        <v>0</v>
      </c>
      <c r="L2265" s="11">
        <f t="shared" si="107"/>
        <v>20</v>
      </c>
      <c r="M2265" s="11" t="str">
        <f ca="1">IF(I2265&lt;&gt;"план","",IF((ABS(SUMIFS($C:$C,$J:$J,J2265,$E:$E,E2265,$I:$I,"факт"))+ABS(C2265))&gt;ABS(SUMIFS(INDIRECT("'Реестр план'!"&amp;'План-факт'!$E$3),'Реестр план'!$F:$F,E2265,'Реестр план'!$I:$I,J2265)),"перерасход","ок"))</f>
        <v/>
      </c>
    </row>
    <row r="2266" spans="1:13" x14ac:dyDescent="0.3">
      <c r="A2266" s="7">
        <v>42139</v>
      </c>
      <c r="C2266" s="9">
        <v>136880</v>
      </c>
      <c r="D2266" s="4" t="s">
        <v>15</v>
      </c>
      <c r="E2266" s="4" t="s">
        <v>24</v>
      </c>
      <c r="F2266" s="4" t="s">
        <v>125</v>
      </c>
      <c r="H2266" s="4" t="s">
        <v>178</v>
      </c>
      <c r="I2266" s="4" t="s">
        <v>163</v>
      </c>
      <c r="J2266" s="11">
        <f t="shared" si="105"/>
        <v>5</v>
      </c>
      <c r="K2266" s="11">
        <f t="shared" si="106"/>
        <v>0</v>
      </c>
      <c r="L2266" s="11">
        <f t="shared" si="107"/>
        <v>20</v>
      </c>
      <c r="M2266" s="11" t="str">
        <f ca="1">IF(I2266&lt;&gt;"план","",IF((ABS(SUMIFS($C:$C,$J:$J,J2266,$E:$E,E2266,$I:$I,"факт"))+ABS(C2266))&gt;ABS(SUMIFS(INDIRECT("'Реестр план'!"&amp;'План-факт'!$E$3),'Реестр план'!$F:$F,E2266,'Реестр план'!$I:$I,J2266)),"перерасход","ок"))</f>
        <v/>
      </c>
    </row>
    <row r="2267" spans="1:13" x14ac:dyDescent="0.3">
      <c r="A2267" s="7">
        <v>42140</v>
      </c>
      <c r="C2267" s="9">
        <v>-1966.39</v>
      </c>
      <c r="D2267" s="4" t="s">
        <v>9</v>
      </c>
      <c r="E2267" s="4" t="s">
        <v>29</v>
      </c>
      <c r="F2267" s="4" t="s">
        <v>142</v>
      </c>
      <c r="H2267" s="4" t="s">
        <v>185</v>
      </c>
      <c r="I2267" s="4" t="s">
        <v>163</v>
      </c>
      <c r="J2267" s="11">
        <f t="shared" si="105"/>
        <v>5</v>
      </c>
      <c r="K2267" s="11">
        <f t="shared" si="106"/>
        <v>0</v>
      </c>
      <c r="L2267" s="11">
        <f t="shared" si="107"/>
        <v>20</v>
      </c>
      <c r="M2267" s="11" t="str">
        <f ca="1">IF(I2267&lt;&gt;"план","",IF((ABS(SUMIFS($C:$C,$J:$J,J2267,$E:$E,E2267,$I:$I,"факт"))+ABS(C2267))&gt;ABS(SUMIFS(INDIRECT("'Реестр план'!"&amp;'План-факт'!$E$3),'Реестр план'!$F:$F,E2267,'Реестр план'!$I:$I,J2267)),"перерасход","ок"))</f>
        <v/>
      </c>
    </row>
    <row r="2268" spans="1:13" x14ac:dyDescent="0.3">
      <c r="A2268" s="7">
        <v>42141</v>
      </c>
      <c r="C2268" s="9">
        <v>-11328</v>
      </c>
      <c r="D2268" s="4" t="s">
        <v>16</v>
      </c>
      <c r="E2268" s="4" t="s">
        <v>29</v>
      </c>
      <c r="F2268" s="4" t="s">
        <v>129</v>
      </c>
      <c r="H2268" s="4" t="s">
        <v>185</v>
      </c>
      <c r="I2268" s="4" t="s">
        <v>163</v>
      </c>
      <c r="J2268" s="11">
        <f t="shared" si="105"/>
        <v>5</v>
      </c>
      <c r="K2268" s="11">
        <f t="shared" si="106"/>
        <v>0</v>
      </c>
      <c r="L2268" s="11">
        <f t="shared" si="107"/>
        <v>21</v>
      </c>
      <c r="M2268" s="11" t="str">
        <f ca="1">IF(I2268&lt;&gt;"план","",IF((ABS(SUMIFS($C:$C,$J:$J,J2268,$E:$E,E2268,$I:$I,"факт"))+ABS(C2268))&gt;ABS(SUMIFS(INDIRECT("'Реестр план'!"&amp;'План-факт'!$E$3),'Реестр план'!$F:$F,E2268,'Реестр план'!$I:$I,J2268)),"перерасход","ок"))</f>
        <v/>
      </c>
    </row>
    <row r="2269" spans="1:13" x14ac:dyDescent="0.3">
      <c r="A2269" s="7">
        <v>42141</v>
      </c>
      <c r="C2269" s="9">
        <v>-7880</v>
      </c>
      <c r="D2269" s="4" t="s">
        <v>16</v>
      </c>
      <c r="E2269" s="4" t="s">
        <v>29</v>
      </c>
      <c r="F2269" s="4" t="s">
        <v>138</v>
      </c>
      <c r="H2269" s="4" t="s">
        <v>185</v>
      </c>
      <c r="I2269" s="4" t="s">
        <v>163</v>
      </c>
      <c r="J2269" s="11">
        <f t="shared" si="105"/>
        <v>5</v>
      </c>
      <c r="K2269" s="11">
        <f t="shared" si="106"/>
        <v>0</v>
      </c>
      <c r="L2269" s="11">
        <f t="shared" si="107"/>
        <v>21</v>
      </c>
      <c r="M2269" s="11" t="str">
        <f ca="1">IF(I2269&lt;&gt;"план","",IF((ABS(SUMIFS($C:$C,$J:$J,J2269,$E:$E,E2269,$I:$I,"факт"))+ABS(C2269))&gt;ABS(SUMIFS(INDIRECT("'Реестр план'!"&amp;'План-факт'!$E$3),'Реестр план'!$F:$F,E2269,'Реестр план'!$I:$I,J2269)),"перерасход","ок"))</f>
        <v/>
      </c>
    </row>
    <row r="2270" spans="1:13" x14ac:dyDescent="0.3">
      <c r="A2270" s="7">
        <v>42141</v>
      </c>
      <c r="C2270" s="9">
        <v>8776.25</v>
      </c>
      <c r="D2270" s="4" t="s">
        <v>9</v>
      </c>
      <c r="E2270" s="4" t="s">
        <v>24</v>
      </c>
      <c r="F2270" s="4" t="s">
        <v>112</v>
      </c>
      <c r="H2270" s="4" t="s">
        <v>178</v>
      </c>
      <c r="I2270" s="4" t="s">
        <v>163</v>
      </c>
      <c r="J2270" s="11">
        <f t="shared" si="105"/>
        <v>5</v>
      </c>
      <c r="K2270" s="11">
        <f t="shared" si="106"/>
        <v>0</v>
      </c>
      <c r="L2270" s="11">
        <f t="shared" si="107"/>
        <v>21</v>
      </c>
      <c r="M2270" s="11" t="str">
        <f ca="1">IF(I2270&lt;&gt;"план","",IF((ABS(SUMIFS($C:$C,$J:$J,J2270,$E:$E,E2270,$I:$I,"факт"))+ABS(C2270))&gt;ABS(SUMIFS(INDIRECT("'Реестр план'!"&amp;'План-факт'!$E$3),'Реестр план'!$F:$F,E2270,'Реестр план'!$I:$I,J2270)),"перерасход","ок"))</f>
        <v/>
      </c>
    </row>
    <row r="2271" spans="1:13" x14ac:dyDescent="0.3">
      <c r="A2271" s="7">
        <v>42141</v>
      </c>
      <c r="C2271" s="9">
        <v>45312</v>
      </c>
      <c r="D2271" s="4" t="s">
        <v>15</v>
      </c>
      <c r="E2271" s="4" t="s">
        <v>24</v>
      </c>
      <c r="F2271" s="4" t="s">
        <v>122</v>
      </c>
      <c r="H2271" s="4" t="s">
        <v>178</v>
      </c>
      <c r="I2271" s="4" t="s">
        <v>163</v>
      </c>
      <c r="J2271" s="11">
        <f t="shared" si="105"/>
        <v>5</v>
      </c>
      <c r="K2271" s="11">
        <f t="shared" si="106"/>
        <v>0</v>
      </c>
      <c r="L2271" s="11">
        <f t="shared" si="107"/>
        <v>21</v>
      </c>
      <c r="M2271" s="11" t="str">
        <f ca="1">IF(I2271&lt;&gt;"план","",IF((ABS(SUMIFS($C:$C,$J:$J,J2271,$E:$E,E2271,$I:$I,"факт"))+ABS(C2271))&gt;ABS(SUMIFS(INDIRECT("'Реестр план'!"&amp;'План-факт'!$E$3),'Реестр план'!$F:$F,E2271,'Реестр план'!$I:$I,J2271)),"перерасход","ок"))</f>
        <v/>
      </c>
    </row>
    <row r="2272" spans="1:13" x14ac:dyDescent="0.3">
      <c r="A2272" s="7">
        <v>42141</v>
      </c>
      <c r="C2272" s="9">
        <v>64640.4</v>
      </c>
      <c r="D2272" s="4" t="s">
        <v>16</v>
      </c>
      <c r="E2272" s="4" t="s">
        <v>24</v>
      </c>
      <c r="F2272" s="4" t="s">
        <v>116</v>
      </c>
      <c r="H2272" s="4" t="s">
        <v>178</v>
      </c>
      <c r="I2272" s="4" t="s">
        <v>163</v>
      </c>
      <c r="J2272" s="11">
        <f t="shared" si="105"/>
        <v>5</v>
      </c>
      <c r="K2272" s="11">
        <f t="shared" si="106"/>
        <v>0</v>
      </c>
      <c r="L2272" s="11">
        <f t="shared" si="107"/>
        <v>21</v>
      </c>
      <c r="M2272" s="11" t="str">
        <f ca="1">IF(I2272&lt;&gt;"план","",IF((ABS(SUMIFS($C:$C,$J:$J,J2272,$E:$E,E2272,$I:$I,"факт"))+ABS(C2272))&gt;ABS(SUMIFS(INDIRECT("'Реестр план'!"&amp;'План-факт'!$E$3),'Реестр план'!$F:$F,E2272,'Реестр план'!$I:$I,J2272)),"перерасход","ок"))</f>
        <v/>
      </c>
    </row>
    <row r="2273" spans="1:13" x14ac:dyDescent="0.3">
      <c r="A2273" s="7">
        <v>42141</v>
      </c>
      <c r="C2273" s="9">
        <v>235998.11</v>
      </c>
      <c r="D2273" s="4" t="s">
        <v>9</v>
      </c>
      <c r="E2273" s="4" t="s">
        <v>24</v>
      </c>
      <c r="F2273" s="4" t="s">
        <v>123</v>
      </c>
      <c r="H2273" s="4" t="s">
        <v>178</v>
      </c>
      <c r="I2273" s="4" t="s">
        <v>163</v>
      </c>
      <c r="J2273" s="11">
        <f t="shared" si="105"/>
        <v>5</v>
      </c>
      <c r="K2273" s="11">
        <f t="shared" si="106"/>
        <v>0</v>
      </c>
      <c r="L2273" s="11">
        <f t="shared" si="107"/>
        <v>21</v>
      </c>
      <c r="M2273" s="11" t="str">
        <f ca="1">IF(I2273&lt;&gt;"план","",IF((ABS(SUMIFS($C:$C,$J:$J,J2273,$E:$E,E2273,$I:$I,"факт"))+ABS(C2273))&gt;ABS(SUMIFS(INDIRECT("'Реестр план'!"&amp;'План-факт'!$E$3),'Реестр план'!$F:$F,E2273,'Реестр план'!$I:$I,J2273)),"перерасход","ок"))</f>
        <v/>
      </c>
    </row>
    <row r="2274" spans="1:13" x14ac:dyDescent="0.3">
      <c r="A2274" s="7">
        <v>42141</v>
      </c>
      <c r="C2274" s="9">
        <v>450796.88</v>
      </c>
      <c r="D2274" s="4" t="s">
        <v>15</v>
      </c>
      <c r="E2274" s="4" t="s">
        <v>24</v>
      </c>
      <c r="F2274" s="4" t="s">
        <v>108</v>
      </c>
      <c r="H2274" s="4" t="s">
        <v>178</v>
      </c>
      <c r="I2274" s="4" t="s">
        <v>163</v>
      </c>
      <c r="J2274" s="11">
        <f t="shared" si="105"/>
        <v>5</v>
      </c>
      <c r="K2274" s="11">
        <f t="shared" si="106"/>
        <v>0</v>
      </c>
      <c r="L2274" s="11">
        <f t="shared" si="107"/>
        <v>21</v>
      </c>
      <c r="M2274" s="11" t="str">
        <f ca="1">IF(I2274&lt;&gt;"план","",IF((ABS(SUMIFS($C:$C,$J:$J,J2274,$E:$E,E2274,$I:$I,"факт"))+ABS(C2274))&gt;ABS(SUMIFS(INDIRECT("'Реестр план'!"&amp;'План-факт'!$E$3),'Реестр план'!$F:$F,E2274,'Реестр план'!$I:$I,J2274)),"перерасход","ок"))</f>
        <v/>
      </c>
    </row>
    <row r="2275" spans="1:13" x14ac:dyDescent="0.3">
      <c r="A2275" s="7">
        <v>42144</v>
      </c>
      <c r="C2275" s="9">
        <v>-471847</v>
      </c>
      <c r="D2275" s="4" t="s">
        <v>16</v>
      </c>
      <c r="E2275" s="4" t="s">
        <v>37</v>
      </c>
      <c r="H2275" s="4" t="s">
        <v>186</v>
      </c>
      <c r="I2275" s="4" t="s">
        <v>163</v>
      </c>
      <c r="J2275" s="11">
        <f t="shared" si="105"/>
        <v>5</v>
      </c>
      <c r="K2275" s="11">
        <f t="shared" si="106"/>
        <v>0</v>
      </c>
      <c r="L2275" s="11">
        <f t="shared" si="107"/>
        <v>21</v>
      </c>
      <c r="M2275" s="11" t="str">
        <f ca="1">IF(I2275&lt;&gt;"план","",IF((ABS(SUMIFS($C:$C,$J:$J,J2275,$E:$E,E2275,$I:$I,"факт"))+ABS(C2275))&gt;ABS(SUMIFS(INDIRECT("'Реестр план'!"&amp;'План-факт'!$E$3),'Реестр план'!$F:$F,E2275,'Реестр план'!$I:$I,J2275)),"перерасход","ок"))</f>
        <v/>
      </c>
    </row>
    <row r="2276" spans="1:13" x14ac:dyDescent="0.3">
      <c r="A2276" s="7">
        <v>42144</v>
      </c>
      <c r="C2276" s="9">
        <v>-295327.21000000002</v>
      </c>
      <c r="D2276" s="4" t="s">
        <v>16</v>
      </c>
      <c r="E2276" s="4" t="s">
        <v>29</v>
      </c>
      <c r="F2276" s="4" t="s">
        <v>137</v>
      </c>
      <c r="H2276" s="4" t="s">
        <v>185</v>
      </c>
      <c r="I2276" s="4" t="s">
        <v>163</v>
      </c>
      <c r="J2276" s="11">
        <f t="shared" si="105"/>
        <v>5</v>
      </c>
      <c r="K2276" s="11">
        <f t="shared" si="106"/>
        <v>0</v>
      </c>
      <c r="L2276" s="11">
        <f t="shared" si="107"/>
        <v>21</v>
      </c>
      <c r="M2276" s="11" t="str">
        <f ca="1">IF(I2276&lt;&gt;"план","",IF((ABS(SUMIFS($C:$C,$J:$J,J2276,$E:$E,E2276,$I:$I,"факт"))+ABS(C2276))&gt;ABS(SUMIFS(INDIRECT("'Реестр план'!"&amp;'План-факт'!$E$3),'Реестр план'!$F:$F,E2276,'Реестр план'!$I:$I,J2276)),"перерасход","ок"))</f>
        <v/>
      </c>
    </row>
    <row r="2277" spans="1:13" x14ac:dyDescent="0.3">
      <c r="A2277" s="7">
        <v>42144</v>
      </c>
      <c r="C2277" s="9">
        <v>-36360</v>
      </c>
      <c r="D2277" s="4" t="s">
        <v>16</v>
      </c>
      <c r="E2277" s="4" t="s">
        <v>24</v>
      </c>
      <c r="F2277" s="4" t="s">
        <v>117</v>
      </c>
      <c r="H2277" s="4" t="s">
        <v>178</v>
      </c>
      <c r="I2277" s="4" t="s">
        <v>163</v>
      </c>
      <c r="J2277" s="11">
        <f t="shared" si="105"/>
        <v>5</v>
      </c>
      <c r="K2277" s="11">
        <f t="shared" si="106"/>
        <v>0</v>
      </c>
      <c r="L2277" s="11">
        <f t="shared" si="107"/>
        <v>21</v>
      </c>
      <c r="M2277" s="11" t="str">
        <f ca="1">IF(I2277&lt;&gt;"план","",IF((ABS(SUMIFS($C:$C,$J:$J,J2277,$E:$E,E2277,$I:$I,"факт"))+ABS(C2277))&gt;ABS(SUMIFS(INDIRECT("'Реестр план'!"&amp;'План-факт'!$E$3),'Реестр план'!$F:$F,E2277,'Реестр план'!$I:$I,J2277)),"перерасход","ок"))</f>
        <v/>
      </c>
    </row>
    <row r="2278" spans="1:13" x14ac:dyDescent="0.3">
      <c r="A2278" s="7">
        <v>42145</v>
      </c>
      <c r="C2278" s="9">
        <v>-262134.02</v>
      </c>
      <c r="D2278" s="4" t="s">
        <v>16</v>
      </c>
      <c r="E2278" s="4" t="s">
        <v>29</v>
      </c>
      <c r="F2278" s="4" t="s">
        <v>132</v>
      </c>
      <c r="H2278" s="4" t="s">
        <v>185</v>
      </c>
      <c r="I2278" s="4" t="s">
        <v>163</v>
      </c>
      <c r="J2278" s="11">
        <f t="shared" si="105"/>
        <v>5</v>
      </c>
      <c r="K2278" s="11">
        <f t="shared" si="106"/>
        <v>0</v>
      </c>
      <c r="L2278" s="11">
        <f t="shared" si="107"/>
        <v>21</v>
      </c>
      <c r="M2278" s="11" t="str">
        <f ca="1">IF(I2278&lt;&gt;"план","",IF((ABS(SUMIFS($C:$C,$J:$J,J2278,$E:$E,E2278,$I:$I,"факт"))+ABS(C2278))&gt;ABS(SUMIFS(INDIRECT("'Реестр план'!"&amp;'План-факт'!$E$3),'Реестр план'!$F:$F,E2278,'Реестр план'!$I:$I,J2278)),"перерасход","ок"))</f>
        <v/>
      </c>
    </row>
    <row r="2279" spans="1:13" x14ac:dyDescent="0.3">
      <c r="A2279" s="7">
        <v>42145</v>
      </c>
      <c r="C2279" s="9">
        <v>-84448</v>
      </c>
      <c r="D2279" s="4" t="s">
        <v>9</v>
      </c>
      <c r="E2279" s="4" t="s">
        <v>29</v>
      </c>
      <c r="F2279" s="4" t="s">
        <v>139</v>
      </c>
      <c r="H2279" s="4" t="s">
        <v>185</v>
      </c>
      <c r="I2279" s="4" t="s">
        <v>163</v>
      </c>
      <c r="J2279" s="11">
        <f t="shared" si="105"/>
        <v>5</v>
      </c>
      <c r="K2279" s="11">
        <f t="shared" si="106"/>
        <v>0</v>
      </c>
      <c r="L2279" s="11">
        <f t="shared" si="107"/>
        <v>21</v>
      </c>
      <c r="M2279" s="11" t="str">
        <f ca="1">IF(I2279&lt;&gt;"план","",IF((ABS(SUMIFS($C:$C,$J:$J,J2279,$E:$E,E2279,$I:$I,"факт"))+ABS(C2279))&gt;ABS(SUMIFS(INDIRECT("'Реестр план'!"&amp;'План-факт'!$E$3),'Реестр план'!$F:$F,E2279,'Реестр план'!$I:$I,J2279)),"перерасход","ок"))</f>
        <v/>
      </c>
    </row>
    <row r="2280" spans="1:13" x14ac:dyDescent="0.3">
      <c r="A2280" s="7">
        <v>42145</v>
      </c>
      <c r="C2280" s="9">
        <v>-5564</v>
      </c>
      <c r="D2280" s="4" t="s">
        <v>16</v>
      </c>
      <c r="E2280" s="4" t="s">
        <v>29</v>
      </c>
      <c r="F2280" s="4" t="s">
        <v>126</v>
      </c>
      <c r="H2280" s="4" t="s">
        <v>185</v>
      </c>
      <c r="I2280" s="4" t="s">
        <v>163</v>
      </c>
      <c r="J2280" s="11">
        <f t="shared" si="105"/>
        <v>5</v>
      </c>
      <c r="K2280" s="11">
        <f t="shared" si="106"/>
        <v>0</v>
      </c>
      <c r="L2280" s="11">
        <f t="shared" si="107"/>
        <v>21</v>
      </c>
      <c r="M2280" s="11" t="str">
        <f ca="1">IF(I2280&lt;&gt;"план","",IF((ABS(SUMIFS($C:$C,$J:$J,J2280,$E:$E,E2280,$I:$I,"факт"))+ABS(C2280))&gt;ABS(SUMIFS(INDIRECT("'Реестр план'!"&amp;'План-факт'!$E$3),'Реестр план'!$F:$F,E2280,'Реестр план'!$I:$I,J2280)),"перерасход","ок"))</f>
        <v/>
      </c>
    </row>
    <row r="2281" spans="1:13" x14ac:dyDescent="0.3">
      <c r="A2281" s="7">
        <v>42145</v>
      </c>
      <c r="C2281" s="9">
        <v>6990</v>
      </c>
      <c r="D2281" s="4" t="s">
        <v>16</v>
      </c>
      <c r="E2281" s="4" t="s">
        <v>24</v>
      </c>
      <c r="F2281" s="4" t="s">
        <v>120</v>
      </c>
      <c r="H2281" s="4" t="s">
        <v>178</v>
      </c>
      <c r="I2281" s="4" t="s">
        <v>163</v>
      </c>
      <c r="J2281" s="11">
        <f t="shared" si="105"/>
        <v>5</v>
      </c>
      <c r="K2281" s="11">
        <f t="shared" si="106"/>
        <v>0</v>
      </c>
      <c r="L2281" s="11">
        <f t="shared" si="107"/>
        <v>21</v>
      </c>
      <c r="M2281" s="11" t="str">
        <f ca="1">IF(I2281&lt;&gt;"план","",IF((ABS(SUMIFS($C:$C,$J:$J,J2281,$E:$E,E2281,$I:$I,"факт"))+ABS(C2281))&gt;ABS(SUMIFS(INDIRECT("'Реестр план'!"&amp;'План-факт'!$E$3),'Реестр план'!$F:$F,E2281,'Реестр план'!$I:$I,J2281)),"перерасход","ок"))</f>
        <v/>
      </c>
    </row>
    <row r="2282" spans="1:13" x14ac:dyDescent="0.3">
      <c r="A2282" s="7">
        <v>42145</v>
      </c>
      <c r="C2282" s="9">
        <v>14160</v>
      </c>
      <c r="D2282" s="4" t="s">
        <v>9</v>
      </c>
      <c r="E2282" s="4" t="s">
        <v>24</v>
      </c>
      <c r="F2282" s="4" t="s">
        <v>115</v>
      </c>
      <c r="H2282" s="4" t="s">
        <v>178</v>
      </c>
      <c r="I2282" s="4" t="s">
        <v>163</v>
      </c>
      <c r="J2282" s="11">
        <f t="shared" si="105"/>
        <v>5</v>
      </c>
      <c r="K2282" s="11">
        <f t="shared" si="106"/>
        <v>0</v>
      </c>
      <c r="L2282" s="11">
        <f t="shared" si="107"/>
        <v>21</v>
      </c>
      <c r="M2282" s="11" t="str">
        <f ca="1">IF(I2282&lt;&gt;"план","",IF((ABS(SUMIFS($C:$C,$J:$J,J2282,$E:$E,E2282,$I:$I,"факт"))+ABS(C2282))&gt;ABS(SUMIFS(INDIRECT("'Реестр план'!"&amp;'План-факт'!$E$3),'Реестр план'!$F:$F,E2282,'Реестр план'!$I:$I,J2282)),"перерасход","ок"))</f>
        <v/>
      </c>
    </row>
    <row r="2283" spans="1:13" x14ac:dyDescent="0.3">
      <c r="A2283" s="7">
        <v>42145</v>
      </c>
      <c r="C2283" s="9">
        <v>15594.88</v>
      </c>
      <c r="D2283" s="4" t="s">
        <v>9</v>
      </c>
      <c r="E2283" s="4" t="s">
        <v>24</v>
      </c>
      <c r="F2283" s="4" t="s">
        <v>117</v>
      </c>
      <c r="H2283" s="4" t="s">
        <v>178</v>
      </c>
      <c r="I2283" s="4" t="s">
        <v>163</v>
      </c>
      <c r="J2283" s="11">
        <f t="shared" si="105"/>
        <v>5</v>
      </c>
      <c r="K2283" s="11">
        <f t="shared" si="106"/>
        <v>0</v>
      </c>
      <c r="L2283" s="11">
        <f t="shared" si="107"/>
        <v>21</v>
      </c>
      <c r="M2283" s="11" t="str">
        <f ca="1">IF(I2283&lt;&gt;"план","",IF((ABS(SUMIFS($C:$C,$J:$J,J2283,$E:$E,E2283,$I:$I,"факт"))+ABS(C2283))&gt;ABS(SUMIFS(INDIRECT("'Реестр план'!"&amp;'План-факт'!$E$3),'Реестр план'!$F:$F,E2283,'Реестр план'!$I:$I,J2283)),"перерасход","ок"))</f>
        <v/>
      </c>
    </row>
    <row r="2284" spans="1:13" x14ac:dyDescent="0.3">
      <c r="A2284" s="7">
        <v>42145</v>
      </c>
      <c r="C2284" s="9">
        <v>17700</v>
      </c>
      <c r="D2284" s="4" t="s">
        <v>16</v>
      </c>
      <c r="E2284" s="4" t="s">
        <v>24</v>
      </c>
      <c r="F2284" s="4" t="s">
        <v>117</v>
      </c>
      <c r="H2284" s="4" t="s">
        <v>178</v>
      </c>
      <c r="I2284" s="4" t="s">
        <v>163</v>
      </c>
      <c r="J2284" s="11">
        <f t="shared" si="105"/>
        <v>5</v>
      </c>
      <c r="K2284" s="11">
        <f t="shared" si="106"/>
        <v>0</v>
      </c>
      <c r="L2284" s="11">
        <f t="shared" si="107"/>
        <v>21</v>
      </c>
      <c r="M2284" s="11" t="str">
        <f ca="1">IF(I2284&lt;&gt;"план","",IF((ABS(SUMIFS($C:$C,$J:$J,J2284,$E:$E,E2284,$I:$I,"факт"))+ABS(C2284))&gt;ABS(SUMIFS(INDIRECT("'Реестр план'!"&amp;'План-факт'!$E$3),'Реестр план'!$F:$F,E2284,'Реестр план'!$I:$I,J2284)),"перерасход","ок"))</f>
        <v/>
      </c>
    </row>
    <row r="2285" spans="1:13" x14ac:dyDescent="0.3">
      <c r="A2285" s="7">
        <v>42145</v>
      </c>
      <c r="C2285" s="9">
        <v>19540.8</v>
      </c>
      <c r="D2285" s="4" t="s">
        <v>15</v>
      </c>
      <c r="E2285" s="4" t="s">
        <v>24</v>
      </c>
      <c r="F2285" s="4" t="s">
        <v>122</v>
      </c>
      <c r="H2285" s="4" t="s">
        <v>178</v>
      </c>
      <c r="I2285" s="4" t="s">
        <v>163</v>
      </c>
      <c r="J2285" s="11">
        <f t="shared" si="105"/>
        <v>5</v>
      </c>
      <c r="K2285" s="11">
        <f t="shared" si="106"/>
        <v>0</v>
      </c>
      <c r="L2285" s="11">
        <f t="shared" si="107"/>
        <v>21</v>
      </c>
      <c r="M2285" s="11" t="str">
        <f ca="1">IF(I2285&lt;&gt;"план","",IF((ABS(SUMIFS($C:$C,$J:$J,J2285,$E:$E,E2285,$I:$I,"факт"))+ABS(C2285))&gt;ABS(SUMIFS(INDIRECT("'Реестр план'!"&amp;'План-факт'!$E$3),'Реестр план'!$F:$F,E2285,'Реестр план'!$I:$I,J2285)),"перерасход","ок"))</f>
        <v/>
      </c>
    </row>
    <row r="2286" spans="1:13" x14ac:dyDescent="0.3">
      <c r="A2286" s="7">
        <v>42145</v>
      </c>
      <c r="C2286" s="9">
        <v>22089.599999999999</v>
      </c>
      <c r="D2286" s="4" t="s">
        <v>15</v>
      </c>
      <c r="E2286" s="4" t="s">
        <v>24</v>
      </c>
      <c r="F2286" s="4" t="s">
        <v>116</v>
      </c>
      <c r="H2286" s="4" t="s">
        <v>178</v>
      </c>
      <c r="I2286" s="4" t="s">
        <v>163</v>
      </c>
      <c r="J2286" s="11">
        <f t="shared" si="105"/>
        <v>5</v>
      </c>
      <c r="K2286" s="11">
        <f t="shared" si="106"/>
        <v>0</v>
      </c>
      <c r="L2286" s="11">
        <f t="shared" si="107"/>
        <v>21</v>
      </c>
      <c r="M2286" s="11" t="str">
        <f ca="1">IF(I2286&lt;&gt;"план","",IF((ABS(SUMIFS($C:$C,$J:$J,J2286,$E:$E,E2286,$I:$I,"факт"))+ABS(C2286))&gt;ABS(SUMIFS(INDIRECT("'Реестр план'!"&amp;'План-факт'!$E$3),'Реестр план'!$F:$F,E2286,'Реестр план'!$I:$I,J2286)),"перерасход","ок"))</f>
        <v/>
      </c>
    </row>
    <row r="2287" spans="1:13" x14ac:dyDescent="0.3">
      <c r="A2287" s="7">
        <v>42145</v>
      </c>
      <c r="C2287" s="9">
        <v>25443.75</v>
      </c>
      <c r="D2287" s="4" t="s">
        <v>16</v>
      </c>
      <c r="E2287" s="4" t="s">
        <v>24</v>
      </c>
      <c r="F2287" s="4" t="s">
        <v>122</v>
      </c>
      <c r="H2287" s="4" t="s">
        <v>178</v>
      </c>
      <c r="I2287" s="4" t="s">
        <v>163</v>
      </c>
      <c r="J2287" s="11">
        <f t="shared" si="105"/>
        <v>5</v>
      </c>
      <c r="K2287" s="11">
        <f t="shared" si="106"/>
        <v>0</v>
      </c>
      <c r="L2287" s="11">
        <f t="shared" si="107"/>
        <v>21</v>
      </c>
      <c r="M2287" s="11" t="str">
        <f ca="1">IF(I2287&lt;&gt;"план","",IF((ABS(SUMIFS($C:$C,$J:$J,J2287,$E:$E,E2287,$I:$I,"факт"))+ABS(C2287))&gt;ABS(SUMIFS(INDIRECT("'Реестр план'!"&amp;'План-факт'!$E$3),'Реестр план'!$F:$F,E2287,'Реестр план'!$I:$I,J2287)),"перерасход","ок"))</f>
        <v/>
      </c>
    </row>
    <row r="2288" spans="1:13" x14ac:dyDescent="0.3">
      <c r="A2288" s="7">
        <v>42145</v>
      </c>
      <c r="C2288" s="9">
        <v>26738.799999999999</v>
      </c>
      <c r="D2288" s="4" t="s">
        <v>15</v>
      </c>
      <c r="E2288" s="4" t="s">
        <v>24</v>
      </c>
      <c r="F2288" s="4" t="s">
        <v>108</v>
      </c>
      <c r="H2288" s="4" t="s">
        <v>178</v>
      </c>
      <c r="I2288" s="4" t="s">
        <v>163</v>
      </c>
      <c r="J2288" s="11">
        <f t="shared" si="105"/>
        <v>5</v>
      </c>
      <c r="K2288" s="11">
        <f t="shared" si="106"/>
        <v>0</v>
      </c>
      <c r="L2288" s="11">
        <f t="shared" si="107"/>
        <v>21</v>
      </c>
      <c r="M2288" s="11" t="str">
        <f ca="1">IF(I2288&lt;&gt;"план","",IF((ABS(SUMIFS($C:$C,$J:$J,J2288,$E:$E,E2288,$I:$I,"факт"))+ABS(C2288))&gt;ABS(SUMIFS(INDIRECT("'Реестр план'!"&amp;'План-факт'!$E$3),'Реестр план'!$F:$F,E2288,'Реестр план'!$I:$I,J2288)),"перерасход","ок"))</f>
        <v/>
      </c>
    </row>
    <row r="2289" spans="1:13" x14ac:dyDescent="0.3">
      <c r="A2289" s="7">
        <v>42145</v>
      </c>
      <c r="C2289" s="9">
        <v>27045.599999999999</v>
      </c>
      <c r="D2289" s="4" t="s">
        <v>9</v>
      </c>
      <c r="E2289" s="4" t="s">
        <v>24</v>
      </c>
      <c r="F2289" s="4" t="s">
        <v>119</v>
      </c>
      <c r="H2289" s="4" t="s">
        <v>178</v>
      </c>
      <c r="I2289" s="4" t="s">
        <v>163</v>
      </c>
      <c r="J2289" s="11">
        <f t="shared" si="105"/>
        <v>5</v>
      </c>
      <c r="K2289" s="11">
        <f t="shared" si="106"/>
        <v>0</v>
      </c>
      <c r="L2289" s="11">
        <f t="shared" si="107"/>
        <v>21</v>
      </c>
      <c r="M2289" s="11" t="str">
        <f ca="1">IF(I2289&lt;&gt;"план","",IF((ABS(SUMIFS($C:$C,$J:$J,J2289,$E:$E,E2289,$I:$I,"факт"))+ABS(C2289))&gt;ABS(SUMIFS(INDIRECT("'Реестр план'!"&amp;'План-факт'!$E$3),'Реестр план'!$F:$F,E2289,'Реестр план'!$I:$I,J2289)),"перерасход","ок"))</f>
        <v/>
      </c>
    </row>
    <row r="2290" spans="1:13" x14ac:dyDescent="0.3">
      <c r="A2290" s="7">
        <v>42145</v>
      </c>
      <c r="C2290" s="9">
        <v>32709.599999999999</v>
      </c>
      <c r="D2290" s="4" t="s">
        <v>15</v>
      </c>
      <c r="E2290" s="4" t="s">
        <v>24</v>
      </c>
      <c r="F2290" s="4" t="s">
        <v>107</v>
      </c>
      <c r="H2290" s="4" t="s">
        <v>178</v>
      </c>
      <c r="I2290" s="4" t="s">
        <v>163</v>
      </c>
      <c r="J2290" s="11">
        <f t="shared" si="105"/>
        <v>5</v>
      </c>
      <c r="K2290" s="11">
        <f t="shared" si="106"/>
        <v>0</v>
      </c>
      <c r="L2290" s="11">
        <f t="shared" si="107"/>
        <v>21</v>
      </c>
      <c r="M2290" s="11" t="str">
        <f ca="1">IF(I2290&lt;&gt;"план","",IF((ABS(SUMIFS($C:$C,$J:$J,J2290,$E:$E,E2290,$I:$I,"факт"))+ABS(C2290))&gt;ABS(SUMIFS(INDIRECT("'Реестр план'!"&amp;'План-факт'!$E$3),'Реестр план'!$F:$F,E2290,'Реестр план'!$I:$I,J2290)),"перерасход","ок"))</f>
        <v/>
      </c>
    </row>
    <row r="2291" spans="1:13" x14ac:dyDescent="0.3">
      <c r="A2291" s="7">
        <v>42145</v>
      </c>
      <c r="C2291" s="9">
        <v>42480</v>
      </c>
      <c r="D2291" s="4" t="s">
        <v>15</v>
      </c>
      <c r="E2291" s="4" t="s">
        <v>24</v>
      </c>
      <c r="F2291" s="4" t="s">
        <v>125</v>
      </c>
      <c r="H2291" s="4" t="s">
        <v>178</v>
      </c>
      <c r="I2291" s="4" t="s">
        <v>163</v>
      </c>
      <c r="J2291" s="11">
        <f t="shared" si="105"/>
        <v>5</v>
      </c>
      <c r="K2291" s="11">
        <f t="shared" si="106"/>
        <v>0</v>
      </c>
      <c r="L2291" s="11">
        <f t="shared" si="107"/>
        <v>21</v>
      </c>
      <c r="M2291" s="11" t="str">
        <f ca="1">IF(I2291&lt;&gt;"план","",IF((ABS(SUMIFS($C:$C,$J:$J,J2291,$E:$E,E2291,$I:$I,"факт"))+ABS(C2291))&gt;ABS(SUMIFS(INDIRECT("'Реестр план'!"&amp;'План-факт'!$E$3),'Реестр план'!$F:$F,E2291,'Реестр план'!$I:$I,J2291)),"перерасход","ок"))</f>
        <v/>
      </c>
    </row>
    <row r="2292" spans="1:13" x14ac:dyDescent="0.3">
      <c r="A2292" s="7">
        <v>42145</v>
      </c>
      <c r="C2292" s="9">
        <v>42587.91</v>
      </c>
      <c r="D2292" s="4" t="s">
        <v>16</v>
      </c>
      <c r="E2292" s="4" t="s">
        <v>24</v>
      </c>
      <c r="F2292" s="4" t="s">
        <v>105</v>
      </c>
      <c r="H2292" s="4" t="s">
        <v>178</v>
      </c>
      <c r="I2292" s="4" t="s">
        <v>163</v>
      </c>
      <c r="J2292" s="11">
        <f t="shared" si="105"/>
        <v>5</v>
      </c>
      <c r="K2292" s="11">
        <f t="shared" si="106"/>
        <v>0</v>
      </c>
      <c r="L2292" s="11">
        <f t="shared" si="107"/>
        <v>21</v>
      </c>
      <c r="M2292" s="11" t="str">
        <f ca="1">IF(I2292&lt;&gt;"план","",IF((ABS(SUMIFS($C:$C,$J:$J,J2292,$E:$E,E2292,$I:$I,"факт"))+ABS(C2292))&gt;ABS(SUMIFS(INDIRECT("'Реестр план'!"&amp;'План-факт'!$E$3),'Реестр план'!$F:$F,E2292,'Реестр план'!$I:$I,J2292)),"перерасход","ок"))</f>
        <v/>
      </c>
    </row>
    <row r="2293" spans="1:13" x14ac:dyDescent="0.3">
      <c r="A2293" s="7">
        <v>42145</v>
      </c>
      <c r="C2293" s="9">
        <v>51752.13</v>
      </c>
      <c r="D2293" s="4" t="s">
        <v>16</v>
      </c>
      <c r="E2293" s="4" t="s">
        <v>24</v>
      </c>
      <c r="F2293" s="4" t="s">
        <v>121</v>
      </c>
      <c r="H2293" s="4" t="s">
        <v>178</v>
      </c>
      <c r="I2293" s="4" t="s">
        <v>163</v>
      </c>
      <c r="J2293" s="11">
        <f t="shared" si="105"/>
        <v>5</v>
      </c>
      <c r="K2293" s="11">
        <f t="shared" si="106"/>
        <v>0</v>
      </c>
      <c r="L2293" s="11">
        <f t="shared" si="107"/>
        <v>21</v>
      </c>
      <c r="M2293" s="11" t="str">
        <f ca="1">IF(I2293&lt;&gt;"план","",IF((ABS(SUMIFS($C:$C,$J:$J,J2293,$E:$E,E2293,$I:$I,"факт"))+ABS(C2293))&gt;ABS(SUMIFS(INDIRECT("'Реестр план'!"&amp;'План-факт'!$E$3),'Реестр план'!$F:$F,E2293,'Реестр план'!$I:$I,J2293)),"перерасход","ок"))</f>
        <v/>
      </c>
    </row>
    <row r="2294" spans="1:13" x14ac:dyDescent="0.3">
      <c r="A2294" s="7">
        <v>42145</v>
      </c>
      <c r="C2294" s="9">
        <v>58434.63</v>
      </c>
      <c r="D2294" s="4" t="s">
        <v>15</v>
      </c>
      <c r="E2294" s="4" t="s">
        <v>24</v>
      </c>
      <c r="F2294" s="4" t="s">
        <v>112</v>
      </c>
      <c r="H2294" s="4" t="s">
        <v>178</v>
      </c>
      <c r="I2294" s="4" t="s">
        <v>163</v>
      </c>
      <c r="J2294" s="11">
        <f t="shared" si="105"/>
        <v>5</v>
      </c>
      <c r="K2294" s="11">
        <f t="shared" si="106"/>
        <v>0</v>
      </c>
      <c r="L2294" s="11">
        <f t="shared" si="107"/>
        <v>21</v>
      </c>
      <c r="M2294" s="11" t="str">
        <f ca="1">IF(I2294&lt;&gt;"план","",IF((ABS(SUMIFS($C:$C,$J:$J,J2294,$E:$E,E2294,$I:$I,"факт"))+ABS(C2294))&gt;ABS(SUMIFS(INDIRECT("'Реестр план'!"&amp;'План-факт'!$E$3),'Реестр план'!$F:$F,E2294,'Реестр план'!$I:$I,J2294)),"перерасход","ок"))</f>
        <v/>
      </c>
    </row>
    <row r="2295" spans="1:13" x14ac:dyDescent="0.3">
      <c r="A2295" s="7">
        <v>42145</v>
      </c>
      <c r="C2295" s="9">
        <v>64197.9</v>
      </c>
      <c r="D2295" s="4" t="s">
        <v>15</v>
      </c>
      <c r="E2295" s="4" t="s">
        <v>24</v>
      </c>
      <c r="F2295" s="4" t="s">
        <v>109</v>
      </c>
      <c r="H2295" s="4" t="s">
        <v>178</v>
      </c>
      <c r="I2295" s="4" t="s">
        <v>163</v>
      </c>
      <c r="J2295" s="11">
        <f t="shared" si="105"/>
        <v>5</v>
      </c>
      <c r="K2295" s="11">
        <f t="shared" si="106"/>
        <v>0</v>
      </c>
      <c r="L2295" s="11">
        <f t="shared" si="107"/>
        <v>21</v>
      </c>
      <c r="M2295" s="11" t="str">
        <f ca="1">IF(I2295&lt;&gt;"план","",IF((ABS(SUMIFS($C:$C,$J:$J,J2295,$E:$E,E2295,$I:$I,"факт"))+ABS(C2295))&gt;ABS(SUMIFS(INDIRECT("'Реестр план'!"&amp;'План-факт'!$E$3),'Реестр план'!$F:$F,E2295,'Реестр план'!$I:$I,J2295)),"перерасход","ок"))</f>
        <v/>
      </c>
    </row>
    <row r="2296" spans="1:13" x14ac:dyDescent="0.3">
      <c r="A2296" s="7">
        <v>42145</v>
      </c>
      <c r="C2296" s="9">
        <v>91011.19</v>
      </c>
      <c r="D2296" s="4" t="s">
        <v>15</v>
      </c>
      <c r="E2296" s="4" t="s">
        <v>24</v>
      </c>
      <c r="F2296" s="4" t="s">
        <v>120</v>
      </c>
      <c r="H2296" s="4" t="s">
        <v>178</v>
      </c>
      <c r="I2296" s="4" t="s">
        <v>163</v>
      </c>
      <c r="J2296" s="11">
        <f t="shared" si="105"/>
        <v>5</v>
      </c>
      <c r="K2296" s="11">
        <f t="shared" si="106"/>
        <v>0</v>
      </c>
      <c r="L2296" s="11">
        <f t="shared" si="107"/>
        <v>21</v>
      </c>
      <c r="M2296" s="11" t="str">
        <f ca="1">IF(I2296&lt;&gt;"план","",IF((ABS(SUMIFS($C:$C,$J:$J,J2296,$E:$E,E2296,$I:$I,"факт"))+ABS(C2296))&gt;ABS(SUMIFS(INDIRECT("'Реестр план'!"&amp;'План-факт'!$E$3),'Реестр план'!$F:$F,E2296,'Реестр план'!$I:$I,J2296)),"перерасход","ок"))</f>
        <v/>
      </c>
    </row>
    <row r="2297" spans="1:13" x14ac:dyDescent="0.3">
      <c r="A2297" s="7">
        <v>42145</v>
      </c>
      <c r="C2297" s="9">
        <v>132750</v>
      </c>
      <c r="D2297" s="4" t="s">
        <v>15</v>
      </c>
      <c r="E2297" s="4" t="s">
        <v>24</v>
      </c>
      <c r="F2297" s="4" t="s">
        <v>114</v>
      </c>
      <c r="H2297" s="4" t="s">
        <v>178</v>
      </c>
      <c r="I2297" s="4" t="s">
        <v>163</v>
      </c>
      <c r="J2297" s="11">
        <f t="shared" si="105"/>
        <v>5</v>
      </c>
      <c r="K2297" s="11">
        <f t="shared" si="106"/>
        <v>0</v>
      </c>
      <c r="L2297" s="11">
        <f t="shared" si="107"/>
        <v>21</v>
      </c>
      <c r="M2297" s="11" t="str">
        <f ca="1">IF(I2297&lt;&gt;"план","",IF((ABS(SUMIFS($C:$C,$J:$J,J2297,$E:$E,E2297,$I:$I,"факт"))+ABS(C2297))&gt;ABS(SUMIFS(INDIRECT("'Реестр план'!"&amp;'План-факт'!$E$3),'Реестр план'!$F:$F,E2297,'Реестр план'!$I:$I,J2297)),"перерасход","ок"))</f>
        <v/>
      </c>
    </row>
    <row r="2298" spans="1:13" x14ac:dyDescent="0.3">
      <c r="A2298" s="7">
        <v>42145</v>
      </c>
      <c r="C2298" s="9">
        <v>486870</v>
      </c>
      <c r="D2298" s="4" t="s">
        <v>9</v>
      </c>
      <c r="E2298" s="4" t="s">
        <v>24</v>
      </c>
      <c r="F2298" s="4" t="s">
        <v>110</v>
      </c>
      <c r="H2298" s="4" t="s">
        <v>178</v>
      </c>
      <c r="I2298" s="4" t="s">
        <v>163</v>
      </c>
      <c r="J2298" s="11">
        <f t="shared" si="105"/>
        <v>5</v>
      </c>
      <c r="K2298" s="11">
        <f t="shared" si="106"/>
        <v>0</v>
      </c>
      <c r="L2298" s="11">
        <f t="shared" si="107"/>
        <v>21</v>
      </c>
      <c r="M2298" s="11" t="str">
        <f ca="1">IF(I2298&lt;&gt;"план","",IF((ABS(SUMIFS($C:$C,$J:$J,J2298,$E:$E,E2298,$I:$I,"факт"))+ABS(C2298))&gt;ABS(SUMIFS(INDIRECT("'Реестр план'!"&amp;'План-факт'!$E$3),'Реестр план'!$F:$F,E2298,'Реестр план'!$I:$I,J2298)),"перерасход","ок"))</f>
        <v/>
      </c>
    </row>
    <row r="2299" spans="1:13" x14ac:dyDescent="0.3">
      <c r="A2299" s="7">
        <v>42146</v>
      </c>
      <c r="C2299" s="9">
        <v>-71966.210000000006</v>
      </c>
      <c r="D2299" s="4" t="s">
        <v>9</v>
      </c>
      <c r="E2299" s="4" t="s">
        <v>29</v>
      </c>
      <c r="F2299" s="4" t="s">
        <v>139</v>
      </c>
      <c r="H2299" s="4" t="s">
        <v>185</v>
      </c>
      <c r="I2299" s="4" t="s">
        <v>163</v>
      </c>
      <c r="J2299" s="11">
        <f t="shared" si="105"/>
        <v>5</v>
      </c>
      <c r="K2299" s="11">
        <f t="shared" si="106"/>
        <v>0</v>
      </c>
      <c r="L2299" s="11">
        <f t="shared" si="107"/>
        <v>21</v>
      </c>
      <c r="M2299" s="11" t="str">
        <f ca="1">IF(I2299&lt;&gt;"план","",IF((ABS(SUMIFS($C:$C,$J:$J,J2299,$E:$E,E2299,$I:$I,"факт"))+ABS(C2299))&gt;ABS(SUMIFS(INDIRECT("'Реестр план'!"&amp;'План-факт'!$E$3),'Реестр план'!$F:$F,E2299,'Реестр план'!$I:$I,J2299)),"перерасход","ок"))</f>
        <v/>
      </c>
    </row>
    <row r="2300" spans="1:13" x14ac:dyDescent="0.3">
      <c r="A2300" s="7">
        <v>42146</v>
      </c>
      <c r="C2300" s="9">
        <v>-59077.06</v>
      </c>
      <c r="D2300" s="4" t="s">
        <v>15</v>
      </c>
      <c r="E2300" s="4" t="s">
        <v>29</v>
      </c>
      <c r="F2300" s="4" t="s">
        <v>142</v>
      </c>
      <c r="H2300" s="4" t="s">
        <v>185</v>
      </c>
      <c r="I2300" s="4" t="s">
        <v>163</v>
      </c>
      <c r="J2300" s="11">
        <f t="shared" si="105"/>
        <v>5</v>
      </c>
      <c r="K2300" s="11">
        <f t="shared" si="106"/>
        <v>0</v>
      </c>
      <c r="L2300" s="11">
        <f t="shared" si="107"/>
        <v>21</v>
      </c>
      <c r="M2300" s="11" t="str">
        <f ca="1">IF(I2300&lt;&gt;"план","",IF((ABS(SUMIFS($C:$C,$J:$J,J2300,$E:$E,E2300,$I:$I,"факт"))+ABS(C2300))&gt;ABS(SUMIFS(INDIRECT("'Реестр план'!"&amp;'План-факт'!$E$3),'Реестр план'!$F:$F,E2300,'Реестр план'!$I:$I,J2300)),"перерасход","ок"))</f>
        <v/>
      </c>
    </row>
    <row r="2301" spans="1:13" x14ac:dyDescent="0.3">
      <c r="A2301" s="7">
        <v>42146</v>
      </c>
      <c r="C2301" s="9">
        <v>-25657.42</v>
      </c>
      <c r="D2301" s="4" t="s">
        <v>15</v>
      </c>
      <c r="E2301" s="4" t="s">
        <v>29</v>
      </c>
      <c r="F2301" s="4" t="s">
        <v>136</v>
      </c>
      <c r="H2301" s="4" t="s">
        <v>185</v>
      </c>
      <c r="I2301" s="4" t="s">
        <v>163</v>
      </c>
      <c r="J2301" s="11">
        <f t="shared" si="105"/>
        <v>5</v>
      </c>
      <c r="K2301" s="11">
        <f t="shared" si="106"/>
        <v>0</v>
      </c>
      <c r="L2301" s="11">
        <f t="shared" si="107"/>
        <v>21</v>
      </c>
      <c r="M2301" s="11" t="str">
        <f ca="1">IF(I2301&lt;&gt;"план","",IF((ABS(SUMIFS($C:$C,$J:$J,J2301,$E:$E,E2301,$I:$I,"факт"))+ABS(C2301))&gt;ABS(SUMIFS(INDIRECT("'Реестр план'!"&amp;'План-факт'!$E$3),'Реестр план'!$F:$F,E2301,'Реестр план'!$I:$I,J2301)),"перерасход","ок"))</f>
        <v/>
      </c>
    </row>
    <row r="2302" spans="1:13" x14ac:dyDescent="0.3">
      <c r="A2302" s="7">
        <v>42146</v>
      </c>
      <c r="C2302" s="9">
        <v>-22096.75</v>
      </c>
      <c r="D2302" s="4" t="s">
        <v>9</v>
      </c>
      <c r="E2302" s="4" t="s">
        <v>29</v>
      </c>
      <c r="F2302" s="4" t="s">
        <v>130</v>
      </c>
      <c r="H2302" s="4" t="s">
        <v>185</v>
      </c>
      <c r="I2302" s="4" t="s">
        <v>163</v>
      </c>
      <c r="J2302" s="11">
        <f t="shared" si="105"/>
        <v>5</v>
      </c>
      <c r="K2302" s="11">
        <f t="shared" si="106"/>
        <v>0</v>
      </c>
      <c r="L2302" s="11">
        <f t="shared" si="107"/>
        <v>21</v>
      </c>
      <c r="M2302" s="11" t="str">
        <f ca="1">IF(I2302&lt;&gt;"план","",IF((ABS(SUMIFS($C:$C,$J:$J,J2302,$E:$E,E2302,$I:$I,"факт"))+ABS(C2302))&gt;ABS(SUMIFS(INDIRECT("'Реестр план'!"&amp;'План-факт'!$E$3),'Реестр план'!$F:$F,E2302,'Реестр план'!$I:$I,J2302)),"перерасход","ок"))</f>
        <v/>
      </c>
    </row>
    <row r="2303" spans="1:13" x14ac:dyDescent="0.3">
      <c r="A2303" s="7">
        <v>42146</v>
      </c>
      <c r="C2303" s="9">
        <v>-13797.38</v>
      </c>
      <c r="D2303" s="4" t="s">
        <v>16</v>
      </c>
      <c r="E2303" s="4" t="s">
        <v>29</v>
      </c>
      <c r="F2303" s="4" t="s">
        <v>135</v>
      </c>
      <c r="H2303" s="4" t="s">
        <v>185</v>
      </c>
      <c r="I2303" s="4" t="s">
        <v>163</v>
      </c>
      <c r="J2303" s="11">
        <f t="shared" si="105"/>
        <v>5</v>
      </c>
      <c r="K2303" s="11">
        <f t="shared" si="106"/>
        <v>0</v>
      </c>
      <c r="L2303" s="11">
        <f t="shared" si="107"/>
        <v>21</v>
      </c>
      <c r="M2303" s="11" t="str">
        <f ca="1">IF(I2303&lt;&gt;"план","",IF((ABS(SUMIFS($C:$C,$J:$J,J2303,$E:$E,E2303,$I:$I,"факт"))+ABS(C2303))&gt;ABS(SUMIFS(INDIRECT("'Реестр план'!"&amp;'План-факт'!$E$3),'Реестр план'!$F:$F,E2303,'Реестр план'!$I:$I,J2303)),"перерасход","ок"))</f>
        <v/>
      </c>
    </row>
    <row r="2304" spans="1:13" x14ac:dyDescent="0.3">
      <c r="A2304" s="7">
        <v>42146</v>
      </c>
      <c r="C2304" s="9">
        <v>9499</v>
      </c>
      <c r="D2304" s="4" t="s">
        <v>16</v>
      </c>
      <c r="E2304" s="4" t="s">
        <v>24</v>
      </c>
      <c r="F2304" s="4" t="s">
        <v>106</v>
      </c>
      <c r="H2304" s="4" t="s">
        <v>178</v>
      </c>
      <c r="I2304" s="4" t="s">
        <v>163</v>
      </c>
      <c r="J2304" s="11">
        <f t="shared" si="105"/>
        <v>5</v>
      </c>
      <c r="K2304" s="11">
        <f t="shared" si="106"/>
        <v>0</v>
      </c>
      <c r="L2304" s="11">
        <f t="shared" si="107"/>
        <v>21</v>
      </c>
      <c r="M2304" s="11" t="str">
        <f ca="1">IF(I2304&lt;&gt;"план","",IF((ABS(SUMIFS($C:$C,$J:$J,J2304,$E:$E,E2304,$I:$I,"факт"))+ABS(C2304))&gt;ABS(SUMIFS(INDIRECT("'Реестр план'!"&amp;'План-факт'!$E$3),'Реестр план'!$F:$F,E2304,'Реестр план'!$I:$I,J2304)),"перерасход","ок"))</f>
        <v/>
      </c>
    </row>
    <row r="2305" spans="1:13" x14ac:dyDescent="0.3">
      <c r="A2305" s="7">
        <v>42146</v>
      </c>
      <c r="C2305" s="9">
        <v>20612.830000000002</v>
      </c>
      <c r="D2305" s="4" t="s">
        <v>15</v>
      </c>
      <c r="E2305" s="4" t="s">
        <v>24</v>
      </c>
      <c r="F2305" s="4" t="s">
        <v>122</v>
      </c>
      <c r="H2305" s="4" t="s">
        <v>178</v>
      </c>
      <c r="I2305" s="4" t="s">
        <v>163</v>
      </c>
      <c r="J2305" s="11">
        <f t="shared" si="105"/>
        <v>5</v>
      </c>
      <c r="K2305" s="11">
        <f t="shared" si="106"/>
        <v>0</v>
      </c>
      <c r="L2305" s="11">
        <f t="shared" si="107"/>
        <v>21</v>
      </c>
      <c r="M2305" s="11" t="str">
        <f ca="1">IF(I2305&lt;&gt;"план","",IF((ABS(SUMIFS($C:$C,$J:$J,J2305,$E:$E,E2305,$I:$I,"факт"))+ABS(C2305))&gt;ABS(SUMIFS(INDIRECT("'Реестр план'!"&amp;'План-факт'!$E$3),'Реестр план'!$F:$F,E2305,'Реестр план'!$I:$I,J2305)),"перерасход","ок"))</f>
        <v/>
      </c>
    </row>
    <row r="2306" spans="1:13" x14ac:dyDescent="0.3">
      <c r="A2306" s="7">
        <v>42146</v>
      </c>
      <c r="C2306" s="9">
        <v>31561.46</v>
      </c>
      <c r="D2306" s="4" t="s">
        <v>15</v>
      </c>
      <c r="E2306" s="4" t="s">
        <v>24</v>
      </c>
      <c r="F2306" s="4" t="s">
        <v>121</v>
      </c>
      <c r="H2306" s="4" t="s">
        <v>178</v>
      </c>
      <c r="I2306" s="4" t="s">
        <v>163</v>
      </c>
      <c r="J2306" s="11">
        <f t="shared" si="105"/>
        <v>5</v>
      </c>
      <c r="K2306" s="11">
        <f t="shared" si="106"/>
        <v>0</v>
      </c>
      <c r="L2306" s="11">
        <f t="shared" si="107"/>
        <v>21</v>
      </c>
      <c r="M2306" s="11" t="str">
        <f ca="1">IF(I2306&lt;&gt;"план","",IF((ABS(SUMIFS($C:$C,$J:$J,J2306,$E:$E,E2306,$I:$I,"факт"))+ABS(C2306))&gt;ABS(SUMIFS(INDIRECT("'Реестр план'!"&amp;'План-факт'!$E$3),'Реестр план'!$F:$F,E2306,'Реестр план'!$I:$I,J2306)),"перерасход","ок"))</f>
        <v/>
      </c>
    </row>
    <row r="2307" spans="1:13" x14ac:dyDescent="0.3">
      <c r="A2307" s="7">
        <v>42146</v>
      </c>
      <c r="C2307" s="9">
        <v>31679.17</v>
      </c>
      <c r="D2307" s="4" t="s">
        <v>9</v>
      </c>
      <c r="E2307" s="4" t="s">
        <v>24</v>
      </c>
      <c r="F2307" s="4" t="s">
        <v>120</v>
      </c>
      <c r="H2307" s="4" t="s">
        <v>178</v>
      </c>
      <c r="I2307" s="4" t="s">
        <v>163</v>
      </c>
      <c r="J2307" s="11">
        <f t="shared" si="105"/>
        <v>5</v>
      </c>
      <c r="K2307" s="11">
        <f t="shared" si="106"/>
        <v>0</v>
      </c>
      <c r="L2307" s="11">
        <f t="shared" si="107"/>
        <v>21</v>
      </c>
      <c r="M2307" s="11" t="str">
        <f ca="1">IF(I2307&lt;&gt;"план","",IF((ABS(SUMIFS($C:$C,$J:$J,J2307,$E:$E,E2307,$I:$I,"факт"))+ABS(C2307))&gt;ABS(SUMIFS(INDIRECT("'Реестр план'!"&amp;'План-факт'!$E$3),'Реестр план'!$F:$F,E2307,'Реестр план'!$I:$I,J2307)),"перерасход","ок"))</f>
        <v/>
      </c>
    </row>
    <row r="2308" spans="1:13" x14ac:dyDescent="0.3">
      <c r="A2308" s="7">
        <v>42146</v>
      </c>
      <c r="C2308" s="9">
        <v>41047.760000000002</v>
      </c>
      <c r="D2308" s="4" t="s">
        <v>9</v>
      </c>
      <c r="E2308" s="4" t="s">
        <v>24</v>
      </c>
      <c r="F2308" s="4" t="s">
        <v>115</v>
      </c>
      <c r="H2308" s="4" t="s">
        <v>178</v>
      </c>
      <c r="I2308" s="4" t="s">
        <v>163</v>
      </c>
      <c r="J2308" s="11">
        <f t="shared" ref="J2308:J2371" si="108">IF(ISBLANK(A2308),0,MONTH(A2308))</f>
        <v>5</v>
      </c>
      <c r="K2308" s="11">
        <f t="shared" ref="K2308:K2371" si="109">IF(ISBLANK(B2308),0,MONTH(B2308))</f>
        <v>0</v>
      </c>
      <c r="L2308" s="11">
        <f t="shared" ref="L2308:L2371" si="110">WEEKNUM(A2308)</f>
        <v>21</v>
      </c>
      <c r="M2308" s="11" t="str">
        <f ca="1">IF(I2308&lt;&gt;"план","",IF((ABS(SUMIFS($C:$C,$J:$J,J2308,$E:$E,E2308,$I:$I,"факт"))+ABS(C2308))&gt;ABS(SUMIFS(INDIRECT("'Реестр план'!"&amp;'План-факт'!$E$3),'Реестр план'!$F:$F,E2308,'Реестр план'!$I:$I,J2308)),"перерасход","ок"))</f>
        <v/>
      </c>
    </row>
    <row r="2309" spans="1:13" x14ac:dyDescent="0.3">
      <c r="A2309" s="7">
        <v>42146</v>
      </c>
      <c r="C2309" s="9">
        <v>66208.03</v>
      </c>
      <c r="D2309" s="4" t="s">
        <v>9</v>
      </c>
      <c r="E2309" s="4" t="s">
        <v>24</v>
      </c>
      <c r="F2309" s="4" t="s">
        <v>115</v>
      </c>
      <c r="H2309" s="4" t="s">
        <v>178</v>
      </c>
      <c r="I2309" s="4" t="s">
        <v>163</v>
      </c>
      <c r="J2309" s="11">
        <f t="shared" si="108"/>
        <v>5</v>
      </c>
      <c r="K2309" s="11">
        <f t="shared" si="109"/>
        <v>0</v>
      </c>
      <c r="L2309" s="11">
        <f t="shared" si="110"/>
        <v>21</v>
      </c>
      <c r="M2309" s="11" t="str">
        <f ca="1">IF(I2309&lt;&gt;"план","",IF((ABS(SUMIFS($C:$C,$J:$J,J2309,$E:$E,E2309,$I:$I,"факт"))+ABS(C2309))&gt;ABS(SUMIFS(INDIRECT("'Реестр план'!"&amp;'План-факт'!$E$3),'Реестр план'!$F:$F,E2309,'Реестр план'!$I:$I,J2309)),"перерасход","ок"))</f>
        <v/>
      </c>
    </row>
    <row r="2310" spans="1:13" x14ac:dyDescent="0.3">
      <c r="A2310" s="7">
        <v>42146</v>
      </c>
      <c r="C2310" s="9">
        <v>66208.03</v>
      </c>
      <c r="D2310" s="4" t="s">
        <v>9</v>
      </c>
      <c r="E2310" s="4" t="s">
        <v>24</v>
      </c>
      <c r="F2310" s="4" t="s">
        <v>115</v>
      </c>
      <c r="H2310" s="4" t="s">
        <v>178</v>
      </c>
      <c r="I2310" s="4" t="s">
        <v>163</v>
      </c>
      <c r="J2310" s="11">
        <f t="shared" si="108"/>
        <v>5</v>
      </c>
      <c r="K2310" s="11">
        <f t="shared" si="109"/>
        <v>0</v>
      </c>
      <c r="L2310" s="11">
        <f t="shared" si="110"/>
        <v>21</v>
      </c>
      <c r="M2310" s="11" t="str">
        <f ca="1">IF(I2310&lt;&gt;"план","",IF((ABS(SUMIFS($C:$C,$J:$J,J2310,$E:$E,E2310,$I:$I,"факт"))+ABS(C2310))&gt;ABS(SUMIFS(INDIRECT("'Реестр план'!"&amp;'План-факт'!$E$3),'Реестр план'!$F:$F,E2310,'Реестр план'!$I:$I,J2310)),"перерасход","ок"))</f>
        <v/>
      </c>
    </row>
    <row r="2311" spans="1:13" x14ac:dyDescent="0.3">
      <c r="A2311" s="7">
        <v>42146</v>
      </c>
      <c r="C2311" s="9">
        <v>79867.460000000006</v>
      </c>
      <c r="D2311" s="4" t="s">
        <v>16</v>
      </c>
      <c r="E2311" s="4" t="s">
        <v>24</v>
      </c>
      <c r="F2311" s="4" t="s">
        <v>114</v>
      </c>
      <c r="H2311" s="4" t="s">
        <v>178</v>
      </c>
      <c r="I2311" s="4" t="s">
        <v>163</v>
      </c>
      <c r="J2311" s="11">
        <f t="shared" si="108"/>
        <v>5</v>
      </c>
      <c r="K2311" s="11">
        <f t="shared" si="109"/>
        <v>0</v>
      </c>
      <c r="L2311" s="11">
        <f t="shared" si="110"/>
        <v>21</v>
      </c>
      <c r="M2311" s="11" t="str">
        <f ca="1">IF(I2311&lt;&gt;"план","",IF((ABS(SUMIFS($C:$C,$J:$J,J2311,$E:$E,E2311,$I:$I,"факт"))+ABS(C2311))&gt;ABS(SUMIFS(INDIRECT("'Реестр план'!"&amp;'План-факт'!$E$3),'Реестр план'!$F:$F,E2311,'Реестр план'!$I:$I,J2311)),"перерасход","ок"))</f>
        <v/>
      </c>
    </row>
    <row r="2312" spans="1:13" x14ac:dyDescent="0.3">
      <c r="A2312" s="7">
        <v>42146</v>
      </c>
      <c r="C2312" s="9">
        <v>80769.899999999994</v>
      </c>
      <c r="D2312" s="4" t="s">
        <v>9</v>
      </c>
      <c r="E2312" s="4" t="s">
        <v>24</v>
      </c>
      <c r="F2312" s="4" t="s">
        <v>119</v>
      </c>
      <c r="H2312" s="4" t="s">
        <v>178</v>
      </c>
      <c r="I2312" s="4" t="s">
        <v>163</v>
      </c>
      <c r="J2312" s="11">
        <f t="shared" si="108"/>
        <v>5</v>
      </c>
      <c r="K2312" s="11">
        <f t="shared" si="109"/>
        <v>0</v>
      </c>
      <c r="L2312" s="11">
        <f t="shared" si="110"/>
        <v>21</v>
      </c>
      <c r="M2312" s="11" t="str">
        <f ca="1">IF(I2312&lt;&gt;"план","",IF((ABS(SUMIFS($C:$C,$J:$J,J2312,$E:$E,E2312,$I:$I,"факт"))+ABS(C2312))&gt;ABS(SUMIFS(INDIRECT("'Реестр план'!"&amp;'План-факт'!$E$3),'Реестр план'!$F:$F,E2312,'Реестр план'!$I:$I,J2312)),"перерасход","ок"))</f>
        <v/>
      </c>
    </row>
    <row r="2313" spans="1:13" x14ac:dyDescent="0.3">
      <c r="A2313" s="7">
        <v>42146</v>
      </c>
      <c r="C2313" s="9">
        <v>115640</v>
      </c>
      <c r="D2313" s="4" t="s">
        <v>15</v>
      </c>
      <c r="E2313" s="4" t="s">
        <v>24</v>
      </c>
      <c r="F2313" s="4" t="s">
        <v>123</v>
      </c>
      <c r="H2313" s="4" t="s">
        <v>178</v>
      </c>
      <c r="I2313" s="4" t="s">
        <v>163</v>
      </c>
      <c r="J2313" s="11">
        <f t="shared" si="108"/>
        <v>5</v>
      </c>
      <c r="K2313" s="11">
        <f t="shared" si="109"/>
        <v>0</v>
      </c>
      <c r="L2313" s="11">
        <f t="shared" si="110"/>
        <v>21</v>
      </c>
      <c r="M2313" s="11" t="str">
        <f ca="1">IF(I2313&lt;&gt;"план","",IF((ABS(SUMIFS($C:$C,$J:$J,J2313,$E:$E,E2313,$I:$I,"факт"))+ABS(C2313))&gt;ABS(SUMIFS(INDIRECT("'Реестр план'!"&amp;'План-факт'!$E$3),'Реестр план'!$F:$F,E2313,'Реестр план'!$I:$I,J2313)),"перерасход","ок"))</f>
        <v/>
      </c>
    </row>
    <row r="2314" spans="1:13" x14ac:dyDescent="0.3">
      <c r="A2314" s="7">
        <v>42146</v>
      </c>
      <c r="C2314" s="9">
        <v>115640</v>
      </c>
      <c r="D2314" s="4" t="s">
        <v>16</v>
      </c>
      <c r="E2314" s="4" t="s">
        <v>24</v>
      </c>
      <c r="F2314" s="4" t="s">
        <v>124</v>
      </c>
      <c r="H2314" s="4" t="s">
        <v>178</v>
      </c>
      <c r="I2314" s="4" t="s">
        <v>163</v>
      </c>
      <c r="J2314" s="11">
        <f t="shared" si="108"/>
        <v>5</v>
      </c>
      <c r="K2314" s="11">
        <f t="shared" si="109"/>
        <v>0</v>
      </c>
      <c r="L2314" s="11">
        <f t="shared" si="110"/>
        <v>21</v>
      </c>
      <c r="M2314" s="11" t="str">
        <f ca="1">IF(I2314&lt;&gt;"план","",IF((ABS(SUMIFS($C:$C,$J:$J,J2314,$E:$E,E2314,$I:$I,"факт"))+ABS(C2314))&gt;ABS(SUMIFS(INDIRECT("'Реестр план'!"&amp;'План-факт'!$E$3),'Реестр план'!$F:$F,E2314,'Реестр план'!$I:$I,J2314)),"перерасход","ок"))</f>
        <v/>
      </c>
    </row>
    <row r="2315" spans="1:13" x14ac:dyDescent="0.3">
      <c r="A2315" s="7">
        <v>42146</v>
      </c>
      <c r="C2315" s="9">
        <v>144550</v>
      </c>
      <c r="D2315" s="4" t="s">
        <v>15</v>
      </c>
      <c r="E2315" s="4" t="s">
        <v>24</v>
      </c>
      <c r="F2315" s="4" t="s">
        <v>116</v>
      </c>
      <c r="H2315" s="4" t="s">
        <v>178</v>
      </c>
      <c r="I2315" s="4" t="s">
        <v>163</v>
      </c>
      <c r="J2315" s="11">
        <f t="shared" si="108"/>
        <v>5</v>
      </c>
      <c r="K2315" s="11">
        <f t="shared" si="109"/>
        <v>0</v>
      </c>
      <c r="L2315" s="11">
        <f t="shared" si="110"/>
        <v>21</v>
      </c>
      <c r="M2315" s="11" t="str">
        <f ca="1">IF(I2315&lt;&gt;"план","",IF((ABS(SUMIFS($C:$C,$J:$J,J2315,$E:$E,E2315,$I:$I,"факт"))+ABS(C2315))&gt;ABS(SUMIFS(INDIRECT("'Реестр план'!"&amp;'План-факт'!$E$3),'Реестр план'!$F:$F,E2315,'Реестр план'!$I:$I,J2315)),"перерасход","ок"))</f>
        <v/>
      </c>
    </row>
    <row r="2316" spans="1:13" x14ac:dyDescent="0.3">
      <c r="A2316" s="7">
        <v>42146</v>
      </c>
      <c r="C2316" s="9">
        <v>270137.40000000002</v>
      </c>
      <c r="D2316" s="4" t="s">
        <v>16</v>
      </c>
      <c r="E2316" s="4" t="s">
        <v>24</v>
      </c>
      <c r="F2316" s="4" t="s">
        <v>105</v>
      </c>
      <c r="H2316" s="4" t="s">
        <v>178</v>
      </c>
      <c r="I2316" s="4" t="s">
        <v>163</v>
      </c>
      <c r="J2316" s="11">
        <f t="shared" si="108"/>
        <v>5</v>
      </c>
      <c r="K2316" s="11">
        <f t="shared" si="109"/>
        <v>0</v>
      </c>
      <c r="L2316" s="11">
        <f t="shared" si="110"/>
        <v>21</v>
      </c>
      <c r="M2316" s="11" t="str">
        <f ca="1">IF(I2316&lt;&gt;"план","",IF((ABS(SUMIFS($C:$C,$J:$J,J2316,$E:$E,E2316,$I:$I,"факт"))+ABS(C2316))&gt;ABS(SUMIFS(INDIRECT("'Реестр план'!"&amp;'План-факт'!$E$3),'Реестр план'!$F:$F,E2316,'Реестр план'!$I:$I,J2316)),"перерасход","ок"))</f>
        <v/>
      </c>
    </row>
    <row r="2317" spans="1:13" x14ac:dyDescent="0.3">
      <c r="A2317" s="7">
        <v>42146</v>
      </c>
      <c r="C2317" s="9">
        <v>343026</v>
      </c>
      <c r="D2317" s="4" t="s">
        <v>15</v>
      </c>
      <c r="E2317" s="4" t="s">
        <v>24</v>
      </c>
      <c r="F2317" s="4" t="s">
        <v>111</v>
      </c>
      <c r="H2317" s="4" t="s">
        <v>178</v>
      </c>
      <c r="I2317" s="4" t="s">
        <v>163</v>
      </c>
      <c r="J2317" s="11">
        <f t="shared" si="108"/>
        <v>5</v>
      </c>
      <c r="K2317" s="11">
        <f t="shared" si="109"/>
        <v>0</v>
      </c>
      <c r="L2317" s="11">
        <f t="shared" si="110"/>
        <v>21</v>
      </c>
      <c r="M2317" s="11" t="str">
        <f ca="1">IF(I2317&lt;&gt;"план","",IF((ABS(SUMIFS($C:$C,$J:$J,J2317,$E:$E,E2317,$I:$I,"факт"))+ABS(C2317))&gt;ABS(SUMIFS(INDIRECT("'Реестр план'!"&amp;'План-факт'!$E$3),'Реестр план'!$F:$F,E2317,'Реестр план'!$I:$I,J2317)),"перерасход","ок"))</f>
        <v/>
      </c>
    </row>
    <row r="2318" spans="1:13" x14ac:dyDescent="0.3">
      <c r="A2318" s="7">
        <v>42147</v>
      </c>
      <c r="C2318" s="9">
        <v>-68500</v>
      </c>
      <c r="D2318" s="4" t="s">
        <v>15</v>
      </c>
      <c r="E2318" s="4" t="s">
        <v>29</v>
      </c>
      <c r="F2318" s="4" t="s">
        <v>140</v>
      </c>
      <c r="H2318" s="4" t="s">
        <v>185</v>
      </c>
      <c r="I2318" s="4" t="s">
        <v>163</v>
      </c>
      <c r="J2318" s="11">
        <f t="shared" si="108"/>
        <v>5</v>
      </c>
      <c r="K2318" s="11">
        <f t="shared" si="109"/>
        <v>0</v>
      </c>
      <c r="L2318" s="11">
        <f t="shared" si="110"/>
        <v>21</v>
      </c>
      <c r="M2318" s="11" t="str">
        <f ca="1">IF(I2318&lt;&gt;"план","",IF((ABS(SUMIFS($C:$C,$J:$J,J2318,$E:$E,E2318,$I:$I,"факт"))+ABS(C2318))&gt;ABS(SUMIFS(INDIRECT("'Реестр план'!"&amp;'План-факт'!$E$3),'Реестр план'!$F:$F,E2318,'Реестр план'!$I:$I,J2318)),"перерасход","ок"))</f>
        <v/>
      </c>
    </row>
    <row r="2319" spans="1:13" x14ac:dyDescent="0.3">
      <c r="A2319" s="7">
        <v>42147</v>
      </c>
      <c r="C2319" s="9">
        <v>-30000</v>
      </c>
      <c r="D2319" s="4" t="s">
        <v>16</v>
      </c>
      <c r="E2319" s="4" t="s">
        <v>29</v>
      </c>
      <c r="F2319" s="4" t="s">
        <v>131</v>
      </c>
      <c r="H2319" s="4" t="s">
        <v>185</v>
      </c>
      <c r="I2319" s="4" t="s">
        <v>163</v>
      </c>
      <c r="J2319" s="11">
        <f t="shared" si="108"/>
        <v>5</v>
      </c>
      <c r="K2319" s="11">
        <f t="shared" si="109"/>
        <v>0</v>
      </c>
      <c r="L2319" s="11">
        <f t="shared" si="110"/>
        <v>21</v>
      </c>
      <c r="M2319" s="11" t="str">
        <f ca="1">IF(I2319&lt;&gt;"план","",IF((ABS(SUMIFS($C:$C,$J:$J,J2319,$E:$E,E2319,$I:$I,"факт"))+ABS(C2319))&gt;ABS(SUMIFS(INDIRECT("'Реестр план'!"&amp;'План-факт'!$E$3),'Реестр план'!$F:$F,E2319,'Реестр план'!$I:$I,J2319)),"перерасход","ок"))</f>
        <v/>
      </c>
    </row>
    <row r="2320" spans="1:13" x14ac:dyDescent="0.3">
      <c r="A2320" s="7">
        <v>42147</v>
      </c>
      <c r="C2320" s="9">
        <v>-9622.34</v>
      </c>
      <c r="D2320" s="4" t="s">
        <v>9</v>
      </c>
      <c r="E2320" s="4" t="s">
        <v>29</v>
      </c>
      <c r="F2320" s="4" t="s">
        <v>146</v>
      </c>
      <c r="H2320" s="4" t="s">
        <v>185</v>
      </c>
      <c r="I2320" s="4" t="s">
        <v>163</v>
      </c>
      <c r="J2320" s="11">
        <f t="shared" si="108"/>
        <v>5</v>
      </c>
      <c r="K2320" s="11">
        <f t="shared" si="109"/>
        <v>0</v>
      </c>
      <c r="L2320" s="11">
        <f t="shared" si="110"/>
        <v>21</v>
      </c>
      <c r="M2320" s="11" t="str">
        <f ca="1">IF(I2320&lt;&gt;"план","",IF((ABS(SUMIFS($C:$C,$J:$J,J2320,$E:$E,E2320,$I:$I,"факт"))+ABS(C2320))&gt;ABS(SUMIFS(INDIRECT("'Реестр план'!"&amp;'План-факт'!$E$3),'Реестр план'!$F:$F,E2320,'Реестр план'!$I:$I,J2320)),"перерасход","ок"))</f>
        <v/>
      </c>
    </row>
    <row r="2321" spans="1:13" x14ac:dyDescent="0.3">
      <c r="A2321" s="7">
        <v>42147</v>
      </c>
      <c r="C2321" s="9">
        <v>-626.03</v>
      </c>
      <c r="D2321" s="4" t="s">
        <v>15</v>
      </c>
      <c r="E2321" s="4" t="s">
        <v>29</v>
      </c>
      <c r="F2321" s="4" t="s">
        <v>130</v>
      </c>
      <c r="H2321" s="4" t="s">
        <v>185</v>
      </c>
      <c r="I2321" s="4" t="s">
        <v>163</v>
      </c>
      <c r="J2321" s="11">
        <f t="shared" si="108"/>
        <v>5</v>
      </c>
      <c r="K2321" s="11">
        <f t="shared" si="109"/>
        <v>0</v>
      </c>
      <c r="L2321" s="11">
        <f t="shared" si="110"/>
        <v>21</v>
      </c>
      <c r="M2321" s="11" t="str">
        <f ca="1">IF(I2321&lt;&gt;"план","",IF((ABS(SUMIFS($C:$C,$J:$J,J2321,$E:$E,E2321,$I:$I,"факт"))+ABS(C2321))&gt;ABS(SUMIFS(INDIRECT("'Реестр план'!"&amp;'План-факт'!$E$3),'Реестр план'!$F:$F,E2321,'Реестр план'!$I:$I,J2321)),"перерасход","ок"))</f>
        <v/>
      </c>
    </row>
    <row r="2322" spans="1:13" x14ac:dyDescent="0.3">
      <c r="A2322" s="7">
        <v>42147</v>
      </c>
      <c r="C2322" s="9">
        <v>9086</v>
      </c>
      <c r="D2322" s="4" t="s">
        <v>15</v>
      </c>
      <c r="E2322" s="4" t="s">
        <v>24</v>
      </c>
      <c r="F2322" s="4" t="s">
        <v>125</v>
      </c>
      <c r="H2322" s="4" t="s">
        <v>178</v>
      </c>
      <c r="I2322" s="4" t="s">
        <v>163</v>
      </c>
      <c r="J2322" s="11">
        <f t="shared" si="108"/>
        <v>5</v>
      </c>
      <c r="K2322" s="11">
        <f t="shared" si="109"/>
        <v>0</v>
      </c>
      <c r="L2322" s="11">
        <f t="shared" si="110"/>
        <v>21</v>
      </c>
      <c r="M2322" s="11" t="str">
        <f ca="1">IF(I2322&lt;&gt;"план","",IF((ABS(SUMIFS($C:$C,$J:$J,J2322,$E:$E,E2322,$I:$I,"факт"))+ABS(C2322))&gt;ABS(SUMIFS(INDIRECT("'Реестр план'!"&amp;'План-факт'!$E$3),'Реестр план'!$F:$F,E2322,'Реестр план'!$I:$I,J2322)),"перерасход","ок"))</f>
        <v/>
      </c>
    </row>
    <row r="2323" spans="1:13" x14ac:dyDescent="0.3">
      <c r="A2323" s="7">
        <v>42147</v>
      </c>
      <c r="C2323" s="9">
        <v>17217</v>
      </c>
      <c r="D2323" s="4" t="s">
        <v>16</v>
      </c>
      <c r="E2323" s="4" t="s">
        <v>24</v>
      </c>
      <c r="F2323" s="4" t="s">
        <v>110</v>
      </c>
      <c r="H2323" s="4" t="s">
        <v>178</v>
      </c>
      <c r="I2323" s="4" t="s">
        <v>163</v>
      </c>
      <c r="J2323" s="11">
        <f t="shared" si="108"/>
        <v>5</v>
      </c>
      <c r="K2323" s="11">
        <f t="shared" si="109"/>
        <v>0</v>
      </c>
      <c r="L2323" s="11">
        <f t="shared" si="110"/>
        <v>21</v>
      </c>
      <c r="M2323" s="11" t="str">
        <f ca="1">IF(I2323&lt;&gt;"план","",IF((ABS(SUMIFS($C:$C,$J:$J,J2323,$E:$E,E2323,$I:$I,"факт"))+ABS(C2323))&gt;ABS(SUMIFS(INDIRECT("'Реестр план'!"&amp;'План-факт'!$E$3),'Реестр план'!$F:$F,E2323,'Реестр план'!$I:$I,J2323)),"перерасход","ок"))</f>
        <v/>
      </c>
    </row>
    <row r="2324" spans="1:13" x14ac:dyDescent="0.3">
      <c r="A2324" s="7">
        <v>42147</v>
      </c>
      <c r="C2324" s="9">
        <v>17912.400000000001</v>
      </c>
      <c r="D2324" s="4" t="s">
        <v>9</v>
      </c>
      <c r="E2324" s="4" t="s">
        <v>24</v>
      </c>
      <c r="F2324" s="4" t="s">
        <v>122</v>
      </c>
      <c r="H2324" s="4" t="s">
        <v>178</v>
      </c>
      <c r="I2324" s="4" t="s">
        <v>163</v>
      </c>
      <c r="J2324" s="11">
        <f t="shared" si="108"/>
        <v>5</v>
      </c>
      <c r="K2324" s="11">
        <f t="shared" si="109"/>
        <v>0</v>
      </c>
      <c r="L2324" s="11">
        <f t="shared" si="110"/>
        <v>21</v>
      </c>
      <c r="M2324" s="11" t="str">
        <f ca="1">IF(I2324&lt;&gt;"план","",IF((ABS(SUMIFS($C:$C,$J:$J,J2324,$E:$E,E2324,$I:$I,"факт"))+ABS(C2324))&gt;ABS(SUMIFS(INDIRECT("'Реестр план'!"&amp;'План-факт'!$E$3),'Реестр план'!$F:$F,E2324,'Реестр план'!$I:$I,J2324)),"перерасход","ок"))</f>
        <v/>
      </c>
    </row>
    <row r="2325" spans="1:13" x14ac:dyDescent="0.3">
      <c r="A2325" s="7">
        <v>42147</v>
      </c>
      <c r="C2325" s="9">
        <v>18300</v>
      </c>
      <c r="D2325" s="4" t="s">
        <v>9</v>
      </c>
      <c r="E2325" s="4" t="s">
        <v>24</v>
      </c>
      <c r="F2325" s="4" t="s">
        <v>125</v>
      </c>
      <c r="H2325" s="4" t="s">
        <v>178</v>
      </c>
      <c r="I2325" s="4" t="s">
        <v>163</v>
      </c>
      <c r="J2325" s="11">
        <f t="shared" si="108"/>
        <v>5</v>
      </c>
      <c r="K2325" s="11">
        <f t="shared" si="109"/>
        <v>0</v>
      </c>
      <c r="L2325" s="11">
        <f t="shared" si="110"/>
        <v>21</v>
      </c>
      <c r="M2325" s="11" t="str">
        <f ca="1">IF(I2325&lt;&gt;"план","",IF((ABS(SUMIFS($C:$C,$J:$J,J2325,$E:$E,E2325,$I:$I,"факт"))+ABS(C2325))&gt;ABS(SUMIFS(INDIRECT("'Реестр план'!"&amp;'План-факт'!$E$3),'Реестр план'!$F:$F,E2325,'Реестр план'!$I:$I,J2325)),"перерасход","ок"))</f>
        <v/>
      </c>
    </row>
    <row r="2326" spans="1:13" x14ac:dyDescent="0.3">
      <c r="A2326" s="7">
        <v>42147</v>
      </c>
      <c r="C2326" s="9">
        <v>25077.360000000001</v>
      </c>
      <c r="D2326" s="4" t="s">
        <v>9</v>
      </c>
      <c r="E2326" s="4" t="s">
        <v>24</v>
      </c>
      <c r="F2326" s="4" t="s">
        <v>111</v>
      </c>
      <c r="H2326" s="4" t="s">
        <v>178</v>
      </c>
      <c r="I2326" s="4" t="s">
        <v>163</v>
      </c>
      <c r="J2326" s="11">
        <f t="shared" si="108"/>
        <v>5</v>
      </c>
      <c r="K2326" s="11">
        <f t="shared" si="109"/>
        <v>0</v>
      </c>
      <c r="L2326" s="11">
        <f t="shared" si="110"/>
        <v>21</v>
      </c>
      <c r="M2326" s="11" t="str">
        <f ca="1">IF(I2326&lt;&gt;"план","",IF((ABS(SUMIFS($C:$C,$J:$J,J2326,$E:$E,E2326,$I:$I,"факт"))+ABS(C2326))&gt;ABS(SUMIFS(INDIRECT("'Реестр план'!"&amp;'План-факт'!$E$3),'Реестр план'!$F:$F,E2326,'Реестр план'!$I:$I,J2326)),"перерасход","ок"))</f>
        <v/>
      </c>
    </row>
    <row r="2327" spans="1:13" x14ac:dyDescent="0.3">
      <c r="A2327" s="7">
        <v>42147</v>
      </c>
      <c r="C2327" s="9">
        <v>30054.6</v>
      </c>
      <c r="D2327" s="4" t="s">
        <v>16</v>
      </c>
      <c r="E2327" s="4" t="s">
        <v>24</v>
      </c>
      <c r="F2327" s="4" t="s">
        <v>110</v>
      </c>
      <c r="H2327" s="4" t="s">
        <v>178</v>
      </c>
      <c r="I2327" s="4" t="s">
        <v>163</v>
      </c>
      <c r="J2327" s="11">
        <f t="shared" si="108"/>
        <v>5</v>
      </c>
      <c r="K2327" s="11">
        <f t="shared" si="109"/>
        <v>0</v>
      </c>
      <c r="L2327" s="11">
        <f t="shared" si="110"/>
        <v>21</v>
      </c>
      <c r="M2327" s="11" t="str">
        <f ca="1">IF(I2327&lt;&gt;"план","",IF((ABS(SUMIFS($C:$C,$J:$J,J2327,$E:$E,E2327,$I:$I,"факт"))+ABS(C2327))&gt;ABS(SUMIFS(INDIRECT("'Реестр план'!"&amp;'План-факт'!$E$3),'Реестр план'!$F:$F,E2327,'Реестр план'!$I:$I,J2327)),"перерасход","ок"))</f>
        <v/>
      </c>
    </row>
    <row r="2328" spans="1:13" x14ac:dyDescent="0.3">
      <c r="A2328" s="7">
        <v>42147</v>
      </c>
      <c r="C2328" s="9">
        <v>61239.64</v>
      </c>
      <c r="D2328" s="4" t="s">
        <v>16</v>
      </c>
      <c r="E2328" s="4" t="s">
        <v>24</v>
      </c>
      <c r="F2328" s="4" t="s">
        <v>120</v>
      </c>
      <c r="H2328" s="4" t="s">
        <v>178</v>
      </c>
      <c r="I2328" s="4" t="s">
        <v>163</v>
      </c>
      <c r="J2328" s="11">
        <f t="shared" si="108"/>
        <v>5</v>
      </c>
      <c r="K2328" s="11">
        <f t="shared" si="109"/>
        <v>0</v>
      </c>
      <c r="L2328" s="11">
        <f t="shared" si="110"/>
        <v>21</v>
      </c>
      <c r="M2328" s="11" t="str">
        <f ca="1">IF(I2328&lt;&gt;"план","",IF((ABS(SUMIFS($C:$C,$J:$J,J2328,$E:$E,E2328,$I:$I,"факт"))+ABS(C2328))&gt;ABS(SUMIFS(INDIRECT("'Реестр план'!"&amp;'План-факт'!$E$3),'Реестр план'!$F:$F,E2328,'Реестр план'!$I:$I,J2328)),"перерасход","ок"))</f>
        <v/>
      </c>
    </row>
    <row r="2329" spans="1:13" x14ac:dyDescent="0.3">
      <c r="A2329" s="7">
        <v>42147</v>
      </c>
      <c r="C2329" s="9">
        <v>72000</v>
      </c>
      <c r="D2329" s="4" t="s">
        <v>15</v>
      </c>
      <c r="E2329" s="4" t="s">
        <v>24</v>
      </c>
      <c r="F2329" s="4" t="s">
        <v>106</v>
      </c>
      <c r="H2329" s="4" t="s">
        <v>178</v>
      </c>
      <c r="I2329" s="4" t="s">
        <v>163</v>
      </c>
      <c r="J2329" s="11">
        <f t="shared" si="108"/>
        <v>5</v>
      </c>
      <c r="K2329" s="11">
        <f t="shared" si="109"/>
        <v>0</v>
      </c>
      <c r="L2329" s="11">
        <f t="shared" si="110"/>
        <v>21</v>
      </c>
      <c r="M2329" s="11" t="str">
        <f ca="1">IF(I2329&lt;&gt;"план","",IF((ABS(SUMIFS($C:$C,$J:$J,J2329,$E:$E,E2329,$I:$I,"факт"))+ABS(C2329))&gt;ABS(SUMIFS(INDIRECT("'Реестр план'!"&amp;'План-факт'!$E$3),'Реестр план'!$F:$F,E2329,'Реестр план'!$I:$I,J2329)),"перерасход","ок"))</f>
        <v/>
      </c>
    </row>
    <row r="2330" spans="1:13" x14ac:dyDescent="0.3">
      <c r="A2330" s="7">
        <v>42147</v>
      </c>
      <c r="C2330" s="9">
        <v>106200</v>
      </c>
      <c r="D2330" s="4" t="s">
        <v>9</v>
      </c>
      <c r="E2330" s="4" t="s">
        <v>24</v>
      </c>
      <c r="F2330" s="4" t="s">
        <v>107</v>
      </c>
      <c r="H2330" s="4" t="s">
        <v>178</v>
      </c>
      <c r="I2330" s="4" t="s">
        <v>163</v>
      </c>
      <c r="J2330" s="11">
        <f t="shared" si="108"/>
        <v>5</v>
      </c>
      <c r="K2330" s="11">
        <f t="shared" si="109"/>
        <v>0</v>
      </c>
      <c r="L2330" s="11">
        <f t="shared" si="110"/>
        <v>21</v>
      </c>
      <c r="M2330" s="11" t="str">
        <f ca="1">IF(I2330&lt;&gt;"план","",IF((ABS(SUMIFS($C:$C,$J:$J,J2330,$E:$E,E2330,$I:$I,"факт"))+ABS(C2330))&gt;ABS(SUMIFS(INDIRECT("'Реестр план'!"&amp;'План-факт'!$E$3),'Реестр план'!$F:$F,E2330,'Реестр план'!$I:$I,J2330)),"перерасход","ок"))</f>
        <v/>
      </c>
    </row>
    <row r="2331" spans="1:13" x14ac:dyDescent="0.3">
      <c r="A2331" s="7">
        <v>42147</v>
      </c>
      <c r="C2331" s="9">
        <v>119416</v>
      </c>
      <c r="D2331" s="4" t="s">
        <v>9</v>
      </c>
      <c r="E2331" s="4" t="s">
        <v>24</v>
      </c>
      <c r="F2331" s="4" t="s">
        <v>123</v>
      </c>
      <c r="H2331" s="4" t="s">
        <v>178</v>
      </c>
      <c r="I2331" s="4" t="s">
        <v>163</v>
      </c>
      <c r="J2331" s="11">
        <f t="shared" si="108"/>
        <v>5</v>
      </c>
      <c r="K2331" s="11">
        <f t="shared" si="109"/>
        <v>0</v>
      </c>
      <c r="L2331" s="11">
        <f t="shared" si="110"/>
        <v>21</v>
      </c>
      <c r="M2331" s="11" t="str">
        <f ca="1">IF(I2331&lt;&gt;"план","",IF((ABS(SUMIFS($C:$C,$J:$J,J2331,$E:$E,E2331,$I:$I,"факт"))+ABS(C2331))&gt;ABS(SUMIFS(INDIRECT("'Реестр план'!"&amp;'План-факт'!$E$3),'Реестр план'!$F:$F,E2331,'Реестр план'!$I:$I,J2331)),"перерасход","ок"))</f>
        <v/>
      </c>
    </row>
    <row r="2332" spans="1:13" x14ac:dyDescent="0.3">
      <c r="A2332" s="7">
        <v>42147</v>
      </c>
      <c r="C2332" s="9">
        <v>121207.24</v>
      </c>
      <c r="D2332" s="4" t="s">
        <v>9</v>
      </c>
      <c r="E2332" s="4" t="s">
        <v>24</v>
      </c>
      <c r="F2332" s="4" t="s">
        <v>125</v>
      </c>
      <c r="H2332" s="4" t="s">
        <v>178</v>
      </c>
      <c r="I2332" s="4" t="s">
        <v>163</v>
      </c>
      <c r="J2332" s="11">
        <f t="shared" si="108"/>
        <v>5</v>
      </c>
      <c r="K2332" s="11">
        <f t="shared" si="109"/>
        <v>0</v>
      </c>
      <c r="L2332" s="11">
        <f t="shared" si="110"/>
        <v>21</v>
      </c>
      <c r="M2332" s="11" t="str">
        <f ca="1">IF(I2332&lt;&gt;"план","",IF((ABS(SUMIFS($C:$C,$J:$J,J2332,$E:$E,E2332,$I:$I,"факт"))+ABS(C2332))&gt;ABS(SUMIFS(INDIRECT("'Реестр план'!"&amp;'План-факт'!$E$3),'Реестр план'!$F:$F,E2332,'Реестр план'!$I:$I,J2332)),"перерасход","ок"))</f>
        <v/>
      </c>
    </row>
    <row r="2333" spans="1:13" x14ac:dyDescent="0.3">
      <c r="A2333" s="7">
        <v>42148</v>
      </c>
      <c r="C2333" s="9">
        <v>-216178.43</v>
      </c>
      <c r="D2333" s="4" t="s">
        <v>9</v>
      </c>
      <c r="E2333" s="4" t="s">
        <v>29</v>
      </c>
      <c r="F2333" s="4" t="s">
        <v>141</v>
      </c>
      <c r="H2333" s="4" t="s">
        <v>185</v>
      </c>
      <c r="I2333" s="4" t="s">
        <v>163</v>
      </c>
      <c r="J2333" s="11">
        <f t="shared" si="108"/>
        <v>5</v>
      </c>
      <c r="K2333" s="11">
        <f t="shared" si="109"/>
        <v>0</v>
      </c>
      <c r="L2333" s="11">
        <f t="shared" si="110"/>
        <v>22</v>
      </c>
      <c r="M2333" s="11" t="str">
        <f ca="1">IF(I2333&lt;&gt;"план","",IF((ABS(SUMIFS($C:$C,$J:$J,J2333,$E:$E,E2333,$I:$I,"факт"))+ABS(C2333))&gt;ABS(SUMIFS(INDIRECT("'Реестр план'!"&amp;'План-факт'!$E$3),'Реестр план'!$F:$F,E2333,'Реестр план'!$I:$I,J2333)),"перерасход","ок"))</f>
        <v/>
      </c>
    </row>
    <row r="2334" spans="1:13" x14ac:dyDescent="0.3">
      <c r="A2334" s="7">
        <v>42148</v>
      </c>
      <c r="C2334" s="9">
        <v>-78781.64</v>
      </c>
      <c r="D2334" s="4" t="s">
        <v>15</v>
      </c>
      <c r="E2334" s="4" t="s">
        <v>29</v>
      </c>
      <c r="F2334" s="4" t="s">
        <v>145</v>
      </c>
      <c r="H2334" s="4" t="s">
        <v>185</v>
      </c>
      <c r="I2334" s="4" t="s">
        <v>163</v>
      </c>
      <c r="J2334" s="11">
        <f t="shared" si="108"/>
        <v>5</v>
      </c>
      <c r="K2334" s="11">
        <f t="shared" si="109"/>
        <v>0</v>
      </c>
      <c r="L2334" s="11">
        <f t="shared" si="110"/>
        <v>22</v>
      </c>
      <c r="M2334" s="11" t="str">
        <f ca="1">IF(I2334&lt;&gt;"план","",IF((ABS(SUMIFS($C:$C,$J:$J,J2334,$E:$E,E2334,$I:$I,"факт"))+ABS(C2334))&gt;ABS(SUMIFS(INDIRECT("'Реестр план'!"&amp;'План-факт'!$E$3),'Реестр план'!$F:$F,E2334,'Реестр план'!$I:$I,J2334)),"перерасход","ок"))</f>
        <v/>
      </c>
    </row>
    <row r="2335" spans="1:13" x14ac:dyDescent="0.3">
      <c r="A2335" s="7">
        <v>42148</v>
      </c>
      <c r="C2335" s="9">
        <v>-45394.93</v>
      </c>
      <c r="D2335" s="4" t="s">
        <v>16</v>
      </c>
      <c r="E2335" s="4" t="s">
        <v>29</v>
      </c>
      <c r="F2335" s="4" t="s">
        <v>129</v>
      </c>
      <c r="H2335" s="4" t="s">
        <v>185</v>
      </c>
      <c r="I2335" s="4" t="s">
        <v>163</v>
      </c>
      <c r="J2335" s="11">
        <f t="shared" si="108"/>
        <v>5</v>
      </c>
      <c r="K2335" s="11">
        <f t="shared" si="109"/>
        <v>0</v>
      </c>
      <c r="L2335" s="11">
        <f t="shared" si="110"/>
        <v>22</v>
      </c>
      <c r="M2335" s="11" t="str">
        <f ca="1">IF(I2335&lt;&gt;"план","",IF((ABS(SUMIFS($C:$C,$J:$J,J2335,$E:$E,E2335,$I:$I,"факт"))+ABS(C2335))&gt;ABS(SUMIFS(INDIRECT("'Реестр план'!"&amp;'План-факт'!$E$3),'Реестр план'!$F:$F,E2335,'Реестр план'!$I:$I,J2335)),"перерасход","ок"))</f>
        <v/>
      </c>
    </row>
    <row r="2336" spans="1:13" x14ac:dyDescent="0.3">
      <c r="A2336" s="7">
        <v>42148</v>
      </c>
      <c r="C2336" s="9">
        <v>-36599</v>
      </c>
      <c r="D2336" s="4" t="s">
        <v>9</v>
      </c>
      <c r="E2336" s="4" t="s">
        <v>29</v>
      </c>
      <c r="F2336" s="4" t="s">
        <v>131</v>
      </c>
      <c r="H2336" s="4" t="s">
        <v>185</v>
      </c>
      <c r="I2336" s="4" t="s">
        <v>163</v>
      </c>
      <c r="J2336" s="11">
        <f t="shared" si="108"/>
        <v>5</v>
      </c>
      <c r="K2336" s="11">
        <f t="shared" si="109"/>
        <v>0</v>
      </c>
      <c r="L2336" s="11">
        <f t="shared" si="110"/>
        <v>22</v>
      </c>
      <c r="M2336" s="11" t="str">
        <f ca="1">IF(I2336&lt;&gt;"план","",IF((ABS(SUMIFS($C:$C,$J:$J,J2336,$E:$E,E2336,$I:$I,"факт"))+ABS(C2336))&gt;ABS(SUMIFS(INDIRECT("'Реестр план'!"&amp;'План-факт'!$E$3),'Реестр план'!$F:$F,E2336,'Реестр план'!$I:$I,J2336)),"перерасход","ок"))</f>
        <v/>
      </c>
    </row>
    <row r="2337" spans="1:13" x14ac:dyDescent="0.3">
      <c r="A2337" s="7">
        <v>42148</v>
      </c>
      <c r="C2337" s="9">
        <v>-34871.19</v>
      </c>
      <c r="D2337" s="4" t="s">
        <v>16</v>
      </c>
      <c r="E2337" s="4" t="s">
        <v>29</v>
      </c>
      <c r="F2337" s="4" t="s">
        <v>145</v>
      </c>
      <c r="H2337" s="4" t="s">
        <v>185</v>
      </c>
      <c r="I2337" s="4" t="s">
        <v>163</v>
      </c>
      <c r="J2337" s="11">
        <f t="shared" si="108"/>
        <v>5</v>
      </c>
      <c r="K2337" s="11">
        <f t="shared" si="109"/>
        <v>0</v>
      </c>
      <c r="L2337" s="11">
        <f t="shared" si="110"/>
        <v>22</v>
      </c>
      <c r="M2337" s="11" t="str">
        <f ca="1">IF(I2337&lt;&gt;"план","",IF((ABS(SUMIFS($C:$C,$J:$J,J2337,$E:$E,E2337,$I:$I,"факт"))+ABS(C2337))&gt;ABS(SUMIFS(INDIRECT("'Реестр план'!"&amp;'План-факт'!$E$3),'Реестр план'!$F:$F,E2337,'Реестр план'!$I:$I,J2337)),"перерасход","ок"))</f>
        <v/>
      </c>
    </row>
    <row r="2338" spans="1:13" x14ac:dyDescent="0.3">
      <c r="A2338" s="7">
        <v>42148</v>
      </c>
      <c r="C2338" s="9">
        <v>-33016.639999999999</v>
      </c>
      <c r="D2338" s="4" t="s">
        <v>15</v>
      </c>
      <c r="E2338" s="4" t="s">
        <v>29</v>
      </c>
      <c r="F2338" s="4" t="s">
        <v>128</v>
      </c>
      <c r="H2338" s="4" t="s">
        <v>185</v>
      </c>
      <c r="I2338" s="4" t="s">
        <v>163</v>
      </c>
      <c r="J2338" s="11">
        <f t="shared" si="108"/>
        <v>5</v>
      </c>
      <c r="K2338" s="11">
        <f t="shared" si="109"/>
        <v>0</v>
      </c>
      <c r="L2338" s="11">
        <f t="shared" si="110"/>
        <v>22</v>
      </c>
      <c r="M2338" s="11" t="str">
        <f ca="1">IF(I2338&lt;&gt;"план","",IF((ABS(SUMIFS($C:$C,$J:$J,J2338,$E:$E,E2338,$I:$I,"факт"))+ABS(C2338))&gt;ABS(SUMIFS(INDIRECT("'Реестр план'!"&amp;'План-факт'!$E$3),'Реестр план'!$F:$F,E2338,'Реестр план'!$I:$I,J2338)),"перерасход","ок"))</f>
        <v/>
      </c>
    </row>
    <row r="2339" spans="1:13" x14ac:dyDescent="0.3">
      <c r="A2339" s="7">
        <v>42148</v>
      </c>
      <c r="C2339" s="9">
        <v>-20159.919999999998</v>
      </c>
      <c r="D2339" s="4" t="s">
        <v>9</v>
      </c>
      <c r="E2339" s="4" t="s">
        <v>29</v>
      </c>
      <c r="F2339" s="4" t="s">
        <v>138</v>
      </c>
      <c r="H2339" s="4" t="s">
        <v>185</v>
      </c>
      <c r="I2339" s="4" t="s">
        <v>163</v>
      </c>
      <c r="J2339" s="11">
        <f t="shared" si="108"/>
        <v>5</v>
      </c>
      <c r="K2339" s="11">
        <f t="shared" si="109"/>
        <v>0</v>
      </c>
      <c r="L2339" s="11">
        <f t="shared" si="110"/>
        <v>22</v>
      </c>
      <c r="M2339" s="11" t="str">
        <f ca="1">IF(I2339&lt;&gt;"план","",IF((ABS(SUMIFS($C:$C,$J:$J,J2339,$E:$E,E2339,$I:$I,"факт"))+ABS(C2339))&gt;ABS(SUMIFS(INDIRECT("'Реестр план'!"&amp;'План-факт'!$E$3),'Реестр план'!$F:$F,E2339,'Реестр план'!$I:$I,J2339)),"перерасход","ок"))</f>
        <v/>
      </c>
    </row>
    <row r="2340" spans="1:13" x14ac:dyDescent="0.3">
      <c r="A2340" s="7">
        <v>42148</v>
      </c>
      <c r="C2340" s="9">
        <v>-8727.2999999999993</v>
      </c>
      <c r="D2340" s="4" t="s">
        <v>16</v>
      </c>
      <c r="E2340" s="4" t="s">
        <v>29</v>
      </c>
      <c r="F2340" s="4" t="s">
        <v>129</v>
      </c>
      <c r="H2340" s="4" t="s">
        <v>185</v>
      </c>
      <c r="I2340" s="4" t="s">
        <v>163</v>
      </c>
      <c r="J2340" s="11">
        <f t="shared" si="108"/>
        <v>5</v>
      </c>
      <c r="K2340" s="11">
        <f t="shared" si="109"/>
        <v>0</v>
      </c>
      <c r="L2340" s="11">
        <f t="shared" si="110"/>
        <v>22</v>
      </c>
      <c r="M2340" s="11" t="str">
        <f ca="1">IF(I2340&lt;&gt;"план","",IF((ABS(SUMIFS($C:$C,$J:$J,J2340,$E:$E,E2340,$I:$I,"факт"))+ABS(C2340))&gt;ABS(SUMIFS(INDIRECT("'Реестр план'!"&amp;'План-факт'!$E$3),'Реестр план'!$F:$F,E2340,'Реестр план'!$I:$I,J2340)),"перерасход","ок"))</f>
        <v/>
      </c>
    </row>
    <row r="2341" spans="1:13" x14ac:dyDescent="0.3">
      <c r="A2341" s="7">
        <v>42148</v>
      </c>
      <c r="C2341" s="9">
        <v>-8359.32</v>
      </c>
      <c r="D2341" s="4" t="s">
        <v>15</v>
      </c>
      <c r="E2341" s="4" t="s">
        <v>29</v>
      </c>
      <c r="F2341" s="4" t="s">
        <v>130</v>
      </c>
      <c r="H2341" s="4" t="s">
        <v>185</v>
      </c>
      <c r="I2341" s="4" t="s">
        <v>163</v>
      </c>
      <c r="J2341" s="11">
        <f t="shared" si="108"/>
        <v>5</v>
      </c>
      <c r="K2341" s="11">
        <f t="shared" si="109"/>
        <v>0</v>
      </c>
      <c r="L2341" s="11">
        <f t="shared" si="110"/>
        <v>22</v>
      </c>
      <c r="M2341" s="11" t="str">
        <f ca="1">IF(I2341&lt;&gt;"план","",IF((ABS(SUMIFS($C:$C,$J:$J,J2341,$E:$E,E2341,$I:$I,"факт"))+ABS(C2341))&gt;ABS(SUMIFS(INDIRECT("'Реестр план'!"&amp;'План-факт'!$E$3),'Реестр план'!$F:$F,E2341,'Реестр план'!$I:$I,J2341)),"перерасход","ок"))</f>
        <v/>
      </c>
    </row>
    <row r="2342" spans="1:13" x14ac:dyDescent="0.3">
      <c r="A2342" s="7">
        <v>42148</v>
      </c>
      <c r="C2342" s="9">
        <v>-7186.98</v>
      </c>
      <c r="D2342" s="4" t="s">
        <v>16</v>
      </c>
      <c r="E2342" s="4" t="s">
        <v>29</v>
      </c>
      <c r="F2342" s="4" t="s">
        <v>131</v>
      </c>
      <c r="H2342" s="4" t="s">
        <v>185</v>
      </c>
      <c r="I2342" s="4" t="s">
        <v>163</v>
      </c>
      <c r="J2342" s="11">
        <f t="shared" si="108"/>
        <v>5</v>
      </c>
      <c r="K2342" s="11">
        <f t="shared" si="109"/>
        <v>0</v>
      </c>
      <c r="L2342" s="11">
        <f t="shared" si="110"/>
        <v>22</v>
      </c>
      <c r="M2342" s="11" t="str">
        <f ca="1">IF(I2342&lt;&gt;"план","",IF((ABS(SUMIFS($C:$C,$J:$J,J2342,$E:$E,E2342,$I:$I,"факт"))+ABS(C2342))&gt;ABS(SUMIFS(INDIRECT("'Реестр план'!"&amp;'План-факт'!$E$3),'Реестр план'!$F:$F,E2342,'Реестр план'!$I:$I,J2342)),"перерасход","ок"))</f>
        <v/>
      </c>
    </row>
    <row r="2343" spans="1:13" x14ac:dyDescent="0.3">
      <c r="A2343" s="7">
        <v>42148</v>
      </c>
      <c r="C2343" s="9">
        <v>-5491.14</v>
      </c>
      <c r="D2343" s="4" t="s">
        <v>16</v>
      </c>
      <c r="E2343" s="4" t="s">
        <v>29</v>
      </c>
      <c r="F2343" s="4" t="s">
        <v>133</v>
      </c>
      <c r="H2343" s="4" t="s">
        <v>185</v>
      </c>
      <c r="I2343" s="4" t="s">
        <v>163</v>
      </c>
      <c r="J2343" s="11">
        <f t="shared" si="108"/>
        <v>5</v>
      </c>
      <c r="K2343" s="11">
        <f t="shared" si="109"/>
        <v>0</v>
      </c>
      <c r="L2343" s="11">
        <f t="shared" si="110"/>
        <v>22</v>
      </c>
      <c r="M2343" s="11" t="str">
        <f ca="1">IF(I2343&lt;&gt;"план","",IF((ABS(SUMIFS($C:$C,$J:$J,J2343,$E:$E,E2343,$I:$I,"факт"))+ABS(C2343))&gt;ABS(SUMIFS(INDIRECT("'Реестр план'!"&amp;'План-факт'!$E$3),'Реестр план'!$F:$F,E2343,'Реестр план'!$I:$I,J2343)),"перерасход","ок"))</f>
        <v/>
      </c>
    </row>
    <row r="2344" spans="1:13" x14ac:dyDescent="0.3">
      <c r="A2344" s="7">
        <v>42148</v>
      </c>
      <c r="C2344" s="9">
        <v>-4332.79</v>
      </c>
      <c r="D2344" s="4" t="s">
        <v>9</v>
      </c>
      <c r="E2344" s="4" t="s">
        <v>29</v>
      </c>
      <c r="F2344" s="4" t="s">
        <v>127</v>
      </c>
      <c r="H2344" s="4" t="s">
        <v>185</v>
      </c>
      <c r="I2344" s="4" t="s">
        <v>163</v>
      </c>
      <c r="J2344" s="11">
        <f t="shared" si="108"/>
        <v>5</v>
      </c>
      <c r="K2344" s="11">
        <f t="shared" si="109"/>
        <v>0</v>
      </c>
      <c r="L2344" s="11">
        <f t="shared" si="110"/>
        <v>22</v>
      </c>
      <c r="M2344" s="11" t="str">
        <f ca="1">IF(I2344&lt;&gt;"план","",IF((ABS(SUMIFS($C:$C,$J:$J,J2344,$E:$E,E2344,$I:$I,"факт"))+ABS(C2344))&gt;ABS(SUMIFS(INDIRECT("'Реестр план'!"&amp;'План-факт'!$E$3),'Реестр план'!$F:$F,E2344,'Реестр план'!$I:$I,J2344)),"перерасход","ок"))</f>
        <v/>
      </c>
    </row>
    <row r="2345" spans="1:13" x14ac:dyDescent="0.3">
      <c r="A2345" s="7">
        <v>42148</v>
      </c>
      <c r="C2345" s="9">
        <v>10620</v>
      </c>
      <c r="D2345" s="4" t="s">
        <v>9</v>
      </c>
      <c r="E2345" s="4" t="s">
        <v>24</v>
      </c>
      <c r="F2345" s="4" t="s">
        <v>109</v>
      </c>
      <c r="H2345" s="4" t="s">
        <v>178</v>
      </c>
      <c r="I2345" s="4" t="s">
        <v>163</v>
      </c>
      <c r="J2345" s="11">
        <f t="shared" si="108"/>
        <v>5</v>
      </c>
      <c r="K2345" s="11">
        <f t="shared" si="109"/>
        <v>0</v>
      </c>
      <c r="L2345" s="11">
        <f t="shared" si="110"/>
        <v>22</v>
      </c>
      <c r="M2345" s="11" t="str">
        <f ca="1">IF(I2345&lt;&gt;"план","",IF((ABS(SUMIFS($C:$C,$J:$J,J2345,$E:$E,E2345,$I:$I,"факт"))+ABS(C2345))&gt;ABS(SUMIFS(INDIRECT("'Реестр план'!"&amp;'План-факт'!$E$3),'Реестр план'!$F:$F,E2345,'Реестр план'!$I:$I,J2345)),"перерасход","ок"))</f>
        <v/>
      </c>
    </row>
    <row r="2346" spans="1:13" x14ac:dyDescent="0.3">
      <c r="A2346" s="7">
        <v>42148</v>
      </c>
      <c r="C2346" s="9">
        <v>12381</v>
      </c>
      <c r="D2346" s="4" t="s">
        <v>15</v>
      </c>
      <c r="E2346" s="4" t="s">
        <v>24</v>
      </c>
      <c r="F2346" s="4" t="s">
        <v>121</v>
      </c>
      <c r="H2346" s="4" t="s">
        <v>178</v>
      </c>
      <c r="I2346" s="4" t="s">
        <v>163</v>
      </c>
      <c r="J2346" s="11">
        <f t="shared" si="108"/>
        <v>5</v>
      </c>
      <c r="K2346" s="11">
        <f t="shared" si="109"/>
        <v>0</v>
      </c>
      <c r="L2346" s="11">
        <f t="shared" si="110"/>
        <v>22</v>
      </c>
      <c r="M2346" s="11" t="str">
        <f ca="1">IF(I2346&lt;&gt;"план","",IF((ABS(SUMIFS($C:$C,$J:$J,J2346,$E:$E,E2346,$I:$I,"факт"))+ABS(C2346))&gt;ABS(SUMIFS(INDIRECT("'Реестр план'!"&amp;'План-факт'!$E$3),'Реестр план'!$F:$F,E2346,'Реестр план'!$I:$I,J2346)),"перерасход","ок"))</f>
        <v/>
      </c>
    </row>
    <row r="2347" spans="1:13" x14ac:dyDescent="0.3">
      <c r="A2347" s="7">
        <v>42148</v>
      </c>
      <c r="C2347" s="9">
        <v>42952</v>
      </c>
      <c r="D2347" s="4" t="s">
        <v>15</v>
      </c>
      <c r="E2347" s="4" t="s">
        <v>24</v>
      </c>
      <c r="F2347" s="4" t="s">
        <v>121</v>
      </c>
      <c r="H2347" s="4" t="s">
        <v>178</v>
      </c>
      <c r="I2347" s="4" t="s">
        <v>163</v>
      </c>
      <c r="J2347" s="11">
        <f t="shared" si="108"/>
        <v>5</v>
      </c>
      <c r="K2347" s="11">
        <f t="shared" si="109"/>
        <v>0</v>
      </c>
      <c r="L2347" s="11">
        <f t="shared" si="110"/>
        <v>22</v>
      </c>
      <c r="M2347" s="11" t="str">
        <f ca="1">IF(I2347&lt;&gt;"план","",IF((ABS(SUMIFS($C:$C,$J:$J,J2347,$E:$E,E2347,$I:$I,"факт"))+ABS(C2347))&gt;ABS(SUMIFS(INDIRECT("'Реестр план'!"&amp;'План-факт'!$E$3),'Реестр план'!$F:$F,E2347,'Реестр план'!$I:$I,J2347)),"перерасход","ок"))</f>
        <v/>
      </c>
    </row>
    <row r="2348" spans="1:13" x14ac:dyDescent="0.3">
      <c r="A2348" s="7">
        <v>42148</v>
      </c>
      <c r="C2348" s="9">
        <v>68950.350000000006</v>
      </c>
      <c r="D2348" s="4" t="s">
        <v>15</v>
      </c>
      <c r="E2348" s="4" t="s">
        <v>24</v>
      </c>
      <c r="F2348" s="4" t="s">
        <v>106</v>
      </c>
      <c r="H2348" s="4" t="s">
        <v>178</v>
      </c>
      <c r="I2348" s="4" t="s">
        <v>163</v>
      </c>
      <c r="J2348" s="11">
        <f t="shared" si="108"/>
        <v>5</v>
      </c>
      <c r="K2348" s="11">
        <f t="shared" si="109"/>
        <v>0</v>
      </c>
      <c r="L2348" s="11">
        <f t="shared" si="110"/>
        <v>22</v>
      </c>
      <c r="M2348" s="11" t="str">
        <f ca="1">IF(I2348&lt;&gt;"план","",IF((ABS(SUMIFS($C:$C,$J:$J,J2348,$E:$E,E2348,$I:$I,"факт"))+ABS(C2348))&gt;ABS(SUMIFS(INDIRECT("'Реестр план'!"&amp;'План-факт'!$E$3),'Реестр план'!$F:$F,E2348,'Реестр план'!$I:$I,J2348)),"перерасход","ок"))</f>
        <v/>
      </c>
    </row>
    <row r="2349" spans="1:13" x14ac:dyDescent="0.3">
      <c r="A2349" s="7">
        <v>42148</v>
      </c>
      <c r="C2349" s="9">
        <v>132042.29999999999</v>
      </c>
      <c r="D2349" s="4" t="s">
        <v>15</v>
      </c>
      <c r="E2349" s="4" t="s">
        <v>24</v>
      </c>
      <c r="F2349" s="4" t="s">
        <v>118</v>
      </c>
      <c r="H2349" s="4" t="s">
        <v>178</v>
      </c>
      <c r="I2349" s="4" t="s">
        <v>163</v>
      </c>
      <c r="J2349" s="11">
        <f t="shared" si="108"/>
        <v>5</v>
      </c>
      <c r="K2349" s="11">
        <f t="shared" si="109"/>
        <v>0</v>
      </c>
      <c r="L2349" s="11">
        <f t="shared" si="110"/>
        <v>22</v>
      </c>
      <c r="M2349" s="11" t="str">
        <f ca="1">IF(I2349&lt;&gt;"план","",IF((ABS(SUMIFS($C:$C,$J:$J,J2349,$E:$E,E2349,$I:$I,"факт"))+ABS(C2349))&gt;ABS(SUMIFS(INDIRECT("'Реестр план'!"&amp;'План-факт'!$E$3),'Реестр план'!$F:$F,E2349,'Реестр план'!$I:$I,J2349)),"перерасход","ок"))</f>
        <v/>
      </c>
    </row>
    <row r="2350" spans="1:13" x14ac:dyDescent="0.3">
      <c r="A2350" s="7">
        <v>42148</v>
      </c>
      <c r="C2350" s="9">
        <v>139273.92000000001</v>
      </c>
      <c r="D2350" s="4" t="s">
        <v>9</v>
      </c>
      <c r="E2350" s="4" t="s">
        <v>24</v>
      </c>
      <c r="F2350" s="4" t="s">
        <v>107</v>
      </c>
      <c r="H2350" s="4" t="s">
        <v>178</v>
      </c>
      <c r="I2350" s="4" t="s">
        <v>163</v>
      </c>
      <c r="J2350" s="11">
        <f t="shared" si="108"/>
        <v>5</v>
      </c>
      <c r="K2350" s="11">
        <f t="shared" si="109"/>
        <v>0</v>
      </c>
      <c r="L2350" s="11">
        <f t="shared" si="110"/>
        <v>22</v>
      </c>
      <c r="M2350" s="11" t="str">
        <f ca="1">IF(I2350&lt;&gt;"план","",IF((ABS(SUMIFS($C:$C,$J:$J,J2350,$E:$E,E2350,$I:$I,"факт"))+ABS(C2350))&gt;ABS(SUMIFS(INDIRECT("'Реестр план'!"&amp;'План-факт'!$E$3),'Реестр план'!$F:$F,E2350,'Реестр план'!$I:$I,J2350)),"перерасход","ок"))</f>
        <v/>
      </c>
    </row>
    <row r="2351" spans="1:13" x14ac:dyDescent="0.3">
      <c r="A2351" s="7">
        <v>42148</v>
      </c>
      <c r="C2351" s="9">
        <v>144550</v>
      </c>
      <c r="D2351" s="4" t="s">
        <v>9</v>
      </c>
      <c r="E2351" s="4" t="s">
        <v>24</v>
      </c>
      <c r="F2351" s="4" t="s">
        <v>122</v>
      </c>
      <c r="H2351" s="4" t="s">
        <v>178</v>
      </c>
      <c r="I2351" s="4" t="s">
        <v>163</v>
      </c>
      <c r="J2351" s="11">
        <f t="shared" si="108"/>
        <v>5</v>
      </c>
      <c r="K2351" s="11">
        <f t="shared" si="109"/>
        <v>0</v>
      </c>
      <c r="L2351" s="11">
        <f t="shared" si="110"/>
        <v>22</v>
      </c>
      <c r="M2351" s="11" t="str">
        <f ca="1">IF(I2351&lt;&gt;"план","",IF((ABS(SUMIFS($C:$C,$J:$J,J2351,$E:$E,E2351,$I:$I,"факт"))+ABS(C2351))&gt;ABS(SUMIFS(INDIRECT("'Реестр план'!"&amp;'План-факт'!$E$3),'Реестр план'!$F:$F,E2351,'Реестр план'!$I:$I,J2351)),"перерасход","ок"))</f>
        <v/>
      </c>
    </row>
    <row r="2352" spans="1:13" x14ac:dyDescent="0.3">
      <c r="A2352" s="7">
        <v>42148</v>
      </c>
      <c r="C2352" s="9">
        <v>169846.25</v>
      </c>
      <c r="D2352" s="4" t="s">
        <v>15</v>
      </c>
      <c r="E2352" s="4" t="s">
        <v>24</v>
      </c>
      <c r="F2352" s="4" t="s">
        <v>121</v>
      </c>
      <c r="H2352" s="4" t="s">
        <v>178</v>
      </c>
      <c r="I2352" s="4" t="s">
        <v>163</v>
      </c>
      <c r="J2352" s="11">
        <f t="shared" si="108"/>
        <v>5</v>
      </c>
      <c r="K2352" s="11">
        <f t="shared" si="109"/>
        <v>0</v>
      </c>
      <c r="L2352" s="11">
        <f t="shared" si="110"/>
        <v>22</v>
      </c>
      <c r="M2352" s="11" t="str">
        <f ca="1">IF(I2352&lt;&gt;"план","",IF((ABS(SUMIFS($C:$C,$J:$J,J2352,$E:$E,E2352,$I:$I,"факт"))+ABS(C2352))&gt;ABS(SUMIFS(INDIRECT("'Реестр план'!"&amp;'План-факт'!$E$3),'Реестр план'!$F:$F,E2352,'Реестр план'!$I:$I,J2352)),"перерасход","ок"))</f>
        <v/>
      </c>
    </row>
    <row r="2353" spans="1:13" x14ac:dyDescent="0.3">
      <c r="A2353" s="7">
        <v>42148</v>
      </c>
      <c r="C2353" s="9">
        <v>177651.95</v>
      </c>
      <c r="D2353" s="4" t="s">
        <v>9</v>
      </c>
      <c r="E2353" s="4" t="s">
        <v>24</v>
      </c>
      <c r="F2353" s="4" t="s">
        <v>107</v>
      </c>
      <c r="H2353" s="4" t="s">
        <v>178</v>
      </c>
      <c r="I2353" s="4" t="s">
        <v>163</v>
      </c>
      <c r="J2353" s="11">
        <f t="shared" si="108"/>
        <v>5</v>
      </c>
      <c r="K2353" s="11">
        <f t="shared" si="109"/>
        <v>0</v>
      </c>
      <c r="L2353" s="11">
        <f t="shared" si="110"/>
        <v>22</v>
      </c>
      <c r="M2353" s="11" t="str">
        <f ca="1">IF(I2353&lt;&gt;"план","",IF((ABS(SUMIFS($C:$C,$J:$J,J2353,$E:$E,E2353,$I:$I,"факт"))+ABS(C2353))&gt;ABS(SUMIFS(INDIRECT("'Реестр план'!"&amp;'План-факт'!$E$3),'Реестр план'!$F:$F,E2353,'Реестр план'!$I:$I,J2353)),"перерасход","ок"))</f>
        <v/>
      </c>
    </row>
    <row r="2354" spans="1:13" x14ac:dyDescent="0.3">
      <c r="A2354" s="7">
        <v>42148</v>
      </c>
      <c r="C2354" s="9">
        <v>202370</v>
      </c>
      <c r="D2354" s="4" t="s">
        <v>15</v>
      </c>
      <c r="E2354" s="4" t="s">
        <v>24</v>
      </c>
      <c r="F2354" s="4" t="s">
        <v>119</v>
      </c>
      <c r="H2354" s="4" t="s">
        <v>178</v>
      </c>
      <c r="I2354" s="4" t="s">
        <v>163</v>
      </c>
      <c r="J2354" s="11">
        <f t="shared" si="108"/>
        <v>5</v>
      </c>
      <c r="K2354" s="11">
        <f t="shared" si="109"/>
        <v>0</v>
      </c>
      <c r="L2354" s="11">
        <f t="shared" si="110"/>
        <v>22</v>
      </c>
      <c r="M2354" s="11" t="str">
        <f ca="1">IF(I2354&lt;&gt;"план","",IF((ABS(SUMIFS($C:$C,$J:$J,J2354,$E:$E,E2354,$I:$I,"факт"))+ABS(C2354))&gt;ABS(SUMIFS(INDIRECT("'Реестр план'!"&amp;'План-факт'!$E$3),'Реестр план'!$F:$F,E2354,'Реестр план'!$I:$I,J2354)),"перерасход","ок"))</f>
        <v/>
      </c>
    </row>
    <row r="2355" spans="1:13" x14ac:dyDescent="0.3">
      <c r="A2355" s="7">
        <v>42148</v>
      </c>
      <c r="C2355" s="9">
        <v>245735</v>
      </c>
      <c r="D2355" s="4" t="s">
        <v>15</v>
      </c>
      <c r="E2355" s="4" t="s">
        <v>24</v>
      </c>
      <c r="F2355" s="4" t="s">
        <v>108</v>
      </c>
      <c r="H2355" s="4" t="s">
        <v>178</v>
      </c>
      <c r="I2355" s="4" t="s">
        <v>163</v>
      </c>
      <c r="J2355" s="11">
        <f t="shared" si="108"/>
        <v>5</v>
      </c>
      <c r="K2355" s="11">
        <f t="shared" si="109"/>
        <v>0</v>
      </c>
      <c r="L2355" s="11">
        <f t="shared" si="110"/>
        <v>22</v>
      </c>
      <c r="M2355" s="11" t="str">
        <f ca="1">IF(I2355&lt;&gt;"план","",IF((ABS(SUMIFS($C:$C,$J:$J,J2355,$E:$E,E2355,$I:$I,"факт"))+ABS(C2355))&gt;ABS(SUMIFS(INDIRECT("'Реестр план'!"&amp;'План-факт'!$E$3),'Реестр план'!$F:$F,E2355,'Реестр план'!$I:$I,J2355)),"перерасход","ок"))</f>
        <v/>
      </c>
    </row>
    <row r="2356" spans="1:13" x14ac:dyDescent="0.3">
      <c r="A2356" s="7">
        <v>42148</v>
      </c>
      <c r="C2356" s="9">
        <v>289100</v>
      </c>
      <c r="D2356" s="4" t="s">
        <v>9</v>
      </c>
      <c r="E2356" s="4" t="s">
        <v>24</v>
      </c>
      <c r="F2356" s="4" t="s">
        <v>115</v>
      </c>
      <c r="H2356" s="4" t="s">
        <v>178</v>
      </c>
      <c r="I2356" s="4" t="s">
        <v>163</v>
      </c>
      <c r="J2356" s="11">
        <f t="shared" si="108"/>
        <v>5</v>
      </c>
      <c r="K2356" s="11">
        <f t="shared" si="109"/>
        <v>0</v>
      </c>
      <c r="L2356" s="11">
        <f t="shared" si="110"/>
        <v>22</v>
      </c>
      <c r="M2356" s="11" t="str">
        <f ca="1">IF(I2356&lt;&gt;"план","",IF((ABS(SUMIFS($C:$C,$J:$J,J2356,$E:$E,E2356,$I:$I,"факт"))+ABS(C2356))&gt;ABS(SUMIFS(INDIRECT("'Реестр план'!"&amp;'План-факт'!$E$3),'Реестр план'!$F:$F,E2356,'Реестр план'!$I:$I,J2356)),"перерасход","ок"))</f>
        <v/>
      </c>
    </row>
    <row r="2357" spans="1:13" x14ac:dyDescent="0.3">
      <c r="A2357" s="7">
        <v>42148</v>
      </c>
      <c r="C2357" s="9">
        <v>361375</v>
      </c>
      <c r="D2357" s="4" t="s">
        <v>15</v>
      </c>
      <c r="E2357" s="4" t="s">
        <v>24</v>
      </c>
      <c r="F2357" s="4" t="s">
        <v>125</v>
      </c>
      <c r="H2357" s="4" t="s">
        <v>178</v>
      </c>
      <c r="I2357" s="4" t="s">
        <v>163</v>
      </c>
      <c r="J2357" s="11">
        <f t="shared" si="108"/>
        <v>5</v>
      </c>
      <c r="K2357" s="11">
        <f t="shared" si="109"/>
        <v>0</v>
      </c>
      <c r="L2357" s="11">
        <f t="shared" si="110"/>
        <v>22</v>
      </c>
      <c r="M2357" s="11" t="str">
        <f ca="1">IF(I2357&lt;&gt;"план","",IF((ABS(SUMIFS($C:$C,$J:$J,J2357,$E:$E,E2357,$I:$I,"факт"))+ABS(C2357))&gt;ABS(SUMIFS(INDIRECT("'Реестр план'!"&amp;'План-факт'!$E$3),'Реестр план'!$F:$F,E2357,'Реестр план'!$I:$I,J2357)),"перерасход","ок"))</f>
        <v/>
      </c>
    </row>
    <row r="2358" spans="1:13" x14ac:dyDescent="0.3">
      <c r="A2358" s="7">
        <v>42148</v>
      </c>
      <c r="C2358" s="9">
        <v>532666.75</v>
      </c>
      <c r="D2358" s="4" t="s">
        <v>9</v>
      </c>
      <c r="E2358" s="4" t="s">
        <v>24</v>
      </c>
      <c r="F2358" s="4" t="s">
        <v>108</v>
      </c>
      <c r="H2358" s="4" t="s">
        <v>178</v>
      </c>
      <c r="I2358" s="4" t="s">
        <v>163</v>
      </c>
      <c r="J2358" s="11">
        <f t="shared" si="108"/>
        <v>5</v>
      </c>
      <c r="K2358" s="11">
        <f t="shared" si="109"/>
        <v>0</v>
      </c>
      <c r="L2358" s="11">
        <f t="shared" si="110"/>
        <v>22</v>
      </c>
      <c r="M2358" s="11" t="str">
        <f ca="1">IF(I2358&lt;&gt;"план","",IF((ABS(SUMIFS($C:$C,$J:$J,J2358,$E:$E,E2358,$I:$I,"факт"))+ABS(C2358))&gt;ABS(SUMIFS(INDIRECT("'Реестр план'!"&amp;'План-факт'!$E$3),'Реестр план'!$F:$F,E2358,'Реестр план'!$I:$I,J2358)),"перерасход","ок"))</f>
        <v/>
      </c>
    </row>
    <row r="2359" spans="1:13" x14ac:dyDescent="0.3">
      <c r="A2359" s="7">
        <v>42149</v>
      </c>
      <c r="C2359" s="9">
        <v>-125000</v>
      </c>
      <c r="D2359" s="4" t="s">
        <v>16</v>
      </c>
      <c r="E2359" s="4" t="s">
        <v>32</v>
      </c>
      <c r="F2359" s="4" t="s">
        <v>152</v>
      </c>
      <c r="H2359" s="4" t="s">
        <v>179</v>
      </c>
      <c r="I2359" s="4" t="s">
        <v>163</v>
      </c>
      <c r="J2359" s="11">
        <f t="shared" si="108"/>
        <v>5</v>
      </c>
      <c r="K2359" s="11">
        <f t="shared" si="109"/>
        <v>0</v>
      </c>
      <c r="L2359" s="11">
        <f t="shared" si="110"/>
        <v>22</v>
      </c>
      <c r="M2359" s="11" t="str">
        <f ca="1">IF(I2359&lt;&gt;"план","",IF((ABS(SUMIFS($C:$C,$J:$J,J2359,$E:$E,E2359,$I:$I,"факт"))+ABS(C2359))&gt;ABS(SUMIFS(INDIRECT("'Реестр план'!"&amp;'План-факт'!$E$3),'Реестр план'!$F:$F,E2359,'Реестр план'!$I:$I,J2359)),"перерасход","ок"))</f>
        <v/>
      </c>
    </row>
    <row r="2360" spans="1:13" x14ac:dyDescent="0.3">
      <c r="A2360" s="7">
        <v>42149</v>
      </c>
      <c r="C2360" s="9">
        <v>-75000</v>
      </c>
      <c r="D2360" s="4" t="s">
        <v>9</v>
      </c>
      <c r="E2360" s="4" t="s">
        <v>32</v>
      </c>
      <c r="F2360" s="4" t="s">
        <v>147</v>
      </c>
      <c r="H2360" s="4" t="s">
        <v>179</v>
      </c>
      <c r="I2360" s="4" t="s">
        <v>163</v>
      </c>
      <c r="J2360" s="11">
        <f t="shared" si="108"/>
        <v>5</v>
      </c>
      <c r="K2360" s="11">
        <f t="shared" si="109"/>
        <v>0</v>
      </c>
      <c r="L2360" s="11">
        <f t="shared" si="110"/>
        <v>22</v>
      </c>
      <c r="M2360" s="11" t="str">
        <f ca="1">IF(I2360&lt;&gt;"план","",IF((ABS(SUMIFS($C:$C,$J:$J,J2360,$E:$E,E2360,$I:$I,"факт"))+ABS(C2360))&gt;ABS(SUMIFS(INDIRECT("'Реестр план'!"&amp;'План-факт'!$E$3),'Реестр план'!$F:$F,E2360,'Реестр план'!$I:$I,J2360)),"перерасход","ок"))</f>
        <v/>
      </c>
    </row>
    <row r="2361" spans="1:13" x14ac:dyDescent="0.3">
      <c r="A2361" s="7">
        <v>42149</v>
      </c>
      <c r="C2361" s="9">
        <v>-60000</v>
      </c>
      <c r="D2361" s="4" t="s">
        <v>15</v>
      </c>
      <c r="E2361" s="4" t="s">
        <v>32</v>
      </c>
      <c r="F2361" s="4" t="s">
        <v>148</v>
      </c>
      <c r="H2361" s="4" t="s">
        <v>179</v>
      </c>
      <c r="I2361" s="4" t="s">
        <v>163</v>
      </c>
      <c r="J2361" s="11">
        <f t="shared" si="108"/>
        <v>5</v>
      </c>
      <c r="K2361" s="11">
        <f t="shared" si="109"/>
        <v>0</v>
      </c>
      <c r="L2361" s="11">
        <f t="shared" si="110"/>
        <v>22</v>
      </c>
      <c r="M2361" s="11" t="str">
        <f ca="1">IF(I2361&lt;&gt;"план","",IF((ABS(SUMIFS($C:$C,$J:$J,J2361,$E:$E,E2361,$I:$I,"факт"))+ABS(C2361))&gt;ABS(SUMIFS(INDIRECT("'Реестр план'!"&amp;'План-факт'!$E$3),'Реестр план'!$F:$F,E2361,'Реестр план'!$I:$I,J2361)),"перерасход","ок"))</f>
        <v/>
      </c>
    </row>
    <row r="2362" spans="1:13" x14ac:dyDescent="0.3">
      <c r="A2362" s="7">
        <v>42149</v>
      </c>
      <c r="B2362" s="7">
        <v>41419</v>
      </c>
      <c r="C2362" s="9">
        <v>-59729</v>
      </c>
      <c r="D2362" s="4" t="s">
        <v>16</v>
      </c>
      <c r="E2362" s="4" t="s">
        <v>43</v>
      </c>
      <c r="H2362" s="4" t="s">
        <v>172</v>
      </c>
      <c r="I2362" s="4" t="s">
        <v>163</v>
      </c>
      <c r="J2362" s="11">
        <f t="shared" si="108"/>
        <v>5</v>
      </c>
      <c r="K2362" s="11">
        <f t="shared" si="109"/>
        <v>5</v>
      </c>
      <c r="L2362" s="11">
        <f t="shared" si="110"/>
        <v>22</v>
      </c>
      <c r="M2362" s="11" t="str">
        <f ca="1">IF(I2362&lt;&gt;"план","",IF((ABS(SUMIFS($C:$C,$J:$J,J2362,$E:$E,E2362,$I:$I,"факт"))+ABS(C2362))&gt;ABS(SUMIFS(INDIRECT("'Реестр план'!"&amp;'План-факт'!$E$3),'Реестр план'!$F:$F,E2362,'Реестр план'!$I:$I,J2362)),"перерасход","ок"))</f>
        <v/>
      </c>
    </row>
    <row r="2363" spans="1:13" x14ac:dyDescent="0.3">
      <c r="A2363" s="7">
        <v>42149</v>
      </c>
      <c r="B2363" s="7">
        <v>41419</v>
      </c>
      <c r="C2363" s="9">
        <v>-59097</v>
      </c>
      <c r="D2363" s="4" t="s">
        <v>16</v>
      </c>
      <c r="E2363" s="4" t="s">
        <v>50</v>
      </c>
      <c r="H2363" s="4" t="s">
        <v>177</v>
      </c>
      <c r="I2363" s="4" t="s">
        <v>163</v>
      </c>
      <c r="J2363" s="11">
        <f t="shared" si="108"/>
        <v>5</v>
      </c>
      <c r="K2363" s="11">
        <f t="shared" si="109"/>
        <v>5</v>
      </c>
      <c r="L2363" s="11">
        <f t="shared" si="110"/>
        <v>22</v>
      </c>
      <c r="M2363" s="11" t="str">
        <f ca="1">IF(I2363&lt;&gt;"план","",IF((ABS(SUMIFS($C:$C,$J:$J,J2363,$E:$E,E2363,$I:$I,"факт"))+ABS(C2363))&gt;ABS(SUMIFS(INDIRECT("'Реестр план'!"&amp;'План-факт'!$E$3),'Реестр план'!$F:$F,E2363,'Реестр план'!$I:$I,J2363)),"перерасход","ок"))</f>
        <v/>
      </c>
    </row>
    <row r="2364" spans="1:13" x14ac:dyDescent="0.3">
      <c r="A2364" s="7">
        <v>42149</v>
      </c>
      <c r="B2364" s="7">
        <v>41419</v>
      </c>
      <c r="C2364" s="9">
        <v>-58455</v>
      </c>
      <c r="D2364" s="4" t="s">
        <v>15</v>
      </c>
      <c r="E2364" s="4" t="s">
        <v>10</v>
      </c>
      <c r="H2364" s="4" t="s">
        <v>184</v>
      </c>
      <c r="I2364" s="4" t="s">
        <v>163</v>
      </c>
      <c r="J2364" s="11">
        <f t="shared" si="108"/>
        <v>5</v>
      </c>
      <c r="K2364" s="11">
        <f t="shared" si="109"/>
        <v>5</v>
      </c>
      <c r="L2364" s="11">
        <f t="shared" si="110"/>
        <v>22</v>
      </c>
      <c r="M2364" s="11" t="str">
        <f ca="1">IF(I2364&lt;&gt;"план","",IF((ABS(SUMIFS($C:$C,$J:$J,J2364,$E:$E,E2364,$I:$I,"факт"))+ABS(C2364))&gt;ABS(SUMIFS(INDIRECT("'Реестр план'!"&amp;'План-факт'!$E$3),'Реестр план'!$F:$F,E2364,'Реестр план'!$I:$I,J2364)),"перерасход","ок"))</f>
        <v/>
      </c>
    </row>
    <row r="2365" spans="1:13" x14ac:dyDescent="0.3">
      <c r="A2365" s="7">
        <v>42149</v>
      </c>
      <c r="B2365" s="7">
        <v>41419</v>
      </c>
      <c r="C2365" s="9">
        <v>-56972</v>
      </c>
      <c r="D2365" s="4" t="s">
        <v>9</v>
      </c>
      <c r="E2365" s="4" t="s">
        <v>54</v>
      </c>
      <c r="H2365" s="4" t="s">
        <v>184</v>
      </c>
      <c r="I2365" s="4" t="s">
        <v>163</v>
      </c>
      <c r="J2365" s="11">
        <f t="shared" si="108"/>
        <v>5</v>
      </c>
      <c r="K2365" s="11">
        <f t="shared" si="109"/>
        <v>5</v>
      </c>
      <c r="L2365" s="11">
        <f t="shared" si="110"/>
        <v>22</v>
      </c>
      <c r="M2365" s="11" t="str">
        <f ca="1">IF(I2365&lt;&gt;"план","",IF((ABS(SUMIFS($C:$C,$J:$J,J2365,$E:$E,E2365,$I:$I,"факт"))+ABS(C2365))&gt;ABS(SUMIFS(INDIRECT("'Реестр план'!"&amp;'План-факт'!$E$3),'Реестр план'!$F:$F,E2365,'Реестр план'!$I:$I,J2365)),"перерасход","ок"))</f>
        <v/>
      </c>
    </row>
    <row r="2366" spans="1:13" x14ac:dyDescent="0.3">
      <c r="A2366" s="7">
        <v>42149</v>
      </c>
      <c r="B2366" s="7">
        <v>41419</v>
      </c>
      <c r="C2366" s="9">
        <v>-54057</v>
      </c>
      <c r="D2366" s="4" t="s">
        <v>9</v>
      </c>
      <c r="E2366" s="4" t="s">
        <v>55</v>
      </c>
      <c r="H2366" s="4" t="s">
        <v>184</v>
      </c>
      <c r="I2366" s="4" t="s">
        <v>163</v>
      </c>
      <c r="J2366" s="11">
        <f t="shared" si="108"/>
        <v>5</v>
      </c>
      <c r="K2366" s="11">
        <f t="shared" si="109"/>
        <v>5</v>
      </c>
      <c r="L2366" s="11">
        <f t="shared" si="110"/>
        <v>22</v>
      </c>
      <c r="M2366" s="11" t="str">
        <f ca="1">IF(I2366&lt;&gt;"план","",IF((ABS(SUMIFS($C:$C,$J:$J,J2366,$E:$E,E2366,$I:$I,"факт"))+ABS(C2366))&gt;ABS(SUMIFS(INDIRECT("'Реестр план'!"&amp;'План-факт'!$E$3),'Реестр план'!$F:$F,E2366,'Реестр план'!$I:$I,J2366)),"перерасход","ок"))</f>
        <v/>
      </c>
    </row>
    <row r="2367" spans="1:13" x14ac:dyDescent="0.3">
      <c r="A2367" s="7">
        <v>42149</v>
      </c>
      <c r="B2367" s="7">
        <v>41419</v>
      </c>
      <c r="C2367" s="9">
        <v>-50431</v>
      </c>
      <c r="D2367" s="4" t="s">
        <v>9</v>
      </c>
      <c r="E2367" s="4" t="s">
        <v>58</v>
      </c>
      <c r="H2367" s="4" t="s">
        <v>184</v>
      </c>
      <c r="I2367" s="4" t="s">
        <v>163</v>
      </c>
      <c r="J2367" s="11">
        <f t="shared" si="108"/>
        <v>5</v>
      </c>
      <c r="K2367" s="11">
        <f t="shared" si="109"/>
        <v>5</v>
      </c>
      <c r="L2367" s="11">
        <f t="shared" si="110"/>
        <v>22</v>
      </c>
      <c r="M2367" s="11" t="str">
        <f ca="1">IF(I2367&lt;&gt;"план","",IF((ABS(SUMIFS($C:$C,$J:$J,J2367,$E:$E,E2367,$I:$I,"факт"))+ABS(C2367))&gt;ABS(SUMIFS(INDIRECT("'Реестр план'!"&amp;'План-факт'!$E$3),'Реестр план'!$F:$F,E2367,'Реестр план'!$I:$I,J2367)),"перерасход","ок"))</f>
        <v/>
      </c>
    </row>
    <row r="2368" spans="1:13" x14ac:dyDescent="0.3">
      <c r="A2368" s="7">
        <v>42149</v>
      </c>
      <c r="B2368" s="7">
        <v>41419</v>
      </c>
      <c r="C2368" s="9">
        <v>-50320</v>
      </c>
      <c r="D2368" s="4" t="s">
        <v>16</v>
      </c>
      <c r="E2368" s="4" t="s">
        <v>47</v>
      </c>
      <c r="H2368" s="4" t="s">
        <v>177</v>
      </c>
      <c r="I2368" s="4" t="s">
        <v>163</v>
      </c>
      <c r="J2368" s="11">
        <f t="shared" si="108"/>
        <v>5</v>
      </c>
      <c r="K2368" s="11">
        <f t="shared" si="109"/>
        <v>5</v>
      </c>
      <c r="L2368" s="11">
        <f t="shared" si="110"/>
        <v>22</v>
      </c>
      <c r="M2368" s="11" t="str">
        <f ca="1">IF(I2368&lt;&gt;"план","",IF((ABS(SUMIFS($C:$C,$J:$J,J2368,$E:$E,E2368,$I:$I,"факт"))+ABS(C2368))&gt;ABS(SUMIFS(INDIRECT("'Реестр план'!"&amp;'План-факт'!$E$3),'Реестр план'!$F:$F,E2368,'Реестр план'!$I:$I,J2368)),"перерасход","ок"))</f>
        <v/>
      </c>
    </row>
    <row r="2369" spans="1:13" x14ac:dyDescent="0.3">
      <c r="A2369" s="7">
        <v>42149</v>
      </c>
      <c r="C2369" s="9">
        <v>-47500</v>
      </c>
      <c r="D2369" s="4" t="s">
        <v>15</v>
      </c>
      <c r="E2369" s="4" t="s">
        <v>32</v>
      </c>
      <c r="F2369" s="4" t="s">
        <v>149</v>
      </c>
      <c r="H2369" s="4" t="s">
        <v>179</v>
      </c>
      <c r="I2369" s="4" t="s">
        <v>163</v>
      </c>
      <c r="J2369" s="11">
        <f t="shared" si="108"/>
        <v>5</v>
      </c>
      <c r="K2369" s="11">
        <f t="shared" si="109"/>
        <v>0</v>
      </c>
      <c r="L2369" s="11">
        <f t="shared" si="110"/>
        <v>22</v>
      </c>
      <c r="M2369" s="11" t="str">
        <f ca="1">IF(I2369&lt;&gt;"план","",IF((ABS(SUMIFS($C:$C,$J:$J,J2369,$E:$E,E2369,$I:$I,"факт"))+ABS(C2369))&gt;ABS(SUMIFS(INDIRECT("'Реестр план'!"&amp;'План-факт'!$E$3),'Реестр план'!$F:$F,E2369,'Реестр план'!$I:$I,J2369)),"перерасход","ок"))</f>
        <v/>
      </c>
    </row>
    <row r="2370" spans="1:13" x14ac:dyDescent="0.3">
      <c r="A2370" s="7">
        <v>42149</v>
      </c>
      <c r="B2370" s="7">
        <v>41419</v>
      </c>
      <c r="C2370" s="9">
        <v>-45077</v>
      </c>
      <c r="D2370" s="4" t="s">
        <v>9</v>
      </c>
      <c r="E2370" s="4" t="s">
        <v>45</v>
      </c>
      <c r="H2370" s="4" t="s">
        <v>172</v>
      </c>
      <c r="I2370" s="4" t="s">
        <v>163</v>
      </c>
      <c r="J2370" s="11">
        <f t="shared" si="108"/>
        <v>5</v>
      </c>
      <c r="K2370" s="11">
        <f t="shared" si="109"/>
        <v>5</v>
      </c>
      <c r="L2370" s="11">
        <f t="shared" si="110"/>
        <v>22</v>
      </c>
      <c r="M2370" s="11" t="str">
        <f ca="1">IF(I2370&lt;&gt;"план","",IF((ABS(SUMIFS($C:$C,$J:$J,J2370,$E:$E,E2370,$I:$I,"факт"))+ABS(C2370))&gt;ABS(SUMIFS(INDIRECT("'Реестр план'!"&amp;'План-факт'!$E$3),'Реестр план'!$F:$F,E2370,'Реестр план'!$I:$I,J2370)),"перерасход","ок"))</f>
        <v/>
      </c>
    </row>
    <row r="2371" spans="1:13" x14ac:dyDescent="0.3">
      <c r="A2371" s="7">
        <v>42149</v>
      </c>
      <c r="C2371" s="9">
        <v>-41218</v>
      </c>
      <c r="D2371" s="4" t="s">
        <v>16</v>
      </c>
      <c r="E2371" s="4" t="s">
        <v>51</v>
      </c>
      <c r="H2371" s="4" t="s">
        <v>177</v>
      </c>
      <c r="I2371" s="4" t="s">
        <v>163</v>
      </c>
      <c r="J2371" s="11">
        <f t="shared" si="108"/>
        <v>5</v>
      </c>
      <c r="K2371" s="11">
        <f t="shared" si="109"/>
        <v>0</v>
      </c>
      <c r="L2371" s="11">
        <f t="shared" si="110"/>
        <v>22</v>
      </c>
      <c r="M2371" s="11" t="str">
        <f ca="1">IF(I2371&lt;&gt;"план","",IF((ABS(SUMIFS($C:$C,$J:$J,J2371,$E:$E,E2371,$I:$I,"факт"))+ABS(C2371))&gt;ABS(SUMIFS(INDIRECT("'Реестр план'!"&amp;'План-факт'!$E$3),'Реестр план'!$F:$F,E2371,'Реестр план'!$I:$I,J2371)),"перерасход","ок"))</f>
        <v/>
      </c>
    </row>
    <row r="2372" spans="1:13" x14ac:dyDescent="0.3">
      <c r="A2372" s="7">
        <v>42149</v>
      </c>
      <c r="C2372" s="9">
        <v>-40000</v>
      </c>
      <c r="D2372" s="4" t="s">
        <v>9</v>
      </c>
      <c r="E2372" s="4" t="s">
        <v>32</v>
      </c>
      <c r="F2372" s="4" t="s">
        <v>151</v>
      </c>
      <c r="H2372" s="4" t="s">
        <v>179</v>
      </c>
      <c r="I2372" s="4" t="s">
        <v>163</v>
      </c>
      <c r="J2372" s="11">
        <f t="shared" ref="J2372:J2435" si="111">IF(ISBLANK(A2372),0,MONTH(A2372))</f>
        <v>5</v>
      </c>
      <c r="K2372" s="11">
        <f t="shared" ref="K2372:K2435" si="112">IF(ISBLANK(B2372),0,MONTH(B2372))</f>
        <v>0</v>
      </c>
      <c r="L2372" s="11">
        <f t="shared" ref="L2372:L2435" si="113">WEEKNUM(A2372)</f>
        <v>22</v>
      </c>
      <c r="M2372" s="11" t="str">
        <f ca="1">IF(I2372&lt;&gt;"план","",IF((ABS(SUMIFS($C:$C,$J:$J,J2372,$E:$E,E2372,$I:$I,"факт"))+ABS(C2372))&gt;ABS(SUMIFS(INDIRECT("'Реестр план'!"&amp;'План-факт'!$E$3),'Реестр план'!$F:$F,E2372,'Реестр план'!$I:$I,J2372)),"перерасход","ок"))</f>
        <v/>
      </c>
    </row>
    <row r="2373" spans="1:13" x14ac:dyDescent="0.3">
      <c r="A2373" s="7">
        <v>42149</v>
      </c>
      <c r="B2373" s="7">
        <v>41419</v>
      </c>
      <c r="C2373" s="9">
        <v>-35683</v>
      </c>
      <c r="D2373" s="4" t="s">
        <v>9</v>
      </c>
      <c r="E2373" s="4" t="s">
        <v>56</v>
      </c>
      <c r="H2373" s="4" t="s">
        <v>184</v>
      </c>
      <c r="I2373" s="4" t="s">
        <v>163</v>
      </c>
      <c r="J2373" s="11">
        <f t="shared" si="111"/>
        <v>5</v>
      </c>
      <c r="K2373" s="11">
        <f t="shared" si="112"/>
        <v>5</v>
      </c>
      <c r="L2373" s="11">
        <f t="shared" si="113"/>
        <v>22</v>
      </c>
      <c r="M2373" s="11" t="str">
        <f ca="1">IF(I2373&lt;&gt;"план","",IF((ABS(SUMIFS($C:$C,$J:$J,J2373,$E:$E,E2373,$I:$I,"факт"))+ABS(C2373))&gt;ABS(SUMIFS(INDIRECT("'Реестр план'!"&amp;'План-факт'!$E$3),'Реестр план'!$F:$F,E2373,'Реестр план'!$I:$I,J2373)),"перерасход","ок"))</f>
        <v/>
      </c>
    </row>
    <row r="2374" spans="1:13" x14ac:dyDescent="0.3">
      <c r="A2374" s="7">
        <v>42149</v>
      </c>
      <c r="B2374" s="7">
        <v>41419</v>
      </c>
      <c r="C2374" s="9">
        <v>-32729</v>
      </c>
      <c r="D2374" s="4" t="s">
        <v>15</v>
      </c>
      <c r="E2374" s="4" t="s">
        <v>44</v>
      </c>
      <c r="H2374" s="4" t="s">
        <v>172</v>
      </c>
      <c r="I2374" s="4" t="s">
        <v>163</v>
      </c>
      <c r="J2374" s="11">
        <f t="shared" si="111"/>
        <v>5</v>
      </c>
      <c r="K2374" s="11">
        <f t="shared" si="112"/>
        <v>5</v>
      </c>
      <c r="L2374" s="11">
        <f t="shared" si="113"/>
        <v>22</v>
      </c>
      <c r="M2374" s="11" t="str">
        <f ca="1">IF(I2374&lt;&gt;"план","",IF((ABS(SUMIFS($C:$C,$J:$J,J2374,$E:$E,E2374,$I:$I,"факт"))+ABS(C2374))&gt;ABS(SUMIFS(INDIRECT("'Реестр план'!"&amp;'План-факт'!$E$3),'Реестр план'!$F:$F,E2374,'Реестр план'!$I:$I,J2374)),"перерасход","ок"))</f>
        <v/>
      </c>
    </row>
    <row r="2375" spans="1:13" x14ac:dyDescent="0.3">
      <c r="A2375" s="7">
        <v>42149</v>
      </c>
      <c r="C2375" s="9">
        <v>-32625</v>
      </c>
      <c r="D2375" s="4" t="s">
        <v>9</v>
      </c>
      <c r="E2375" s="4" t="s">
        <v>32</v>
      </c>
      <c r="F2375" s="4" t="s">
        <v>150</v>
      </c>
      <c r="H2375" s="4" t="s">
        <v>179</v>
      </c>
      <c r="I2375" s="4" t="s">
        <v>163</v>
      </c>
      <c r="J2375" s="11">
        <f t="shared" si="111"/>
        <v>5</v>
      </c>
      <c r="K2375" s="11">
        <f t="shared" si="112"/>
        <v>0</v>
      </c>
      <c r="L2375" s="11">
        <f t="shared" si="113"/>
        <v>22</v>
      </c>
      <c r="M2375" s="11" t="str">
        <f ca="1">IF(I2375&lt;&gt;"план","",IF((ABS(SUMIFS($C:$C,$J:$J,J2375,$E:$E,E2375,$I:$I,"факт"))+ABS(C2375))&gt;ABS(SUMIFS(INDIRECT("'Реестр план'!"&amp;'План-факт'!$E$3),'Реестр план'!$F:$F,E2375,'Реестр план'!$I:$I,J2375)),"перерасход","ок"))</f>
        <v/>
      </c>
    </row>
    <row r="2376" spans="1:13" x14ac:dyDescent="0.3">
      <c r="A2376" s="7">
        <v>42149</v>
      </c>
      <c r="C2376" s="9">
        <v>-31250</v>
      </c>
      <c r="D2376" s="4" t="s">
        <v>15</v>
      </c>
      <c r="E2376" s="4" t="s">
        <v>33</v>
      </c>
      <c r="F2376" s="4" t="s">
        <v>152</v>
      </c>
      <c r="H2376" s="4" t="s">
        <v>179</v>
      </c>
      <c r="I2376" s="4" t="s">
        <v>163</v>
      </c>
      <c r="J2376" s="11">
        <f t="shared" si="111"/>
        <v>5</v>
      </c>
      <c r="K2376" s="11">
        <f t="shared" si="112"/>
        <v>0</v>
      </c>
      <c r="L2376" s="11">
        <f t="shared" si="113"/>
        <v>22</v>
      </c>
      <c r="M2376" s="11" t="str">
        <f ca="1">IF(I2376&lt;&gt;"план","",IF((ABS(SUMIFS($C:$C,$J:$J,J2376,$E:$E,E2376,$I:$I,"факт"))+ABS(C2376))&gt;ABS(SUMIFS(INDIRECT("'Реестр план'!"&amp;'План-факт'!$E$3),'Реестр план'!$F:$F,E2376,'Реестр план'!$I:$I,J2376)),"перерасход","ок"))</f>
        <v/>
      </c>
    </row>
    <row r="2377" spans="1:13" x14ac:dyDescent="0.3">
      <c r="A2377" s="7">
        <v>42149</v>
      </c>
      <c r="B2377" s="7">
        <v>41419</v>
      </c>
      <c r="C2377" s="9">
        <v>-29533</v>
      </c>
      <c r="D2377" s="4" t="s">
        <v>9</v>
      </c>
      <c r="E2377" s="4" t="s">
        <v>42</v>
      </c>
      <c r="H2377" s="4" t="s">
        <v>172</v>
      </c>
      <c r="I2377" s="4" t="s">
        <v>163</v>
      </c>
      <c r="J2377" s="11">
        <f t="shared" si="111"/>
        <v>5</v>
      </c>
      <c r="K2377" s="11">
        <f t="shared" si="112"/>
        <v>5</v>
      </c>
      <c r="L2377" s="11">
        <f t="shared" si="113"/>
        <v>22</v>
      </c>
      <c r="M2377" s="11" t="str">
        <f ca="1">IF(I2377&lt;&gt;"план","",IF((ABS(SUMIFS($C:$C,$J:$J,J2377,$E:$E,E2377,$I:$I,"факт"))+ABS(C2377))&gt;ABS(SUMIFS(INDIRECT("'Реестр план'!"&amp;'План-факт'!$E$3),'Реестр план'!$F:$F,E2377,'Реестр план'!$I:$I,J2377)),"перерасход","ок"))</f>
        <v/>
      </c>
    </row>
    <row r="2378" spans="1:13" x14ac:dyDescent="0.3">
      <c r="A2378" s="7">
        <v>42149</v>
      </c>
      <c r="B2378" s="7">
        <v>41419</v>
      </c>
      <c r="C2378" s="9">
        <v>-29518</v>
      </c>
      <c r="D2378" s="4" t="s">
        <v>16</v>
      </c>
      <c r="E2378" s="4" t="s">
        <v>57</v>
      </c>
      <c r="H2378" s="4" t="s">
        <v>184</v>
      </c>
      <c r="I2378" s="4" t="s">
        <v>163</v>
      </c>
      <c r="J2378" s="11">
        <f t="shared" si="111"/>
        <v>5</v>
      </c>
      <c r="K2378" s="11">
        <f t="shared" si="112"/>
        <v>5</v>
      </c>
      <c r="L2378" s="11">
        <f t="shared" si="113"/>
        <v>22</v>
      </c>
      <c r="M2378" s="11" t="str">
        <f ca="1">IF(I2378&lt;&gt;"план","",IF((ABS(SUMIFS($C:$C,$J:$J,J2378,$E:$E,E2378,$I:$I,"факт"))+ABS(C2378))&gt;ABS(SUMIFS(INDIRECT("'Реестр план'!"&amp;'План-факт'!$E$3),'Реестр план'!$F:$F,E2378,'Реестр план'!$I:$I,J2378)),"перерасход","ок"))</f>
        <v/>
      </c>
    </row>
    <row r="2379" spans="1:13" x14ac:dyDescent="0.3">
      <c r="A2379" s="7">
        <v>42149</v>
      </c>
      <c r="B2379" s="7">
        <v>41419</v>
      </c>
      <c r="C2379" s="9">
        <v>-23674</v>
      </c>
      <c r="D2379" s="4" t="s">
        <v>9</v>
      </c>
      <c r="E2379" s="4" t="s">
        <v>41</v>
      </c>
      <c r="H2379" s="4" t="s">
        <v>172</v>
      </c>
      <c r="I2379" s="4" t="s">
        <v>163</v>
      </c>
      <c r="J2379" s="11">
        <f t="shared" si="111"/>
        <v>5</v>
      </c>
      <c r="K2379" s="11">
        <f t="shared" si="112"/>
        <v>5</v>
      </c>
      <c r="L2379" s="11">
        <f t="shared" si="113"/>
        <v>22</v>
      </c>
      <c r="M2379" s="11" t="str">
        <f ca="1">IF(I2379&lt;&gt;"план","",IF((ABS(SUMIFS($C:$C,$J:$J,J2379,$E:$E,E2379,$I:$I,"факт"))+ABS(C2379))&gt;ABS(SUMIFS(INDIRECT("'Реестр план'!"&amp;'План-факт'!$E$3),'Реестр план'!$F:$F,E2379,'Реестр план'!$I:$I,J2379)),"перерасход","ок"))</f>
        <v/>
      </c>
    </row>
    <row r="2380" spans="1:13" x14ac:dyDescent="0.3">
      <c r="A2380" s="7">
        <v>42149</v>
      </c>
      <c r="C2380" s="9">
        <v>-18750</v>
      </c>
      <c r="D2380" s="4" t="s">
        <v>16</v>
      </c>
      <c r="E2380" s="4" t="s">
        <v>33</v>
      </c>
      <c r="F2380" s="4" t="s">
        <v>147</v>
      </c>
      <c r="H2380" s="4" t="s">
        <v>179</v>
      </c>
      <c r="I2380" s="4" t="s">
        <v>163</v>
      </c>
      <c r="J2380" s="11">
        <f t="shared" si="111"/>
        <v>5</v>
      </c>
      <c r="K2380" s="11">
        <f t="shared" si="112"/>
        <v>0</v>
      </c>
      <c r="L2380" s="11">
        <f t="shared" si="113"/>
        <v>22</v>
      </c>
      <c r="M2380" s="11" t="str">
        <f ca="1">IF(I2380&lt;&gt;"план","",IF((ABS(SUMIFS($C:$C,$J:$J,J2380,$E:$E,E2380,$I:$I,"факт"))+ABS(C2380))&gt;ABS(SUMIFS(INDIRECT("'Реестр план'!"&amp;'План-факт'!$E$3),'Реестр план'!$F:$F,E2380,'Реестр план'!$I:$I,J2380)),"перерасход","ок"))</f>
        <v/>
      </c>
    </row>
    <row r="2381" spans="1:13" x14ac:dyDescent="0.3">
      <c r="A2381" s="7">
        <v>42149</v>
      </c>
      <c r="B2381" s="7">
        <v>41419</v>
      </c>
      <c r="C2381" s="9">
        <v>-18040</v>
      </c>
      <c r="D2381" s="4" t="s">
        <v>9</v>
      </c>
      <c r="E2381" s="4" t="s">
        <v>49</v>
      </c>
      <c r="H2381" s="4" t="s">
        <v>177</v>
      </c>
      <c r="I2381" s="4" t="s">
        <v>163</v>
      </c>
      <c r="J2381" s="11">
        <f t="shared" si="111"/>
        <v>5</v>
      </c>
      <c r="K2381" s="11">
        <f t="shared" si="112"/>
        <v>5</v>
      </c>
      <c r="L2381" s="11">
        <f t="shared" si="113"/>
        <v>22</v>
      </c>
      <c r="M2381" s="11" t="str">
        <f ca="1">IF(I2381&lt;&gt;"план","",IF((ABS(SUMIFS($C:$C,$J:$J,J2381,$E:$E,E2381,$I:$I,"факт"))+ABS(C2381))&gt;ABS(SUMIFS(INDIRECT("'Реестр план'!"&amp;'План-факт'!$E$3),'Реестр план'!$F:$F,E2381,'Реестр план'!$I:$I,J2381)),"перерасход","ок"))</f>
        <v/>
      </c>
    </row>
    <row r="2382" spans="1:13" x14ac:dyDescent="0.3">
      <c r="A2382" s="7">
        <v>42149</v>
      </c>
      <c r="B2382" s="7">
        <v>41419</v>
      </c>
      <c r="C2382" s="9">
        <v>-15261</v>
      </c>
      <c r="D2382" s="4" t="s">
        <v>15</v>
      </c>
      <c r="E2382" s="4" t="s">
        <v>59</v>
      </c>
      <c r="H2382" s="4" t="s">
        <v>184</v>
      </c>
      <c r="I2382" s="4" t="s">
        <v>163</v>
      </c>
      <c r="J2382" s="11">
        <f t="shared" si="111"/>
        <v>5</v>
      </c>
      <c r="K2382" s="11">
        <f t="shared" si="112"/>
        <v>5</v>
      </c>
      <c r="L2382" s="11">
        <f t="shared" si="113"/>
        <v>22</v>
      </c>
      <c r="M2382" s="11" t="str">
        <f ca="1">IF(I2382&lt;&gt;"план","",IF((ABS(SUMIFS($C:$C,$J:$J,J2382,$E:$E,E2382,$I:$I,"факт"))+ABS(C2382))&gt;ABS(SUMIFS(INDIRECT("'Реестр план'!"&amp;'План-факт'!$E$3),'Реестр план'!$F:$F,E2382,'Реестр план'!$I:$I,J2382)),"перерасход","ок"))</f>
        <v/>
      </c>
    </row>
    <row r="2383" spans="1:13" x14ac:dyDescent="0.3">
      <c r="A2383" s="7">
        <v>42149</v>
      </c>
      <c r="C2383" s="9">
        <v>-15000</v>
      </c>
      <c r="D2383" s="4" t="s">
        <v>16</v>
      </c>
      <c r="E2383" s="4" t="s">
        <v>33</v>
      </c>
      <c r="F2383" s="4" t="s">
        <v>148</v>
      </c>
      <c r="H2383" s="4" t="s">
        <v>179</v>
      </c>
      <c r="I2383" s="4" t="s">
        <v>163</v>
      </c>
      <c r="J2383" s="11">
        <f t="shared" si="111"/>
        <v>5</v>
      </c>
      <c r="K2383" s="11">
        <f t="shared" si="112"/>
        <v>0</v>
      </c>
      <c r="L2383" s="11">
        <f t="shared" si="113"/>
        <v>22</v>
      </c>
      <c r="M2383" s="11" t="str">
        <f ca="1">IF(I2383&lt;&gt;"план","",IF((ABS(SUMIFS($C:$C,$J:$J,J2383,$E:$E,E2383,$I:$I,"факт"))+ABS(C2383))&gt;ABS(SUMIFS(INDIRECT("'Реестр план'!"&amp;'План-факт'!$E$3),'Реестр план'!$F:$F,E2383,'Реестр план'!$I:$I,J2383)),"перерасход","ок"))</f>
        <v/>
      </c>
    </row>
    <row r="2384" spans="1:13" x14ac:dyDescent="0.3">
      <c r="A2384" s="7">
        <v>42149</v>
      </c>
      <c r="B2384" s="7">
        <v>41419</v>
      </c>
      <c r="C2384" s="9">
        <v>-13859</v>
      </c>
      <c r="D2384" s="4" t="s">
        <v>9</v>
      </c>
      <c r="E2384" s="4" t="s">
        <v>53</v>
      </c>
      <c r="H2384" s="4" t="s">
        <v>184</v>
      </c>
      <c r="I2384" s="4" t="s">
        <v>163</v>
      </c>
      <c r="J2384" s="11">
        <f t="shared" si="111"/>
        <v>5</v>
      </c>
      <c r="K2384" s="11">
        <f t="shared" si="112"/>
        <v>5</v>
      </c>
      <c r="L2384" s="11">
        <f t="shared" si="113"/>
        <v>22</v>
      </c>
      <c r="M2384" s="11" t="str">
        <f ca="1">IF(I2384&lt;&gt;"план","",IF((ABS(SUMIFS($C:$C,$J:$J,J2384,$E:$E,E2384,$I:$I,"факт"))+ABS(C2384))&gt;ABS(SUMIFS(INDIRECT("'Реестр план'!"&amp;'План-факт'!$E$3),'Реестр план'!$F:$F,E2384,'Реестр план'!$I:$I,J2384)),"перерасход","ок"))</f>
        <v/>
      </c>
    </row>
    <row r="2385" spans="1:13" x14ac:dyDescent="0.3">
      <c r="A2385" s="7">
        <v>42149</v>
      </c>
      <c r="B2385" s="7">
        <v>41419</v>
      </c>
      <c r="C2385" s="9">
        <v>-13317</v>
      </c>
      <c r="D2385" s="4" t="s">
        <v>16</v>
      </c>
      <c r="E2385" s="4" t="s">
        <v>48</v>
      </c>
      <c r="H2385" s="4" t="s">
        <v>177</v>
      </c>
      <c r="I2385" s="4" t="s">
        <v>163</v>
      </c>
      <c r="J2385" s="11">
        <f t="shared" si="111"/>
        <v>5</v>
      </c>
      <c r="K2385" s="11">
        <f t="shared" si="112"/>
        <v>5</v>
      </c>
      <c r="L2385" s="11">
        <f t="shared" si="113"/>
        <v>22</v>
      </c>
      <c r="M2385" s="11" t="str">
        <f ca="1">IF(I2385&lt;&gt;"план","",IF((ABS(SUMIFS($C:$C,$J:$J,J2385,$E:$E,E2385,$I:$I,"факт"))+ABS(C2385))&gt;ABS(SUMIFS(INDIRECT("'Реестр план'!"&amp;'План-факт'!$E$3),'Реестр план'!$F:$F,E2385,'Реестр план'!$I:$I,J2385)),"перерасход","ок"))</f>
        <v/>
      </c>
    </row>
    <row r="2386" spans="1:13" x14ac:dyDescent="0.3">
      <c r="A2386" s="7">
        <v>42149</v>
      </c>
      <c r="C2386" s="9">
        <v>-11875</v>
      </c>
      <c r="D2386" s="4" t="s">
        <v>9</v>
      </c>
      <c r="E2386" s="4" t="s">
        <v>33</v>
      </c>
      <c r="F2386" s="4" t="s">
        <v>149</v>
      </c>
      <c r="H2386" s="4" t="s">
        <v>179</v>
      </c>
      <c r="I2386" s="4" t="s">
        <v>163</v>
      </c>
      <c r="J2386" s="11">
        <f t="shared" si="111"/>
        <v>5</v>
      </c>
      <c r="K2386" s="11">
        <f t="shared" si="112"/>
        <v>0</v>
      </c>
      <c r="L2386" s="11">
        <f t="shared" si="113"/>
        <v>22</v>
      </c>
      <c r="M2386" s="11" t="str">
        <f ca="1">IF(I2386&lt;&gt;"план","",IF((ABS(SUMIFS($C:$C,$J:$J,J2386,$E:$E,E2386,$I:$I,"факт"))+ABS(C2386))&gt;ABS(SUMIFS(INDIRECT("'Реестр план'!"&amp;'План-факт'!$E$3),'Реестр план'!$F:$F,E2386,'Реестр план'!$I:$I,J2386)),"перерасход","ок"))</f>
        <v/>
      </c>
    </row>
    <row r="2387" spans="1:13" x14ac:dyDescent="0.3">
      <c r="A2387" s="7">
        <v>42149</v>
      </c>
      <c r="C2387" s="9">
        <v>-10000</v>
      </c>
      <c r="D2387" s="4" t="s">
        <v>9</v>
      </c>
      <c r="E2387" s="4" t="s">
        <v>33</v>
      </c>
      <c r="F2387" s="4" t="s">
        <v>151</v>
      </c>
      <c r="H2387" s="4" t="s">
        <v>179</v>
      </c>
      <c r="I2387" s="4" t="s">
        <v>163</v>
      </c>
      <c r="J2387" s="11">
        <f t="shared" si="111"/>
        <v>5</v>
      </c>
      <c r="K2387" s="11">
        <f t="shared" si="112"/>
        <v>0</v>
      </c>
      <c r="L2387" s="11">
        <f t="shared" si="113"/>
        <v>22</v>
      </c>
      <c r="M2387" s="11" t="str">
        <f ca="1">IF(I2387&lt;&gt;"план","",IF((ABS(SUMIFS($C:$C,$J:$J,J2387,$E:$E,E2387,$I:$I,"факт"))+ABS(C2387))&gt;ABS(SUMIFS(INDIRECT("'Реестр план'!"&amp;'План-факт'!$E$3),'Реестр план'!$F:$F,E2387,'Реестр план'!$I:$I,J2387)),"перерасход","ок"))</f>
        <v/>
      </c>
    </row>
    <row r="2388" spans="1:13" x14ac:dyDescent="0.3">
      <c r="A2388" s="7">
        <v>42149</v>
      </c>
      <c r="C2388" s="9">
        <v>-8156.25</v>
      </c>
      <c r="D2388" s="4" t="s">
        <v>16</v>
      </c>
      <c r="E2388" s="4" t="s">
        <v>33</v>
      </c>
      <c r="F2388" s="4" t="s">
        <v>150</v>
      </c>
      <c r="H2388" s="4" t="s">
        <v>179</v>
      </c>
      <c r="I2388" s="4" t="s">
        <v>163</v>
      </c>
      <c r="J2388" s="11">
        <f t="shared" si="111"/>
        <v>5</v>
      </c>
      <c r="K2388" s="11">
        <f t="shared" si="112"/>
        <v>0</v>
      </c>
      <c r="L2388" s="11">
        <f t="shared" si="113"/>
        <v>22</v>
      </c>
      <c r="M2388" s="11" t="str">
        <f ca="1">IF(I2388&lt;&gt;"план","",IF((ABS(SUMIFS($C:$C,$J:$J,J2388,$E:$E,E2388,$I:$I,"факт"))+ABS(C2388))&gt;ABS(SUMIFS(INDIRECT("'Реестр план'!"&amp;'План-факт'!$E$3),'Реестр план'!$F:$F,E2388,'Реестр план'!$I:$I,J2388)),"перерасход","ок"))</f>
        <v/>
      </c>
    </row>
    <row r="2389" spans="1:13" x14ac:dyDescent="0.3">
      <c r="A2389" s="7">
        <v>42151</v>
      </c>
      <c r="C2389" s="9">
        <v>-374031.55</v>
      </c>
      <c r="D2389" s="4" t="s">
        <v>16</v>
      </c>
      <c r="E2389" s="4" t="s">
        <v>29</v>
      </c>
      <c r="F2389" s="4" t="s">
        <v>126</v>
      </c>
      <c r="H2389" s="4" t="s">
        <v>185</v>
      </c>
      <c r="I2389" s="4" t="s">
        <v>163</v>
      </c>
      <c r="J2389" s="11">
        <f t="shared" si="111"/>
        <v>5</v>
      </c>
      <c r="K2389" s="11">
        <f t="shared" si="112"/>
        <v>0</v>
      </c>
      <c r="L2389" s="11">
        <f t="shared" si="113"/>
        <v>22</v>
      </c>
      <c r="M2389" s="11" t="str">
        <f ca="1">IF(I2389&lt;&gt;"план","",IF((ABS(SUMIFS($C:$C,$J:$J,J2389,$E:$E,E2389,$I:$I,"факт"))+ABS(C2389))&gt;ABS(SUMIFS(INDIRECT("'Реестр план'!"&amp;'План-факт'!$E$3),'Реестр план'!$F:$F,E2389,'Реестр план'!$I:$I,J2389)),"перерасход","ок"))</f>
        <v/>
      </c>
    </row>
    <row r="2390" spans="1:13" x14ac:dyDescent="0.3">
      <c r="A2390" s="7">
        <v>42151</v>
      </c>
      <c r="C2390" s="9">
        <v>-354081.79</v>
      </c>
      <c r="D2390" s="4" t="s">
        <v>15</v>
      </c>
      <c r="E2390" s="4" t="s">
        <v>29</v>
      </c>
      <c r="F2390" s="4" t="s">
        <v>130</v>
      </c>
      <c r="H2390" s="4" t="s">
        <v>185</v>
      </c>
      <c r="I2390" s="4" t="s">
        <v>163</v>
      </c>
      <c r="J2390" s="11">
        <f t="shared" si="111"/>
        <v>5</v>
      </c>
      <c r="K2390" s="11">
        <f t="shared" si="112"/>
        <v>0</v>
      </c>
      <c r="L2390" s="11">
        <f t="shared" si="113"/>
        <v>22</v>
      </c>
      <c r="M2390" s="11" t="str">
        <f ca="1">IF(I2390&lt;&gt;"план","",IF((ABS(SUMIFS($C:$C,$J:$J,J2390,$E:$E,E2390,$I:$I,"факт"))+ABS(C2390))&gt;ABS(SUMIFS(INDIRECT("'Реестр план'!"&amp;'План-факт'!$E$3),'Реестр план'!$F:$F,E2390,'Реестр план'!$I:$I,J2390)),"перерасход","ок"))</f>
        <v/>
      </c>
    </row>
    <row r="2391" spans="1:13" x14ac:dyDescent="0.3">
      <c r="A2391" s="7">
        <v>42151</v>
      </c>
      <c r="C2391" s="9">
        <v>-177810.57</v>
      </c>
      <c r="D2391" s="4" t="s">
        <v>15</v>
      </c>
      <c r="E2391" s="4" t="s">
        <v>29</v>
      </c>
      <c r="F2391" s="4" t="s">
        <v>137</v>
      </c>
      <c r="H2391" s="4" t="s">
        <v>185</v>
      </c>
      <c r="I2391" s="4" t="s">
        <v>163</v>
      </c>
      <c r="J2391" s="11">
        <f t="shared" si="111"/>
        <v>5</v>
      </c>
      <c r="K2391" s="11">
        <f t="shared" si="112"/>
        <v>0</v>
      </c>
      <c r="L2391" s="11">
        <f t="shared" si="113"/>
        <v>22</v>
      </c>
      <c r="M2391" s="11" t="str">
        <f ca="1">IF(I2391&lt;&gt;"план","",IF((ABS(SUMIFS($C:$C,$J:$J,J2391,$E:$E,E2391,$I:$I,"факт"))+ABS(C2391))&gt;ABS(SUMIFS(INDIRECT("'Реестр план'!"&amp;'План-факт'!$E$3),'Реестр план'!$F:$F,E2391,'Реестр план'!$I:$I,J2391)),"перерасход","ок"))</f>
        <v/>
      </c>
    </row>
    <row r="2392" spans="1:13" x14ac:dyDescent="0.3">
      <c r="A2392" s="7">
        <v>42151</v>
      </c>
      <c r="C2392" s="9">
        <v>-48316.09</v>
      </c>
      <c r="D2392" s="4" t="s">
        <v>16</v>
      </c>
      <c r="E2392" s="4" t="s">
        <v>29</v>
      </c>
      <c r="F2392" s="4" t="s">
        <v>134</v>
      </c>
      <c r="H2392" s="4" t="s">
        <v>185</v>
      </c>
      <c r="I2392" s="4" t="s">
        <v>163</v>
      </c>
      <c r="J2392" s="11">
        <f t="shared" si="111"/>
        <v>5</v>
      </c>
      <c r="K2392" s="11">
        <f t="shared" si="112"/>
        <v>0</v>
      </c>
      <c r="L2392" s="11">
        <f t="shared" si="113"/>
        <v>22</v>
      </c>
      <c r="M2392" s="11" t="str">
        <f ca="1">IF(I2392&lt;&gt;"план","",IF((ABS(SUMIFS($C:$C,$J:$J,J2392,$E:$E,E2392,$I:$I,"факт"))+ABS(C2392))&gt;ABS(SUMIFS(INDIRECT("'Реестр план'!"&amp;'План-факт'!$E$3),'Реестр план'!$F:$F,E2392,'Реестр план'!$I:$I,J2392)),"перерасход","ок"))</f>
        <v/>
      </c>
    </row>
    <row r="2393" spans="1:13" x14ac:dyDescent="0.3">
      <c r="A2393" s="7">
        <v>42151</v>
      </c>
      <c r="C2393" s="9">
        <v>-28117.46</v>
      </c>
      <c r="D2393" s="4" t="s">
        <v>16</v>
      </c>
      <c r="E2393" s="4" t="s">
        <v>29</v>
      </c>
      <c r="F2393" s="4" t="s">
        <v>129</v>
      </c>
      <c r="H2393" s="4" t="s">
        <v>185</v>
      </c>
      <c r="I2393" s="4" t="s">
        <v>163</v>
      </c>
      <c r="J2393" s="11">
        <f t="shared" si="111"/>
        <v>5</v>
      </c>
      <c r="K2393" s="11">
        <f t="shared" si="112"/>
        <v>0</v>
      </c>
      <c r="L2393" s="11">
        <f t="shared" si="113"/>
        <v>22</v>
      </c>
      <c r="M2393" s="11" t="str">
        <f ca="1">IF(I2393&lt;&gt;"план","",IF((ABS(SUMIFS($C:$C,$J:$J,J2393,$E:$E,E2393,$I:$I,"факт"))+ABS(C2393))&gt;ABS(SUMIFS(INDIRECT("'Реестр план'!"&amp;'План-факт'!$E$3),'Реестр план'!$F:$F,E2393,'Реестр план'!$I:$I,J2393)),"перерасход","ок"))</f>
        <v/>
      </c>
    </row>
    <row r="2394" spans="1:13" x14ac:dyDescent="0.3">
      <c r="A2394" s="7">
        <v>42151</v>
      </c>
      <c r="C2394" s="9">
        <v>-25207.27</v>
      </c>
      <c r="D2394" s="4" t="s">
        <v>15</v>
      </c>
      <c r="E2394" s="4" t="s">
        <v>29</v>
      </c>
      <c r="F2394" s="4" t="s">
        <v>145</v>
      </c>
      <c r="H2394" s="4" t="s">
        <v>185</v>
      </c>
      <c r="I2394" s="4" t="s">
        <v>163</v>
      </c>
      <c r="J2394" s="11">
        <f t="shared" si="111"/>
        <v>5</v>
      </c>
      <c r="K2394" s="11">
        <f t="shared" si="112"/>
        <v>0</v>
      </c>
      <c r="L2394" s="11">
        <f t="shared" si="113"/>
        <v>22</v>
      </c>
      <c r="M2394" s="11" t="str">
        <f ca="1">IF(I2394&lt;&gt;"план","",IF((ABS(SUMIFS($C:$C,$J:$J,J2394,$E:$E,E2394,$I:$I,"факт"))+ABS(C2394))&gt;ABS(SUMIFS(INDIRECT("'Реестр план'!"&amp;'План-факт'!$E$3),'Реестр план'!$F:$F,E2394,'Реестр план'!$I:$I,J2394)),"перерасход","ок"))</f>
        <v/>
      </c>
    </row>
    <row r="2395" spans="1:13" x14ac:dyDescent="0.3">
      <c r="A2395" s="7">
        <v>42151</v>
      </c>
      <c r="C2395" s="9">
        <v>-22000</v>
      </c>
      <c r="D2395" s="4" t="s">
        <v>16</v>
      </c>
      <c r="E2395" s="4" t="s">
        <v>29</v>
      </c>
      <c r="F2395" s="4" t="s">
        <v>144</v>
      </c>
      <c r="H2395" s="4" t="s">
        <v>185</v>
      </c>
      <c r="I2395" s="4" t="s">
        <v>163</v>
      </c>
      <c r="J2395" s="11">
        <f t="shared" si="111"/>
        <v>5</v>
      </c>
      <c r="K2395" s="11">
        <f t="shared" si="112"/>
        <v>0</v>
      </c>
      <c r="L2395" s="11">
        <f t="shared" si="113"/>
        <v>22</v>
      </c>
      <c r="M2395" s="11" t="str">
        <f ca="1">IF(I2395&lt;&gt;"план","",IF((ABS(SUMIFS($C:$C,$J:$J,J2395,$E:$E,E2395,$I:$I,"факт"))+ABS(C2395))&gt;ABS(SUMIFS(INDIRECT("'Реестр план'!"&amp;'План-факт'!$E$3),'Реестр план'!$F:$F,E2395,'Реестр план'!$I:$I,J2395)),"перерасход","ок"))</f>
        <v/>
      </c>
    </row>
    <row r="2396" spans="1:13" x14ac:dyDescent="0.3">
      <c r="A2396" s="7">
        <v>42151</v>
      </c>
      <c r="C2396" s="9">
        <v>-11314.97</v>
      </c>
      <c r="D2396" s="4" t="s">
        <v>9</v>
      </c>
      <c r="E2396" s="4" t="s">
        <v>29</v>
      </c>
      <c r="F2396" s="4" t="s">
        <v>143</v>
      </c>
      <c r="H2396" s="4" t="s">
        <v>185</v>
      </c>
      <c r="I2396" s="4" t="s">
        <v>163</v>
      </c>
      <c r="J2396" s="11">
        <f t="shared" si="111"/>
        <v>5</v>
      </c>
      <c r="K2396" s="11">
        <f t="shared" si="112"/>
        <v>0</v>
      </c>
      <c r="L2396" s="11">
        <f t="shared" si="113"/>
        <v>22</v>
      </c>
      <c r="M2396" s="11" t="str">
        <f ca="1">IF(I2396&lt;&gt;"план","",IF((ABS(SUMIFS($C:$C,$J:$J,J2396,$E:$E,E2396,$I:$I,"факт"))+ABS(C2396))&gt;ABS(SUMIFS(INDIRECT("'Реестр план'!"&amp;'План-факт'!$E$3),'Реестр план'!$F:$F,E2396,'Реестр план'!$I:$I,J2396)),"перерасход","ок"))</f>
        <v/>
      </c>
    </row>
    <row r="2397" spans="1:13" x14ac:dyDescent="0.3">
      <c r="A2397" s="7">
        <v>42151</v>
      </c>
      <c r="C2397" s="9">
        <v>-9755.65</v>
      </c>
      <c r="D2397" s="4" t="s">
        <v>15</v>
      </c>
      <c r="E2397" s="4" t="s">
        <v>29</v>
      </c>
      <c r="F2397" s="4" t="s">
        <v>133</v>
      </c>
      <c r="H2397" s="4" t="s">
        <v>185</v>
      </c>
      <c r="I2397" s="4" t="s">
        <v>163</v>
      </c>
      <c r="J2397" s="11">
        <f t="shared" si="111"/>
        <v>5</v>
      </c>
      <c r="K2397" s="11">
        <f t="shared" si="112"/>
        <v>0</v>
      </c>
      <c r="L2397" s="11">
        <f t="shared" si="113"/>
        <v>22</v>
      </c>
      <c r="M2397" s="11" t="str">
        <f ca="1">IF(I2397&lt;&gt;"план","",IF((ABS(SUMIFS($C:$C,$J:$J,J2397,$E:$E,E2397,$I:$I,"факт"))+ABS(C2397))&gt;ABS(SUMIFS(INDIRECT("'Реестр план'!"&amp;'План-факт'!$E$3),'Реестр план'!$F:$F,E2397,'Реестр план'!$I:$I,J2397)),"перерасход","ок"))</f>
        <v/>
      </c>
    </row>
    <row r="2398" spans="1:13" x14ac:dyDescent="0.3">
      <c r="A2398" s="7">
        <v>42151</v>
      </c>
      <c r="C2398" s="9">
        <v>-8833.82</v>
      </c>
      <c r="D2398" s="4" t="s">
        <v>15</v>
      </c>
      <c r="E2398" s="4" t="s">
        <v>29</v>
      </c>
      <c r="F2398" s="4" t="s">
        <v>136</v>
      </c>
      <c r="H2398" s="4" t="s">
        <v>185</v>
      </c>
      <c r="I2398" s="4" t="s">
        <v>163</v>
      </c>
      <c r="J2398" s="11">
        <f t="shared" si="111"/>
        <v>5</v>
      </c>
      <c r="K2398" s="11">
        <f t="shared" si="112"/>
        <v>0</v>
      </c>
      <c r="L2398" s="11">
        <f t="shared" si="113"/>
        <v>22</v>
      </c>
      <c r="M2398" s="11" t="str">
        <f ca="1">IF(I2398&lt;&gt;"план","",IF((ABS(SUMIFS($C:$C,$J:$J,J2398,$E:$E,E2398,$I:$I,"факт"))+ABS(C2398))&gt;ABS(SUMIFS(INDIRECT("'Реестр план'!"&amp;'План-факт'!$E$3),'Реестр план'!$F:$F,E2398,'Реестр план'!$I:$I,J2398)),"перерасход","ок"))</f>
        <v/>
      </c>
    </row>
    <row r="2399" spans="1:13" x14ac:dyDescent="0.3">
      <c r="A2399" s="7">
        <v>42151</v>
      </c>
      <c r="C2399" s="9">
        <v>-7233.83</v>
      </c>
      <c r="D2399" s="4" t="s">
        <v>9</v>
      </c>
      <c r="E2399" s="4" t="s">
        <v>29</v>
      </c>
      <c r="F2399" s="4" t="s">
        <v>131</v>
      </c>
      <c r="H2399" s="4" t="s">
        <v>185</v>
      </c>
      <c r="I2399" s="4" t="s">
        <v>163</v>
      </c>
      <c r="J2399" s="11">
        <f t="shared" si="111"/>
        <v>5</v>
      </c>
      <c r="K2399" s="11">
        <f t="shared" si="112"/>
        <v>0</v>
      </c>
      <c r="L2399" s="11">
        <f t="shared" si="113"/>
        <v>22</v>
      </c>
      <c r="M2399" s="11" t="str">
        <f ca="1">IF(I2399&lt;&gt;"план","",IF((ABS(SUMIFS($C:$C,$J:$J,J2399,$E:$E,E2399,$I:$I,"факт"))+ABS(C2399))&gt;ABS(SUMIFS(INDIRECT("'Реестр план'!"&amp;'План-факт'!$E$3),'Реестр план'!$F:$F,E2399,'Реестр план'!$I:$I,J2399)),"перерасход","ок"))</f>
        <v/>
      </c>
    </row>
    <row r="2400" spans="1:13" x14ac:dyDescent="0.3">
      <c r="A2400" s="7">
        <v>42151</v>
      </c>
      <c r="C2400" s="9">
        <v>-6181.61</v>
      </c>
      <c r="D2400" s="4" t="s">
        <v>15</v>
      </c>
      <c r="E2400" s="4" t="s">
        <v>29</v>
      </c>
      <c r="F2400" s="4" t="s">
        <v>136</v>
      </c>
      <c r="H2400" s="4" t="s">
        <v>185</v>
      </c>
      <c r="I2400" s="4" t="s">
        <v>163</v>
      </c>
      <c r="J2400" s="11">
        <f t="shared" si="111"/>
        <v>5</v>
      </c>
      <c r="K2400" s="11">
        <f t="shared" si="112"/>
        <v>0</v>
      </c>
      <c r="L2400" s="11">
        <f t="shared" si="113"/>
        <v>22</v>
      </c>
      <c r="M2400" s="11" t="str">
        <f ca="1">IF(I2400&lt;&gt;"план","",IF((ABS(SUMIFS($C:$C,$J:$J,J2400,$E:$E,E2400,$I:$I,"факт"))+ABS(C2400))&gt;ABS(SUMIFS(INDIRECT("'Реестр план'!"&amp;'План-факт'!$E$3),'Реестр план'!$F:$F,E2400,'Реестр план'!$I:$I,J2400)),"перерасход","ок"))</f>
        <v/>
      </c>
    </row>
    <row r="2401" spans="1:13" x14ac:dyDescent="0.3">
      <c r="A2401" s="7">
        <v>42151</v>
      </c>
      <c r="C2401" s="9">
        <v>-5480.38</v>
      </c>
      <c r="D2401" s="4" t="s">
        <v>16</v>
      </c>
      <c r="E2401" s="4" t="s">
        <v>29</v>
      </c>
      <c r="F2401" s="4" t="s">
        <v>127</v>
      </c>
      <c r="H2401" s="4" t="s">
        <v>185</v>
      </c>
      <c r="I2401" s="4" t="s">
        <v>163</v>
      </c>
      <c r="J2401" s="11">
        <f t="shared" si="111"/>
        <v>5</v>
      </c>
      <c r="K2401" s="11">
        <f t="shared" si="112"/>
        <v>0</v>
      </c>
      <c r="L2401" s="11">
        <f t="shared" si="113"/>
        <v>22</v>
      </c>
      <c r="M2401" s="11" t="str">
        <f ca="1">IF(I2401&lt;&gt;"план","",IF((ABS(SUMIFS($C:$C,$J:$J,J2401,$E:$E,E2401,$I:$I,"факт"))+ABS(C2401))&gt;ABS(SUMIFS(INDIRECT("'Реестр план'!"&amp;'План-факт'!$E$3),'Реестр план'!$F:$F,E2401,'Реестр план'!$I:$I,J2401)),"перерасход","ок"))</f>
        <v/>
      </c>
    </row>
    <row r="2402" spans="1:13" x14ac:dyDescent="0.3">
      <c r="A2402" s="7">
        <v>42151</v>
      </c>
      <c r="C2402" s="9">
        <v>-4559.55</v>
      </c>
      <c r="D2402" s="4" t="s">
        <v>9</v>
      </c>
      <c r="E2402" s="4" t="s">
        <v>29</v>
      </c>
      <c r="F2402" s="4" t="s">
        <v>141</v>
      </c>
      <c r="H2402" s="4" t="s">
        <v>185</v>
      </c>
      <c r="I2402" s="4" t="s">
        <v>163</v>
      </c>
      <c r="J2402" s="11">
        <f t="shared" si="111"/>
        <v>5</v>
      </c>
      <c r="K2402" s="11">
        <f t="shared" si="112"/>
        <v>0</v>
      </c>
      <c r="L2402" s="11">
        <f t="shared" si="113"/>
        <v>22</v>
      </c>
      <c r="M2402" s="11" t="str">
        <f ca="1">IF(I2402&lt;&gt;"план","",IF((ABS(SUMIFS($C:$C,$J:$J,J2402,$E:$E,E2402,$I:$I,"факт"))+ABS(C2402))&gt;ABS(SUMIFS(INDIRECT("'Реестр план'!"&amp;'План-факт'!$E$3),'Реестр план'!$F:$F,E2402,'Реестр план'!$I:$I,J2402)),"перерасход","ок"))</f>
        <v/>
      </c>
    </row>
    <row r="2403" spans="1:13" x14ac:dyDescent="0.3">
      <c r="A2403" s="7">
        <v>42151</v>
      </c>
      <c r="C2403" s="9">
        <v>-4441.16</v>
      </c>
      <c r="D2403" s="4" t="s">
        <v>16</v>
      </c>
      <c r="E2403" s="4" t="s">
        <v>29</v>
      </c>
      <c r="F2403" s="4" t="s">
        <v>126</v>
      </c>
      <c r="H2403" s="4" t="s">
        <v>185</v>
      </c>
      <c r="I2403" s="4" t="s">
        <v>163</v>
      </c>
      <c r="J2403" s="11">
        <f t="shared" si="111"/>
        <v>5</v>
      </c>
      <c r="K2403" s="11">
        <f t="shared" si="112"/>
        <v>0</v>
      </c>
      <c r="L2403" s="11">
        <f t="shared" si="113"/>
        <v>22</v>
      </c>
      <c r="M2403" s="11" t="str">
        <f ca="1">IF(I2403&lt;&gt;"план","",IF((ABS(SUMIFS($C:$C,$J:$J,J2403,$E:$E,E2403,$I:$I,"факт"))+ABS(C2403))&gt;ABS(SUMIFS(INDIRECT("'Реестр план'!"&amp;'План-факт'!$E$3),'Реестр план'!$F:$F,E2403,'Реестр план'!$I:$I,J2403)),"перерасход","ок"))</f>
        <v/>
      </c>
    </row>
    <row r="2404" spans="1:13" x14ac:dyDescent="0.3">
      <c r="A2404" s="7">
        <v>42151</v>
      </c>
      <c r="C2404" s="9">
        <v>-3500</v>
      </c>
      <c r="D2404" s="4" t="s">
        <v>16</v>
      </c>
      <c r="E2404" s="4" t="s">
        <v>29</v>
      </c>
      <c r="F2404" s="4" t="s">
        <v>130</v>
      </c>
      <c r="H2404" s="4" t="s">
        <v>185</v>
      </c>
      <c r="I2404" s="4" t="s">
        <v>163</v>
      </c>
      <c r="J2404" s="11">
        <f t="shared" si="111"/>
        <v>5</v>
      </c>
      <c r="K2404" s="11">
        <f t="shared" si="112"/>
        <v>0</v>
      </c>
      <c r="L2404" s="11">
        <f t="shared" si="113"/>
        <v>22</v>
      </c>
      <c r="M2404" s="11" t="str">
        <f ca="1">IF(I2404&lt;&gt;"план","",IF((ABS(SUMIFS($C:$C,$J:$J,J2404,$E:$E,E2404,$I:$I,"факт"))+ABS(C2404))&gt;ABS(SUMIFS(INDIRECT("'Реестр план'!"&amp;'План-факт'!$E$3),'Реестр план'!$F:$F,E2404,'Реестр план'!$I:$I,J2404)),"перерасход","ок"))</f>
        <v/>
      </c>
    </row>
    <row r="2405" spans="1:13" x14ac:dyDescent="0.3">
      <c r="A2405" s="7">
        <v>42151</v>
      </c>
      <c r="C2405" s="9">
        <v>-3467.93</v>
      </c>
      <c r="D2405" s="4" t="s">
        <v>9</v>
      </c>
      <c r="E2405" s="4" t="s">
        <v>29</v>
      </c>
      <c r="F2405" s="4" t="s">
        <v>133</v>
      </c>
      <c r="H2405" s="4" t="s">
        <v>185</v>
      </c>
      <c r="I2405" s="4" t="s">
        <v>163</v>
      </c>
      <c r="J2405" s="11">
        <f t="shared" si="111"/>
        <v>5</v>
      </c>
      <c r="K2405" s="11">
        <f t="shared" si="112"/>
        <v>0</v>
      </c>
      <c r="L2405" s="11">
        <f t="shared" si="113"/>
        <v>22</v>
      </c>
      <c r="M2405" s="11" t="str">
        <f ca="1">IF(I2405&lt;&gt;"план","",IF((ABS(SUMIFS($C:$C,$J:$J,J2405,$E:$E,E2405,$I:$I,"факт"))+ABS(C2405))&gt;ABS(SUMIFS(INDIRECT("'Реестр план'!"&amp;'План-факт'!$E$3),'Реестр план'!$F:$F,E2405,'Реестр план'!$I:$I,J2405)),"перерасход","ок"))</f>
        <v/>
      </c>
    </row>
    <row r="2406" spans="1:13" x14ac:dyDescent="0.3">
      <c r="A2406" s="7">
        <v>42151</v>
      </c>
      <c r="C2406" s="9">
        <v>-2709.28</v>
      </c>
      <c r="D2406" s="4" t="s">
        <v>15</v>
      </c>
      <c r="E2406" s="4" t="s">
        <v>29</v>
      </c>
      <c r="F2406" s="4" t="s">
        <v>132</v>
      </c>
      <c r="H2406" s="4" t="s">
        <v>185</v>
      </c>
      <c r="I2406" s="4" t="s">
        <v>163</v>
      </c>
      <c r="J2406" s="11">
        <f t="shared" si="111"/>
        <v>5</v>
      </c>
      <c r="K2406" s="11">
        <f t="shared" si="112"/>
        <v>0</v>
      </c>
      <c r="L2406" s="11">
        <f t="shared" si="113"/>
        <v>22</v>
      </c>
      <c r="M2406" s="11" t="str">
        <f ca="1">IF(I2406&lt;&gt;"план","",IF((ABS(SUMIFS($C:$C,$J:$J,J2406,$E:$E,E2406,$I:$I,"факт"))+ABS(C2406))&gt;ABS(SUMIFS(INDIRECT("'Реестр план'!"&amp;'План-факт'!$E$3),'Реестр план'!$F:$F,E2406,'Реестр план'!$I:$I,J2406)),"перерасход","ок"))</f>
        <v/>
      </c>
    </row>
    <row r="2407" spans="1:13" x14ac:dyDescent="0.3">
      <c r="A2407" s="7">
        <v>42151</v>
      </c>
      <c r="C2407" s="9">
        <v>-1723.15</v>
      </c>
      <c r="D2407" s="4" t="s">
        <v>9</v>
      </c>
      <c r="E2407" s="4" t="s">
        <v>29</v>
      </c>
      <c r="F2407" s="4" t="s">
        <v>138</v>
      </c>
      <c r="H2407" s="4" t="s">
        <v>185</v>
      </c>
      <c r="I2407" s="4" t="s">
        <v>163</v>
      </c>
      <c r="J2407" s="11">
        <f t="shared" si="111"/>
        <v>5</v>
      </c>
      <c r="K2407" s="11">
        <f t="shared" si="112"/>
        <v>0</v>
      </c>
      <c r="L2407" s="11">
        <f t="shared" si="113"/>
        <v>22</v>
      </c>
      <c r="M2407" s="11" t="str">
        <f ca="1">IF(I2407&lt;&gt;"план","",IF((ABS(SUMIFS($C:$C,$J:$J,J2407,$E:$E,E2407,$I:$I,"факт"))+ABS(C2407))&gt;ABS(SUMIFS(INDIRECT("'Реестр план'!"&amp;'План-факт'!$E$3),'Реестр план'!$F:$F,E2407,'Реестр план'!$I:$I,J2407)),"перерасход","ок"))</f>
        <v/>
      </c>
    </row>
    <row r="2408" spans="1:13" x14ac:dyDescent="0.3">
      <c r="A2408" s="7">
        <v>42151</v>
      </c>
      <c r="C2408" s="9">
        <v>-1651.99</v>
      </c>
      <c r="D2408" s="4" t="s">
        <v>16</v>
      </c>
      <c r="E2408" s="4" t="s">
        <v>29</v>
      </c>
      <c r="F2408" s="4" t="s">
        <v>129</v>
      </c>
      <c r="H2408" s="4" t="s">
        <v>185</v>
      </c>
      <c r="I2408" s="4" t="s">
        <v>163</v>
      </c>
      <c r="J2408" s="11">
        <f t="shared" si="111"/>
        <v>5</v>
      </c>
      <c r="K2408" s="11">
        <f t="shared" si="112"/>
        <v>0</v>
      </c>
      <c r="L2408" s="11">
        <f t="shared" si="113"/>
        <v>22</v>
      </c>
      <c r="M2408" s="11" t="str">
        <f ca="1">IF(I2408&lt;&gt;"план","",IF((ABS(SUMIFS($C:$C,$J:$J,J2408,$E:$E,E2408,$I:$I,"факт"))+ABS(C2408))&gt;ABS(SUMIFS(INDIRECT("'Реестр план'!"&amp;'План-факт'!$E$3),'Реестр план'!$F:$F,E2408,'Реестр план'!$I:$I,J2408)),"перерасход","ок"))</f>
        <v/>
      </c>
    </row>
    <row r="2409" spans="1:13" x14ac:dyDescent="0.3">
      <c r="A2409" s="7">
        <v>42151</v>
      </c>
      <c r="C2409" s="9">
        <v>3393.21</v>
      </c>
      <c r="D2409" s="4" t="s">
        <v>15</v>
      </c>
      <c r="E2409" s="4" t="s">
        <v>24</v>
      </c>
      <c r="F2409" s="4" t="s">
        <v>118</v>
      </c>
      <c r="H2409" s="4" t="s">
        <v>178</v>
      </c>
      <c r="I2409" s="4" t="s">
        <v>163</v>
      </c>
      <c r="J2409" s="11">
        <f t="shared" si="111"/>
        <v>5</v>
      </c>
      <c r="K2409" s="11">
        <f t="shared" si="112"/>
        <v>0</v>
      </c>
      <c r="L2409" s="11">
        <f t="shared" si="113"/>
        <v>22</v>
      </c>
      <c r="M2409" s="11" t="str">
        <f ca="1">IF(I2409&lt;&gt;"план","",IF((ABS(SUMIFS($C:$C,$J:$J,J2409,$E:$E,E2409,$I:$I,"факт"))+ABS(C2409))&gt;ABS(SUMIFS(INDIRECT("'Реестр план'!"&amp;'План-факт'!$E$3),'Реестр план'!$F:$F,E2409,'Реестр план'!$I:$I,J2409)),"перерасход","ок"))</f>
        <v/>
      </c>
    </row>
    <row r="2410" spans="1:13" x14ac:dyDescent="0.3">
      <c r="A2410" s="7">
        <v>42151</v>
      </c>
      <c r="C2410" s="9">
        <v>6401.29</v>
      </c>
      <c r="D2410" s="4" t="s">
        <v>16</v>
      </c>
      <c r="E2410" s="4" t="s">
        <v>24</v>
      </c>
      <c r="F2410" s="4" t="s">
        <v>109</v>
      </c>
      <c r="H2410" s="4" t="s">
        <v>178</v>
      </c>
      <c r="I2410" s="4" t="s">
        <v>163</v>
      </c>
      <c r="J2410" s="11">
        <f t="shared" si="111"/>
        <v>5</v>
      </c>
      <c r="K2410" s="11">
        <f t="shared" si="112"/>
        <v>0</v>
      </c>
      <c r="L2410" s="11">
        <f t="shared" si="113"/>
        <v>22</v>
      </c>
      <c r="M2410" s="11" t="str">
        <f ca="1">IF(I2410&lt;&gt;"план","",IF((ABS(SUMIFS($C:$C,$J:$J,J2410,$E:$E,E2410,$I:$I,"факт"))+ABS(C2410))&gt;ABS(SUMIFS(INDIRECT("'Реестр план'!"&amp;'План-факт'!$E$3),'Реестр план'!$F:$F,E2410,'Реестр план'!$I:$I,J2410)),"перерасход","ок"))</f>
        <v/>
      </c>
    </row>
    <row r="2411" spans="1:13" x14ac:dyDescent="0.3">
      <c r="A2411" s="7">
        <v>42151</v>
      </c>
      <c r="C2411" s="9">
        <v>9112.23</v>
      </c>
      <c r="D2411" s="4" t="s">
        <v>15</v>
      </c>
      <c r="E2411" s="4" t="s">
        <v>24</v>
      </c>
      <c r="F2411" s="4" t="s">
        <v>107</v>
      </c>
      <c r="H2411" s="4" t="s">
        <v>178</v>
      </c>
      <c r="I2411" s="4" t="s">
        <v>163</v>
      </c>
      <c r="J2411" s="11">
        <f t="shared" si="111"/>
        <v>5</v>
      </c>
      <c r="K2411" s="11">
        <f t="shared" si="112"/>
        <v>0</v>
      </c>
      <c r="L2411" s="11">
        <f t="shared" si="113"/>
        <v>22</v>
      </c>
      <c r="M2411" s="11" t="str">
        <f ca="1">IF(I2411&lt;&gt;"план","",IF((ABS(SUMIFS($C:$C,$J:$J,J2411,$E:$E,E2411,$I:$I,"факт"))+ABS(C2411))&gt;ABS(SUMIFS(INDIRECT("'Реестр план'!"&amp;'План-факт'!$E$3),'Реестр план'!$F:$F,E2411,'Реестр план'!$I:$I,J2411)),"перерасход","ок"))</f>
        <v/>
      </c>
    </row>
    <row r="2412" spans="1:13" x14ac:dyDescent="0.3">
      <c r="A2412" s="7">
        <v>42151</v>
      </c>
      <c r="C2412" s="9">
        <v>15000</v>
      </c>
      <c r="D2412" s="4" t="s">
        <v>16</v>
      </c>
      <c r="E2412" s="4" t="s">
        <v>24</v>
      </c>
      <c r="F2412" s="4" t="s">
        <v>106</v>
      </c>
      <c r="H2412" s="4" t="s">
        <v>178</v>
      </c>
      <c r="I2412" s="4" t="s">
        <v>163</v>
      </c>
      <c r="J2412" s="11">
        <f t="shared" si="111"/>
        <v>5</v>
      </c>
      <c r="K2412" s="11">
        <f t="shared" si="112"/>
        <v>0</v>
      </c>
      <c r="L2412" s="11">
        <f t="shared" si="113"/>
        <v>22</v>
      </c>
      <c r="M2412" s="11" t="str">
        <f ca="1">IF(I2412&lt;&gt;"план","",IF((ABS(SUMIFS($C:$C,$J:$J,J2412,$E:$E,E2412,$I:$I,"факт"))+ABS(C2412))&gt;ABS(SUMIFS(INDIRECT("'Реестр план'!"&amp;'План-факт'!$E$3),'Реестр план'!$F:$F,E2412,'Реестр план'!$I:$I,J2412)),"перерасход","ок"))</f>
        <v/>
      </c>
    </row>
    <row r="2413" spans="1:13" x14ac:dyDescent="0.3">
      <c r="A2413" s="7">
        <v>42151</v>
      </c>
      <c r="C2413" s="9">
        <v>26349.4</v>
      </c>
      <c r="D2413" s="4" t="s">
        <v>16</v>
      </c>
      <c r="E2413" s="4" t="s">
        <v>24</v>
      </c>
      <c r="F2413" s="4" t="s">
        <v>110</v>
      </c>
      <c r="H2413" s="4" t="s">
        <v>178</v>
      </c>
      <c r="I2413" s="4" t="s">
        <v>163</v>
      </c>
      <c r="J2413" s="11">
        <f t="shared" si="111"/>
        <v>5</v>
      </c>
      <c r="K2413" s="11">
        <f t="shared" si="112"/>
        <v>0</v>
      </c>
      <c r="L2413" s="11">
        <f t="shared" si="113"/>
        <v>22</v>
      </c>
      <c r="M2413" s="11" t="str">
        <f ca="1">IF(I2413&lt;&gt;"план","",IF((ABS(SUMIFS($C:$C,$J:$J,J2413,$E:$E,E2413,$I:$I,"факт"))+ABS(C2413))&gt;ABS(SUMIFS(INDIRECT("'Реестр план'!"&amp;'План-факт'!$E$3),'Реестр план'!$F:$F,E2413,'Реестр план'!$I:$I,J2413)),"перерасход","ок"))</f>
        <v/>
      </c>
    </row>
    <row r="2414" spans="1:13" x14ac:dyDescent="0.3">
      <c r="A2414" s="7">
        <v>42151</v>
      </c>
      <c r="C2414" s="9">
        <v>38940</v>
      </c>
      <c r="D2414" s="4" t="s">
        <v>9</v>
      </c>
      <c r="E2414" s="4" t="s">
        <v>24</v>
      </c>
      <c r="F2414" s="4" t="s">
        <v>111</v>
      </c>
      <c r="H2414" s="4" t="s">
        <v>178</v>
      </c>
      <c r="I2414" s="4" t="s">
        <v>163</v>
      </c>
      <c r="J2414" s="11">
        <f t="shared" si="111"/>
        <v>5</v>
      </c>
      <c r="K2414" s="11">
        <f t="shared" si="112"/>
        <v>0</v>
      </c>
      <c r="L2414" s="11">
        <f t="shared" si="113"/>
        <v>22</v>
      </c>
      <c r="M2414" s="11" t="str">
        <f ca="1">IF(I2414&lt;&gt;"план","",IF((ABS(SUMIFS($C:$C,$J:$J,J2414,$E:$E,E2414,$I:$I,"факт"))+ABS(C2414))&gt;ABS(SUMIFS(INDIRECT("'Реестр план'!"&amp;'План-факт'!$E$3),'Реестр план'!$F:$F,E2414,'Реестр план'!$I:$I,J2414)),"перерасход","ок"))</f>
        <v/>
      </c>
    </row>
    <row r="2415" spans="1:13" x14ac:dyDescent="0.3">
      <c r="A2415" s="7">
        <v>42151</v>
      </c>
      <c r="C2415" s="9">
        <v>95580</v>
      </c>
      <c r="D2415" s="4" t="s">
        <v>15</v>
      </c>
      <c r="E2415" s="4" t="s">
        <v>24</v>
      </c>
      <c r="F2415" s="4" t="s">
        <v>112</v>
      </c>
      <c r="H2415" s="4" t="s">
        <v>178</v>
      </c>
      <c r="I2415" s="4" t="s">
        <v>163</v>
      </c>
      <c r="J2415" s="11">
        <f t="shared" si="111"/>
        <v>5</v>
      </c>
      <c r="K2415" s="11">
        <f t="shared" si="112"/>
        <v>0</v>
      </c>
      <c r="L2415" s="11">
        <f t="shared" si="113"/>
        <v>22</v>
      </c>
      <c r="M2415" s="11" t="str">
        <f ca="1">IF(I2415&lt;&gt;"план","",IF((ABS(SUMIFS($C:$C,$J:$J,J2415,$E:$E,E2415,$I:$I,"факт"))+ABS(C2415))&gt;ABS(SUMIFS(INDIRECT("'Реестр план'!"&amp;'План-факт'!$E$3),'Реестр план'!$F:$F,E2415,'Реестр план'!$I:$I,J2415)),"перерасход","ок"))</f>
        <v/>
      </c>
    </row>
    <row r="2416" spans="1:13" x14ac:dyDescent="0.3">
      <c r="A2416" s="7">
        <v>42151</v>
      </c>
      <c r="C2416" s="9">
        <v>100000</v>
      </c>
      <c r="D2416" s="4" t="s">
        <v>16</v>
      </c>
      <c r="E2416" s="4" t="s">
        <v>24</v>
      </c>
      <c r="F2416" s="4" t="s">
        <v>122</v>
      </c>
      <c r="H2416" s="4" t="s">
        <v>178</v>
      </c>
      <c r="I2416" s="4" t="s">
        <v>163</v>
      </c>
      <c r="J2416" s="11">
        <f t="shared" si="111"/>
        <v>5</v>
      </c>
      <c r="K2416" s="11">
        <f t="shared" si="112"/>
        <v>0</v>
      </c>
      <c r="L2416" s="11">
        <f t="shared" si="113"/>
        <v>22</v>
      </c>
      <c r="M2416" s="11" t="str">
        <f ca="1">IF(I2416&lt;&gt;"план","",IF((ABS(SUMIFS($C:$C,$J:$J,J2416,$E:$E,E2416,$I:$I,"факт"))+ABS(C2416))&gt;ABS(SUMIFS(INDIRECT("'Реестр план'!"&amp;'План-факт'!$E$3),'Реестр план'!$F:$F,E2416,'Реестр план'!$I:$I,J2416)),"перерасход","ок"))</f>
        <v/>
      </c>
    </row>
    <row r="2417" spans="1:13" x14ac:dyDescent="0.3">
      <c r="A2417" s="7">
        <v>42151</v>
      </c>
      <c r="C2417" s="9">
        <v>107380</v>
      </c>
      <c r="D2417" s="4" t="s">
        <v>9</v>
      </c>
      <c r="E2417" s="4" t="s">
        <v>24</v>
      </c>
      <c r="F2417" s="4" t="s">
        <v>117</v>
      </c>
      <c r="H2417" s="4" t="s">
        <v>178</v>
      </c>
      <c r="I2417" s="4" t="s">
        <v>163</v>
      </c>
      <c r="J2417" s="11">
        <f t="shared" si="111"/>
        <v>5</v>
      </c>
      <c r="K2417" s="11">
        <f t="shared" si="112"/>
        <v>0</v>
      </c>
      <c r="L2417" s="11">
        <f t="shared" si="113"/>
        <v>22</v>
      </c>
      <c r="M2417" s="11" t="str">
        <f ca="1">IF(I2417&lt;&gt;"план","",IF((ABS(SUMIFS($C:$C,$J:$J,J2417,$E:$E,E2417,$I:$I,"факт"))+ABS(C2417))&gt;ABS(SUMIFS(INDIRECT("'Реестр план'!"&amp;'План-факт'!$E$3),'Реестр план'!$F:$F,E2417,'Реестр план'!$I:$I,J2417)),"перерасход","ок"))</f>
        <v/>
      </c>
    </row>
    <row r="2418" spans="1:13" x14ac:dyDescent="0.3">
      <c r="A2418" s="7">
        <v>42151</v>
      </c>
      <c r="C2418" s="9">
        <v>371700</v>
      </c>
      <c r="D2418" s="4" t="s">
        <v>15</v>
      </c>
      <c r="E2418" s="4" t="s">
        <v>24</v>
      </c>
      <c r="F2418" s="4" t="s">
        <v>116</v>
      </c>
      <c r="H2418" s="4" t="s">
        <v>178</v>
      </c>
      <c r="I2418" s="4" t="s">
        <v>163</v>
      </c>
      <c r="J2418" s="11">
        <f t="shared" si="111"/>
        <v>5</v>
      </c>
      <c r="K2418" s="11">
        <f t="shared" si="112"/>
        <v>0</v>
      </c>
      <c r="L2418" s="11">
        <f t="shared" si="113"/>
        <v>22</v>
      </c>
      <c r="M2418" s="11" t="str">
        <f ca="1">IF(I2418&lt;&gt;"план","",IF((ABS(SUMIFS($C:$C,$J:$J,J2418,$E:$E,E2418,$I:$I,"факт"))+ABS(C2418))&gt;ABS(SUMIFS(INDIRECT("'Реестр план'!"&amp;'План-факт'!$E$3),'Реестр план'!$F:$F,E2418,'Реестр план'!$I:$I,J2418)),"перерасход","ок"))</f>
        <v/>
      </c>
    </row>
    <row r="2419" spans="1:13" x14ac:dyDescent="0.3">
      <c r="A2419" s="7">
        <v>42151</v>
      </c>
      <c r="C2419" s="9">
        <v>625990</v>
      </c>
      <c r="D2419" s="4" t="s">
        <v>9</v>
      </c>
      <c r="E2419" s="4" t="s">
        <v>24</v>
      </c>
      <c r="F2419" s="4" t="s">
        <v>119</v>
      </c>
      <c r="H2419" s="4" t="s">
        <v>178</v>
      </c>
      <c r="I2419" s="4" t="s">
        <v>163</v>
      </c>
      <c r="J2419" s="11">
        <f t="shared" si="111"/>
        <v>5</v>
      </c>
      <c r="K2419" s="11">
        <f t="shared" si="112"/>
        <v>0</v>
      </c>
      <c r="L2419" s="11">
        <f t="shared" si="113"/>
        <v>22</v>
      </c>
      <c r="M2419" s="11" t="str">
        <f ca="1">IF(I2419&lt;&gt;"план","",IF((ABS(SUMIFS($C:$C,$J:$J,J2419,$E:$E,E2419,$I:$I,"факт"))+ABS(C2419))&gt;ABS(SUMIFS(INDIRECT("'Реестр план'!"&amp;'План-факт'!$E$3),'Реестр план'!$F:$F,E2419,'Реестр план'!$I:$I,J2419)),"перерасход","ок"))</f>
        <v/>
      </c>
    </row>
    <row r="2420" spans="1:13" x14ac:dyDescent="0.3">
      <c r="A2420" s="7">
        <v>42152</v>
      </c>
      <c r="B2420" s="7">
        <v>41422</v>
      </c>
      <c r="C2420" s="9">
        <v>-467000</v>
      </c>
      <c r="D2420" s="4" t="s">
        <v>16</v>
      </c>
      <c r="E2420" s="4" t="s">
        <v>38</v>
      </c>
      <c r="H2420" s="4" t="s">
        <v>186</v>
      </c>
      <c r="I2420" s="4" t="s">
        <v>163</v>
      </c>
      <c r="J2420" s="11">
        <f t="shared" si="111"/>
        <v>5</v>
      </c>
      <c r="K2420" s="11">
        <f t="shared" si="112"/>
        <v>5</v>
      </c>
      <c r="L2420" s="11">
        <f t="shared" si="113"/>
        <v>22</v>
      </c>
      <c r="M2420" s="11" t="str">
        <f ca="1">IF(I2420&lt;&gt;"план","",IF((ABS(SUMIFS($C:$C,$J:$J,J2420,$E:$E,E2420,$I:$I,"факт"))+ABS(C2420))&gt;ABS(SUMIFS(INDIRECT("'Реестр план'!"&amp;'План-факт'!$E$3),'Реестр план'!$F:$F,E2420,'Реестр план'!$I:$I,J2420)),"перерасход","ок"))</f>
        <v/>
      </c>
    </row>
    <row r="2421" spans="1:13" x14ac:dyDescent="0.3">
      <c r="A2421" s="7">
        <v>42152</v>
      </c>
      <c r="B2421" s="7">
        <v>41422</v>
      </c>
      <c r="C2421" s="9">
        <v>-7500</v>
      </c>
      <c r="D2421" s="4" t="s">
        <v>16</v>
      </c>
      <c r="E2421" s="4" t="s">
        <v>34</v>
      </c>
      <c r="H2421" s="4" t="s">
        <v>179</v>
      </c>
      <c r="I2421" s="4" t="s">
        <v>163</v>
      </c>
      <c r="J2421" s="11">
        <f t="shared" si="111"/>
        <v>5</v>
      </c>
      <c r="K2421" s="11">
        <f t="shared" si="112"/>
        <v>5</v>
      </c>
      <c r="L2421" s="11">
        <f t="shared" si="113"/>
        <v>22</v>
      </c>
      <c r="M2421" s="11" t="str">
        <f ca="1">IF(I2421&lt;&gt;"план","",IF((ABS(SUMIFS($C:$C,$J:$J,J2421,$E:$E,E2421,$I:$I,"факт"))+ABS(C2421))&gt;ABS(SUMIFS(INDIRECT("'Реестр план'!"&amp;'План-факт'!$E$3),'Реестр план'!$F:$F,E2421,'Реестр план'!$I:$I,J2421)),"перерасход","ок"))</f>
        <v/>
      </c>
    </row>
    <row r="2422" spans="1:13" x14ac:dyDescent="0.3">
      <c r="A2422" s="7">
        <v>42152</v>
      </c>
      <c r="C2422" s="9">
        <v>-650</v>
      </c>
      <c r="D2422" s="4" t="s">
        <v>9</v>
      </c>
      <c r="E2422" s="4" t="s">
        <v>29</v>
      </c>
      <c r="F2422" s="4" t="s">
        <v>136</v>
      </c>
      <c r="H2422" s="4" t="s">
        <v>185</v>
      </c>
      <c r="I2422" s="4" t="s">
        <v>163</v>
      </c>
      <c r="J2422" s="11">
        <f t="shared" si="111"/>
        <v>5</v>
      </c>
      <c r="K2422" s="11">
        <f t="shared" si="112"/>
        <v>0</v>
      </c>
      <c r="L2422" s="11">
        <f t="shared" si="113"/>
        <v>22</v>
      </c>
      <c r="M2422" s="11" t="str">
        <f ca="1">IF(I2422&lt;&gt;"план","",IF((ABS(SUMIFS($C:$C,$J:$J,J2422,$E:$E,E2422,$I:$I,"факт"))+ABS(C2422))&gt;ABS(SUMIFS(INDIRECT("'Реестр план'!"&amp;'План-факт'!$E$3),'Реестр план'!$F:$F,E2422,'Реестр план'!$I:$I,J2422)),"перерасход","ок"))</f>
        <v/>
      </c>
    </row>
    <row r="2423" spans="1:13" x14ac:dyDescent="0.3">
      <c r="A2423" s="7">
        <v>42152</v>
      </c>
      <c r="C2423" s="9">
        <v>16567.2</v>
      </c>
      <c r="D2423" s="4" t="s">
        <v>15</v>
      </c>
      <c r="E2423" s="4" t="s">
        <v>24</v>
      </c>
      <c r="F2423" s="4" t="s">
        <v>106</v>
      </c>
      <c r="H2423" s="4" t="s">
        <v>178</v>
      </c>
      <c r="I2423" s="4" t="s">
        <v>163</v>
      </c>
      <c r="J2423" s="11">
        <f t="shared" si="111"/>
        <v>5</v>
      </c>
      <c r="K2423" s="11">
        <f t="shared" si="112"/>
        <v>0</v>
      </c>
      <c r="L2423" s="11">
        <f t="shared" si="113"/>
        <v>22</v>
      </c>
      <c r="M2423" s="11" t="str">
        <f ca="1">IF(I2423&lt;&gt;"план","",IF((ABS(SUMIFS($C:$C,$J:$J,J2423,$E:$E,E2423,$I:$I,"факт"))+ABS(C2423))&gt;ABS(SUMIFS(INDIRECT("'Реестр план'!"&amp;'План-факт'!$E$3),'Реестр план'!$F:$F,E2423,'Реестр план'!$I:$I,J2423)),"перерасход","ок"))</f>
        <v/>
      </c>
    </row>
    <row r="2424" spans="1:13" x14ac:dyDescent="0.3">
      <c r="A2424" s="7">
        <v>42152</v>
      </c>
      <c r="C2424" s="9">
        <v>43140.800000000003</v>
      </c>
      <c r="D2424" s="4" t="s">
        <v>16</v>
      </c>
      <c r="E2424" s="4" t="s">
        <v>24</v>
      </c>
      <c r="F2424" s="4" t="s">
        <v>117</v>
      </c>
      <c r="H2424" s="4" t="s">
        <v>178</v>
      </c>
      <c r="I2424" s="4" t="s">
        <v>163</v>
      </c>
      <c r="J2424" s="11">
        <f t="shared" si="111"/>
        <v>5</v>
      </c>
      <c r="K2424" s="11">
        <f t="shared" si="112"/>
        <v>0</v>
      </c>
      <c r="L2424" s="11">
        <f t="shared" si="113"/>
        <v>22</v>
      </c>
      <c r="M2424" s="11" t="str">
        <f ca="1">IF(I2424&lt;&gt;"план","",IF((ABS(SUMIFS($C:$C,$J:$J,J2424,$E:$E,E2424,$I:$I,"факт"))+ABS(C2424))&gt;ABS(SUMIFS(INDIRECT("'Реестр план'!"&amp;'План-факт'!$E$3),'Реестр план'!$F:$F,E2424,'Реестр план'!$I:$I,J2424)),"перерасход","ок"))</f>
        <v/>
      </c>
    </row>
    <row r="2425" spans="1:13" x14ac:dyDescent="0.3">
      <c r="A2425" s="7">
        <v>42152</v>
      </c>
      <c r="C2425" s="9">
        <v>218890</v>
      </c>
      <c r="D2425" s="4" t="s">
        <v>15</v>
      </c>
      <c r="E2425" s="4" t="s">
        <v>24</v>
      </c>
      <c r="F2425" s="4" t="s">
        <v>110</v>
      </c>
      <c r="H2425" s="4" t="s">
        <v>178</v>
      </c>
      <c r="I2425" s="4" t="s">
        <v>163</v>
      </c>
      <c r="J2425" s="11">
        <f t="shared" si="111"/>
        <v>5</v>
      </c>
      <c r="K2425" s="11">
        <f t="shared" si="112"/>
        <v>0</v>
      </c>
      <c r="L2425" s="11">
        <f t="shared" si="113"/>
        <v>22</v>
      </c>
      <c r="M2425" s="11" t="str">
        <f ca="1">IF(I2425&lt;&gt;"план","",IF((ABS(SUMIFS($C:$C,$J:$J,J2425,$E:$E,E2425,$I:$I,"факт"))+ABS(C2425))&gt;ABS(SUMIFS(INDIRECT("'Реестр план'!"&amp;'План-факт'!$E$3),'Реестр план'!$F:$F,E2425,'Реестр план'!$I:$I,J2425)),"перерасход","ок"))</f>
        <v/>
      </c>
    </row>
    <row r="2426" spans="1:13" x14ac:dyDescent="0.3">
      <c r="A2426" s="7">
        <v>42152</v>
      </c>
      <c r="C2426" s="9">
        <v>253984.9</v>
      </c>
      <c r="D2426" s="4" t="s">
        <v>9</v>
      </c>
      <c r="E2426" s="4" t="s">
        <v>24</v>
      </c>
      <c r="F2426" s="4" t="s">
        <v>116</v>
      </c>
      <c r="H2426" s="4" t="s">
        <v>178</v>
      </c>
      <c r="I2426" s="4" t="s">
        <v>163</v>
      </c>
      <c r="J2426" s="11">
        <f t="shared" si="111"/>
        <v>5</v>
      </c>
      <c r="K2426" s="11">
        <f t="shared" si="112"/>
        <v>0</v>
      </c>
      <c r="L2426" s="11">
        <f t="shared" si="113"/>
        <v>22</v>
      </c>
      <c r="M2426" s="11" t="str">
        <f ca="1">IF(I2426&lt;&gt;"план","",IF((ABS(SUMIFS($C:$C,$J:$J,J2426,$E:$E,E2426,$I:$I,"факт"))+ABS(C2426))&gt;ABS(SUMIFS(INDIRECT("'Реестр план'!"&amp;'План-факт'!$E$3),'Реестр план'!$F:$F,E2426,'Реестр план'!$I:$I,J2426)),"перерасход","ок"))</f>
        <v/>
      </c>
    </row>
    <row r="2427" spans="1:13" x14ac:dyDescent="0.3">
      <c r="A2427" s="7">
        <v>42152</v>
      </c>
      <c r="C2427" s="9">
        <v>399976</v>
      </c>
      <c r="D2427" s="4" t="s">
        <v>9</v>
      </c>
      <c r="E2427" s="4" t="s">
        <v>24</v>
      </c>
      <c r="F2427" s="4" t="s">
        <v>106</v>
      </c>
      <c r="H2427" s="4" t="s">
        <v>178</v>
      </c>
      <c r="I2427" s="4" t="s">
        <v>163</v>
      </c>
      <c r="J2427" s="11">
        <f t="shared" si="111"/>
        <v>5</v>
      </c>
      <c r="K2427" s="11">
        <f t="shared" si="112"/>
        <v>0</v>
      </c>
      <c r="L2427" s="11">
        <f t="shared" si="113"/>
        <v>22</v>
      </c>
      <c r="M2427" s="11" t="str">
        <f ca="1">IF(I2427&lt;&gt;"план","",IF((ABS(SUMIFS($C:$C,$J:$J,J2427,$E:$E,E2427,$I:$I,"факт"))+ABS(C2427))&gt;ABS(SUMIFS(INDIRECT("'Реестр план'!"&amp;'План-факт'!$E$3),'Реестр план'!$F:$F,E2427,'Реестр план'!$I:$I,J2427)),"перерасход","ок"))</f>
        <v/>
      </c>
    </row>
    <row r="2428" spans="1:13" x14ac:dyDescent="0.3">
      <c r="A2428" s="7">
        <v>42153</v>
      </c>
      <c r="C2428" s="9">
        <v>-120000</v>
      </c>
      <c r="D2428" s="4" t="s">
        <v>9</v>
      </c>
      <c r="E2428" s="4" t="s">
        <v>29</v>
      </c>
      <c r="F2428" s="4" t="s">
        <v>132</v>
      </c>
      <c r="H2428" s="4" t="s">
        <v>185</v>
      </c>
      <c r="I2428" s="4" t="s">
        <v>163</v>
      </c>
      <c r="J2428" s="11">
        <f t="shared" si="111"/>
        <v>5</v>
      </c>
      <c r="K2428" s="11">
        <f t="shared" si="112"/>
        <v>0</v>
      </c>
      <c r="L2428" s="11">
        <f t="shared" si="113"/>
        <v>22</v>
      </c>
      <c r="M2428" s="11" t="str">
        <f ca="1">IF(I2428&lt;&gt;"план","",IF((ABS(SUMIFS($C:$C,$J:$J,J2428,$E:$E,E2428,$I:$I,"факт"))+ABS(C2428))&gt;ABS(SUMIFS(INDIRECT("'Реестр план'!"&amp;'План-факт'!$E$3),'Реестр план'!$F:$F,E2428,'Реестр план'!$I:$I,J2428)),"перерасход","ок"))</f>
        <v/>
      </c>
    </row>
    <row r="2429" spans="1:13" x14ac:dyDescent="0.3">
      <c r="A2429" s="7">
        <v>42153</v>
      </c>
      <c r="C2429" s="9">
        <v>-80842.09</v>
      </c>
      <c r="D2429" s="4" t="s">
        <v>15</v>
      </c>
      <c r="E2429" s="4" t="s">
        <v>29</v>
      </c>
      <c r="F2429" s="4" t="s">
        <v>126</v>
      </c>
      <c r="H2429" s="4" t="s">
        <v>185</v>
      </c>
      <c r="I2429" s="4" t="s">
        <v>163</v>
      </c>
      <c r="J2429" s="11">
        <f t="shared" si="111"/>
        <v>5</v>
      </c>
      <c r="K2429" s="11">
        <f t="shared" si="112"/>
        <v>0</v>
      </c>
      <c r="L2429" s="11">
        <f t="shared" si="113"/>
        <v>22</v>
      </c>
      <c r="M2429" s="11" t="str">
        <f ca="1">IF(I2429&lt;&gt;"план","",IF((ABS(SUMIFS($C:$C,$J:$J,J2429,$E:$E,E2429,$I:$I,"факт"))+ABS(C2429))&gt;ABS(SUMIFS(INDIRECT("'Реестр план'!"&amp;'План-факт'!$E$3),'Реестр план'!$F:$F,E2429,'Реестр план'!$I:$I,J2429)),"перерасход","ок"))</f>
        <v/>
      </c>
    </row>
    <row r="2430" spans="1:13" x14ac:dyDescent="0.3">
      <c r="A2430" s="7">
        <v>42153</v>
      </c>
      <c r="C2430" s="9">
        <v>-77750</v>
      </c>
      <c r="D2430" s="4" t="s">
        <v>16</v>
      </c>
      <c r="E2430" s="4" t="s">
        <v>29</v>
      </c>
      <c r="F2430" s="4" t="s">
        <v>136</v>
      </c>
      <c r="H2430" s="4" t="s">
        <v>185</v>
      </c>
      <c r="I2430" s="4" t="s">
        <v>163</v>
      </c>
      <c r="J2430" s="11">
        <f t="shared" si="111"/>
        <v>5</v>
      </c>
      <c r="K2430" s="11">
        <f t="shared" si="112"/>
        <v>0</v>
      </c>
      <c r="L2430" s="11">
        <f t="shared" si="113"/>
        <v>22</v>
      </c>
      <c r="M2430" s="11" t="str">
        <f ca="1">IF(I2430&lt;&gt;"план","",IF((ABS(SUMIFS($C:$C,$J:$J,J2430,$E:$E,E2430,$I:$I,"факт"))+ABS(C2430))&gt;ABS(SUMIFS(INDIRECT("'Реестр план'!"&amp;'План-факт'!$E$3),'Реестр план'!$F:$F,E2430,'Реестр план'!$I:$I,J2430)),"перерасход","ок"))</f>
        <v/>
      </c>
    </row>
    <row r="2431" spans="1:13" x14ac:dyDescent="0.3">
      <c r="A2431" s="7">
        <v>42153</v>
      </c>
      <c r="C2431" s="9">
        <v>-65180.01</v>
      </c>
      <c r="D2431" s="4" t="s">
        <v>9</v>
      </c>
      <c r="E2431" s="4" t="s">
        <v>29</v>
      </c>
      <c r="F2431" s="4" t="s">
        <v>135</v>
      </c>
      <c r="H2431" s="4" t="s">
        <v>185</v>
      </c>
      <c r="I2431" s="4" t="s">
        <v>163</v>
      </c>
      <c r="J2431" s="11">
        <f t="shared" si="111"/>
        <v>5</v>
      </c>
      <c r="K2431" s="11">
        <f t="shared" si="112"/>
        <v>0</v>
      </c>
      <c r="L2431" s="11">
        <f t="shared" si="113"/>
        <v>22</v>
      </c>
      <c r="M2431" s="11" t="str">
        <f ca="1">IF(I2431&lt;&gt;"план","",IF((ABS(SUMIFS($C:$C,$J:$J,J2431,$E:$E,E2431,$I:$I,"факт"))+ABS(C2431))&gt;ABS(SUMIFS(INDIRECT("'Реестр план'!"&amp;'План-факт'!$E$3),'Реестр план'!$F:$F,E2431,'Реестр план'!$I:$I,J2431)),"перерасход","ок"))</f>
        <v/>
      </c>
    </row>
    <row r="2432" spans="1:13" x14ac:dyDescent="0.3">
      <c r="A2432" s="7">
        <v>42153</v>
      </c>
      <c r="C2432" s="9">
        <v>-61830</v>
      </c>
      <c r="D2432" s="4" t="s">
        <v>16</v>
      </c>
      <c r="E2432" s="4" t="s">
        <v>29</v>
      </c>
      <c r="F2432" s="4" t="s">
        <v>130</v>
      </c>
      <c r="H2432" s="4" t="s">
        <v>185</v>
      </c>
      <c r="I2432" s="4" t="s">
        <v>163</v>
      </c>
      <c r="J2432" s="11">
        <f t="shared" si="111"/>
        <v>5</v>
      </c>
      <c r="K2432" s="11">
        <f t="shared" si="112"/>
        <v>0</v>
      </c>
      <c r="L2432" s="11">
        <f t="shared" si="113"/>
        <v>22</v>
      </c>
      <c r="M2432" s="11" t="str">
        <f ca="1">IF(I2432&lt;&gt;"план","",IF((ABS(SUMIFS($C:$C,$J:$J,J2432,$E:$E,E2432,$I:$I,"факт"))+ABS(C2432))&gt;ABS(SUMIFS(INDIRECT("'Реестр план'!"&amp;'План-факт'!$E$3),'Реестр план'!$F:$F,E2432,'Реестр план'!$I:$I,J2432)),"перерасход","ок"))</f>
        <v/>
      </c>
    </row>
    <row r="2433" spans="1:13" x14ac:dyDescent="0.3">
      <c r="A2433" s="7">
        <v>42153</v>
      </c>
      <c r="C2433" s="9">
        <v>-38250</v>
      </c>
      <c r="D2433" s="4" t="s">
        <v>9</v>
      </c>
      <c r="E2433" s="4" t="s">
        <v>29</v>
      </c>
      <c r="F2433" s="4" t="s">
        <v>140</v>
      </c>
      <c r="H2433" s="4" t="s">
        <v>185</v>
      </c>
      <c r="I2433" s="4" t="s">
        <v>163</v>
      </c>
      <c r="J2433" s="11">
        <f t="shared" si="111"/>
        <v>5</v>
      </c>
      <c r="K2433" s="11">
        <f t="shared" si="112"/>
        <v>0</v>
      </c>
      <c r="L2433" s="11">
        <f t="shared" si="113"/>
        <v>22</v>
      </c>
      <c r="M2433" s="11" t="str">
        <f ca="1">IF(I2433&lt;&gt;"план","",IF((ABS(SUMIFS($C:$C,$J:$J,J2433,$E:$E,E2433,$I:$I,"факт"))+ABS(C2433))&gt;ABS(SUMIFS(INDIRECT("'Реестр план'!"&amp;'План-факт'!$E$3),'Реестр план'!$F:$F,E2433,'Реестр план'!$I:$I,J2433)),"перерасход","ок"))</f>
        <v/>
      </c>
    </row>
    <row r="2434" spans="1:13" x14ac:dyDescent="0.3">
      <c r="A2434" s="7">
        <v>42153</v>
      </c>
      <c r="C2434" s="9">
        <v>-31255.5</v>
      </c>
      <c r="D2434" s="4" t="s">
        <v>15</v>
      </c>
      <c r="E2434" s="4" t="s">
        <v>29</v>
      </c>
      <c r="F2434" s="4" t="s">
        <v>131</v>
      </c>
      <c r="H2434" s="4" t="s">
        <v>185</v>
      </c>
      <c r="I2434" s="4" t="s">
        <v>163</v>
      </c>
      <c r="J2434" s="11">
        <f t="shared" si="111"/>
        <v>5</v>
      </c>
      <c r="K2434" s="11">
        <f t="shared" si="112"/>
        <v>0</v>
      </c>
      <c r="L2434" s="11">
        <f t="shared" si="113"/>
        <v>22</v>
      </c>
      <c r="M2434" s="11" t="str">
        <f ca="1">IF(I2434&lt;&gt;"план","",IF((ABS(SUMIFS($C:$C,$J:$J,J2434,$E:$E,E2434,$I:$I,"факт"))+ABS(C2434))&gt;ABS(SUMIFS(INDIRECT("'Реестр план'!"&amp;'План-факт'!$E$3),'Реестр план'!$F:$F,E2434,'Реестр план'!$I:$I,J2434)),"перерасход","ок"))</f>
        <v/>
      </c>
    </row>
    <row r="2435" spans="1:13" x14ac:dyDescent="0.3">
      <c r="A2435" s="7">
        <v>42153</v>
      </c>
      <c r="C2435" s="9">
        <v>-20099.349999999999</v>
      </c>
      <c r="D2435" s="4" t="s">
        <v>15</v>
      </c>
      <c r="E2435" s="4" t="s">
        <v>29</v>
      </c>
      <c r="F2435" s="4" t="s">
        <v>132</v>
      </c>
      <c r="H2435" s="4" t="s">
        <v>185</v>
      </c>
      <c r="I2435" s="4" t="s">
        <v>163</v>
      </c>
      <c r="J2435" s="11">
        <f t="shared" si="111"/>
        <v>5</v>
      </c>
      <c r="K2435" s="11">
        <f t="shared" si="112"/>
        <v>0</v>
      </c>
      <c r="L2435" s="11">
        <f t="shared" si="113"/>
        <v>22</v>
      </c>
      <c r="M2435" s="11" t="str">
        <f ca="1">IF(I2435&lt;&gt;"план","",IF((ABS(SUMIFS($C:$C,$J:$J,J2435,$E:$E,E2435,$I:$I,"факт"))+ABS(C2435))&gt;ABS(SUMIFS(INDIRECT("'Реестр план'!"&amp;'План-факт'!$E$3),'Реестр план'!$F:$F,E2435,'Реестр план'!$I:$I,J2435)),"перерасход","ок"))</f>
        <v/>
      </c>
    </row>
    <row r="2436" spans="1:13" x14ac:dyDescent="0.3">
      <c r="A2436" s="7">
        <v>42153</v>
      </c>
      <c r="C2436" s="9">
        <v>-6481.72</v>
      </c>
      <c r="D2436" s="4" t="s">
        <v>16</v>
      </c>
      <c r="E2436" s="4" t="s">
        <v>29</v>
      </c>
      <c r="F2436" s="4" t="s">
        <v>133</v>
      </c>
      <c r="H2436" s="4" t="s">
        <v>185</v>
      </c>
      <c r="I2436" s="4" t="s">
        <v>163</v>
      </c>
      <c r="J2436" s="11">
        <f t="shared" ref="J2436:J2499" si="114">IF(ISBLANK(A2436),0,MONTH(A2436))</f>
        <v>5</v>
      </c>
      <c r="K2436" s="11">
        <f t="shared" ref="K2436:K2499" si="115">IF(ISBLANK(B2436),0,MONTH(B2436))</f>
        <v>0</v>
      </c>
      <c r="L2436" s="11">
        <f t="shared" ref="L2436:L2499" si="116">WEEKNUM(A2436)</f>
        <v>22</v>
      </c>
      <c r="M2436" s="11" t="str">
        <f ca="1">IF(I2436&lt;&gt;"план","",IF((ABS(SUMIFS($C:$C,$J:$J,J2436,$E:$E,E2436,$I:$I,"факт"))+ABS(C2436))&gt;ABS(SUMIFS(INDIRECT("'Реестр план'!"&amp;'План-факт'!$E$3),'Реестр план'!$F:$F,E2436,'Реестр план'!$I:$I,J2436)),"перерасход","ок"))</f>
        <v/>
      </c>
    </row>
    <row r="2437" spans="1:13" x14ac:dyDescent="0.3">
      <c r="A2437" s="7">
        <v>42153</v>
      </c>
      <c r="C2437" s="9">
        <v>-4258.62</v>
      </c>
      <c r="D2437" s="4" t="s">
        <v>9</v>
      </c>
      <c r="E2437" s="4" t="s">
        <v>29</v>
      </c>
      <c r="F2437" s="4" t="s">
        <v>137</v>
      </c>
      <c r="H2437" s="4" t="s">
        <v>185</v>
      </c>
      <c r="I2437" s="4" t="s">
        <v>163</v>
      </c>
      <c r="J2437" s="11">
        <f t="shared" si="114"/>
        <v>5</v>
      </c>
      <c r="K2437" s="11">
        <f t="shared" si="115"/>
        <v>0</v>
      </c>
      <c r="L2437" s="11">
        <f t="shared" si="116"/>
        <v>22</v>
      </c>
      <c r="M2437" s="11" t="str">
        <f ca="1">IF(I2437&lt;&gt;"план","",IF((ABS(SUMIFS($C:$C,$J:$J,J2437,$E:$E,E2437,$I:$I,"факт"))+ABS(C2437))&gt;ABS(SUMIFS(INDIRECT("'Реестр план'!"&amp;'План-факт'!$E$3),'Реестр план'!$F:$F,E2437,'Реестр план'!$I:$I,J2437)),"перерасход","ок"))</f>
        <v/>
      </c>
    </row>
    <row r="2438" spans="1:13" x14ac:dyDescent="0.3">
      <c r="A2438" s="7">
        <v>42153</v>
      </c>
      <c r="C2438" s="9">
        <v>-3965.24</v>
      </c>
      <c r="D2438" s="4" t="s">
        <v>9</v>
      </c>
      <c r="E2438" s="4" t="s">
        <v>29</v>
      </c>
      <c r="F2438" s="4" t="s">
        <v>135</v>
      </c>
      <c r="H2438" s="4" t="s">
        <v>185</v>
      </c>
      <c r="I2438" s="4" t="s">
        <v>163</v>
      </c>
      <c r="J2438" s="11">
        <f t="shared" si="114"/>
        <v>5</v>
      </c>
      <c r="K2438" s="11">
        <f t="shared" si="115"/>
        <v>0</v>
      </c>
      <c r="L2438" s="11">
        <f t="shared" si="116"/>
        <v>22</v>
      </c>
      <c r="M2438" s="11" t="str">
        <f ca="1">IF(I2438&lt;&gt;"план","",IF((ABS(SUMIFS($C:$C,$J:$J,J2438,$E:$E,E2438,$I:$I,"факт"))+ABS(C2438))&gt;ABS(SUMIFS(INDIRECT("'Реестр план'!"&amp;'План-факт'!$E$3),'Реестр план'!$F:$F,E2438,'Реестр план'!$I:$I,J2438)),"перерасход","ок"))</f>
        <v/>
      </c>
    </row>
    <row r="2439" spans="1:13" x14ac:dyDescent="0.3">
      <c r="A2439" s="7">
        <v>42153</v>
      </c>
      <c r="C2439" s="9">
        <v>9250</v>
      </c>
      <c r="D2439" s="4" t="s">
        <v>15</v>
      </c>
      <c r="E2439" s="4" t="s">
        <v>24</v>
      </c>
      <c r="F2439" s="4" t="s">
        <v>113</v>
      </c>
      <c r="H2439" s="4" t="s">
        <v>178</v>
      </c>
      <c r="I2439" s="4" t="s">
        <v>163</v>
      </c>
      <c r="J2439" s="11">
        <f t="shared" si="114"/>
        <v>5</v>
      </c>
      <c r="K2439" s="11">
        <f t="shared" si="115"/>
        <v>0</v>
      </c>
      <c r="L2439" s="11">
        <f t="shared" si="116"/>
        <v>22</v>
      </c>
      <c r="M2439" s="11" t="str">
        <f ca="1">IF(I2439&lt;&gt;"план","",IF((ABS(SUMIFS($C:$C,$J:$J,J2439,$E:$E,E2439,$I:$I,"факт"))+ABS(C2439))&gt;ABS(SUMIFS(INDIRECT("'Реестр план'!"&amp;'План-факт'!$E$3),'Реестр план'!$F:$F,E2439,'Реестр план'!$I:$I,J2439)),"перерасход","ок"))</f>
        <v/>
      </c>
    </row>
    <row r="2440" spans="1:13" x14ac:dyDescent="0.3">
      <c r="A2440" s="7">
        <v>42153</v>
      </c>
      <c r="C2440" s="9">
        <v>30975</v>
      </c>
      <c r="D2440" s="4" t="s">
        <v>9</v>
      </c>
      <c r="E2440" s="4" t="s">
        <v>24</v>
      </c>
      <c r="F2440" s="4" t="s">
        <v>108</v>
      </c>
      <c r="H2440" s="4" t="s">
        <v>178</v>
      </c>
      <c r="I2440" s="4" t="s">
        <v>163</v>
      </c>
      <c r="J2440" s="11">
        <f t="shared" si="114"/>
        <v>5</v>
      </c>
      <c r="K2440" s="11">
        <f t="shared" si="115"/>
        <v>0</v>
      </c>
      <c r="L2440" s="11">
        <f t="shared" si="116"/>
        <v>22</v>
      </c>
      <c r="M2440" s="11" t="str">
        <f ca="1">IF(I2440&lt;&gt;"план","",IF((ABS(SUMIFS($C:$C,$J:$J,J2440,$E:$E,E2440,$I:$I,"факт"))+ABS(C2440))&gt;ABS(SUMIFS(INDIRECT("'Реестр план'!"&amp;'План-факт'!$E$3),'Реестр план'!$F:$F,E2440,'Реестр план'!$I:$I,J2440)),"перерасход","ок"))</f>
        <v/>
      </c>
    </row>
    <row r="2441" spans="1:13" x14ac:dyDescent="0.3">
      <c r="A2441" s="7">
        <v>42153</v>
      </c>
      <c r="C2441" s="9">
        <v>55755</v>
      </c>
      <c r="D2441" s="4" t="s">
        <v>16</v>
      </c>
      <c r="E2441" s="4" t="s">
        <v>24</v>
      </c>
      <c r="F2441" s="4" t="s">
        <v>115</v>
      </c>
      <c r="H2441" s="4" t="s">
        <v>178</v>
      </c>
      <c r="I2441" s="4" t="s">
        <v>163</v>
      </c>
      <c r="J2441" s="11">
        <f t="shared" si="114"/>
        <v>5</v>
      </c>
      <c r="K2441" s="11">
        <f t="shared" si="115"/>
        <v>0</v>
      </c>
      <c r="L2441" s="11">
        <f t="shared" si="116"/>
        <v>22</v>
      </c>
      <c r="M2441" s="11" t="str">
        <f ca="1">IF(I2441&lt;&gt;"план","",IF((ABS(SUMIFS($C:$C,$J:$J,J2441,$E:$E,E2441,$I:$I,"факт"))+ABS(C2441))&gt;ABS(SUMIFS(INDIRECT("'Реестр план'!"&amp;'План-факт'!$E$3),'Реестр план'!$F:$F,E2441,'Реестр план'!$I:$I,J2441)),"перерасход","ок"))</f>
        <v/>
      </c>
    </row>
    <row r="2442" spans="1:13" x14ac:dyDescent="0.3">
      <c r="A2442" s="7">
        <v>42153</v>
      </c>
      <c r="C2442" s="9">
        <v>126048.78</v>
      </c>
      <c r="D2442" s="4" t="s">
        <v>9</v>
      </c>
      <c r="E2442" s="4" t="s">
        <v>24</v>
      </c>
      <c r="F2442" s="4" t="s">
        <v>116</v>
      </c>
      <c r="H2442" s="4" t="s">
        <v>178</v>
      </c>
      <c r="I2442" s="4" t="s">
        <v>163</v>
      </c>
      <c r="J2442" s="11">
        <f t="shared" si="114"/>
        <v>5</v>
      </c>
      <c r="K2442" s="11">
        <f t="shared" si="115"/>
        <v>0</v>
      </c>
      <c r="L2442" s="11">
        <f t="shared" si="116"/>
        <v>22</v>
      </c>
      <c r="M2442" s="11" t="str">
        <f ca="1">IF(I2442&lt;&gt;"план","",IF((ABS(SUMIFS($C:$C,$J:$J,J2442,$E:$E,E2442,$I:$I,"факт"))+ABS(C2442))&gt;ABS(SUMIFS(INDIRECT("'Реестр план'!"&amp;'План-факт'!$E$3),'Реестр план'!$F:$F,E2442,'Реестр план'!$I:$I,J2442)),"перерасход","ок"))</f>
        <v/>
      </c>
    </row>
    <row r="2443" spans="1:13" x14ac:dyDescent="0.3">
      <c r="A2443" s="7">
        <v>42153</v>
      </c>
      <c r="C2443" s="9">
        <v>206824.5</v>
      </c>
      <c r="D2443" s="4" t="s">
        <v>15</v>
      </c>
      <c r="E2443" s="4" t="s">
        <v>24</v>
      </c>
      <c r="F2443" s="4" t="s">
        <v>116</v>
      </c>
      <c r="H2443" s="4" t="s">
        <v>178</v>
      </c>
      <c r="I2443" s="4" t="s">
        <v>163</v>
      </c>
      <c r="J2443" s="11">
        <f t="shared" si="114"/>
        <v>5</v>
      </c>
      <c r="K2443" s="11">
        <f t="shared" si="115"/>
        <v>0</v>
      </c>
      <c r="L2443" s="11">
        <f t="shared" si="116"/>
        <v>22</v>
      </c>
      <c r="M2443" s="11" t="str">
        <f ca="1">IF(I2443&lt;&gt;"план","",IF((ABS(SUMIFS($C:$C,$J:$J,J2443,$E:$E,E2443,$I:$I,"факт"))+ABS(C2443))&gt;ABS(SUMIFS(INDIRECT("'Реестр план'!"&amp;'План-факт'!$E$3),'Реестр план'!$F:$F,E2443,'Реестр план'!$I:$I,J2443)),"перерасход","ок"))</f>
        <v/>
      </c>
    </row>
    <row r="2444" spans="1:13" x14ac:dyDescent="0.3">
      <c r="A2444" s="7">
        <v>42154</v>
      </c>
      <c r="C2444" s="9">
        <v>-101090.26</v>
      </c>
      <c r="D2444" s="4" t="s">
        <v>9</v>
      </c>
      <c r="E2444" s="4" t="s">
        <v>29</v>
      </c>
      <c r="F2444" s="4" t="s">
        <v>139</v>
      </c>
      <c r="H2444" s="4" t="s">
        <v>185</v>
      </c>
      <c r="I2444" s="4" t="s">
        <v>163</v>
      </c>
      <c r="J2444" s="11">
        <f t="shared" si="114"/>
        <v>5</v>
      </c>
      <c r="K2444" s="11">
        <f t="shared" si="115"/>
        <v>0</v>
      </c>
      <c r="L2444" s="11">
        <f t="shared" si="116"/>
        <v>22</v>
      </c>
      <c r="M2444" s="11" t="str">
        <f ca="1">IF(I2444&lt;&gt;"план","",IF((ABS(SUMIFS($C:$C,$J:$J,J2444,$E:$E,E2444,$I:$I,"факт"))+ABS(C2444))&gt;ABS(SUMIFS(INDIRECT("'Реестр план'!"&amp;'План-факт'!$E$3),'Реестр план'!$F:$F,E2444,'Реестр план'!$I:$I,J2444)),"перерасход","ок"))</f>
        <v/>
      </c>
    </row>
    <row r="2445" spans="1:13" x14ac:dyDescent="0.3">
      <c r="A2445" s="7">
        <v>42154</v>
      </c>
      <c r="C2445" s="9">
        <v>-92422.05</v>
      </c>
      <c r="D2445" s="4" t="s">
        <v>15</v>
      </c>
      <c r="E2445" s="4" t="s">
        <v>29</v>
      </c>
      <c r="F2445" s="4" t="s">
        <v>135</v>
      </c>
      <c r="H2445" s="4" t="s">
        <v>185</v>
      </c>
      <c r="I2445" s="4" t="s">
        <v>163</v>
      </c>
      <c r="J2445" s="11">
        <f t="shared" si="114"/>
        <v>5</v>
      </c>
      <c r="K2445" s="11">
        <f t="shared" si="115"/>
        <v>0</v>
      </c>
      <c r="L2445" s="11">
        <f t="shared" si="116"/>
        <v>22</v>
      </c>
      <c r="M2445" s="11" t="str">
        <f ca="1">IF(I2445&lt;&gt;"план","",IF((ABS(SUMIFS($C:$C,$J:$J,J2445,$E:$E,E2445,$I:$I,"факт"))+ABS(C2445))&gt;ABS(SUMIFS(INDIRECT("'Реестр план'!"&amp;'План-факт'!$E$3),'Реестр план'!$F:$F,E2445,'Реестр план'!$I:$I,J2445)),"перерасход","ок"))</f>
        <v/>
      </c>
    </row>
    <row r="2446" spans="1:13" x14ac:dyDescent="0.3">
      <c r="A2446" s="7">
        <v>42154</v>
      </c>
      <c r="C2446" s="9">
        <v>-76520</v>
      </c>
      <c r="D2446" s="4" t="s">
        <v>16</v>
      </c>
      <c r="E2446" s="4" t="s">
        <v>29</v>
      </c>
      <c r="F2446" s="4" t="s">
        <v>129</v>
      </c>
      <c r="H2446" s="4" t="s">
        <v>185</v>
      </c>
      <c r="I2446" s="4" t="s">
        <v>163</v>
      </c>
      <c r="J2446" s="11">
        <f t="shared" si="114"/>
        <v>5</v>
      </c>
      <c r="K2446" s="11">
        <f t="shared" si="115"/>
        <v>0</v>
      </c>
      <c r="L2446" s="11">
        <f t="shared" si="116"/>
        <v>22</v>
      </c>
      <c r="M2446" s="11" t="str">
        <f ca="1">IF(I2446&lt;&gt;"план","",IF((ABS(SUMIFS($C:$C,$J:$J,J2446,$E:$E,E2446,$I:$I,"факт"))+ABS(C2446))&gt;ABS(SUMIFS(INDIRECT("'Реестр план'!"&amp;'План-факт'!$E$3),'Реестр план'!$F:$F,E2446,'Реестр план'!$I:$I,J2446)),"перерасход","ок"))</f>
        <v/>
      </c>
    </row>
    <row r="2447" spans="1:13" x14ac:dyDescent="0.3">
      <c r="A2447" s="7">
        <v>42154</v>
      </c>
      <c r="C2447" s="9">
        <v>-74962.12</v>
      </c>
      <c r="D2447" s="4" t="s">
        <v>9</v>
      </c>
      <c r="E2447" s="4" t="s">
        <v>29</v>
      </c>
      <c r="F2447" s="4" t="s">
        <v>146</v>
      </c>
      <c r="H2447" s="4" t="s">
        <v>185</v>
      </c>
      <c r="I2447" s="4" t="s">
        <v>163</v>
      </c>
      <c r="J2447" s="11">
        <f t="shared" si="114"/>
        <v>5</v>
      </c>
      <c r="K2447" s="11">
        <f t="shared" si="115"/>
        <v>0</v>
      </c>
      <c r="L2447" s="11">
        <f t="shared" si="116"/>
        <v>22</v>
      </c>
      <c r="M2447" s="11" t="str">
        <f ca="1">IF(I2447&lt;&gt;"план","",IF((ABS(SUMIFS($C:$C,$J:$J,J2447,$E:$E,E2447,$I:$I,"факт"))+ABS(C2447))&gt;ABS(SUMIFS(INDIRECT("'Реестр план'!"&amp;'План-факт'!$E$3),'Реестр план'!$F:$F,E2447,'Реестр план'!$I:$I,J2447)),"перерасход","ок"))</f>
        <v/>
      </c>
    </row>
    <row r="2448" spans="1:13" x14ac:dyDescent="0.3">
      <c r="A2448" s="7">
        <v>42154</v>
      </c>
      <c r="C2448" s="9">
        <v>-46592.09</v>
      </c>
      <c r="D2448" s="4" t="s">
        <v>9</v>
      </c>
      <c r="E2448" s="4" t="s">
        <v>29</v>
      </c>
      <c r="F2448" s="4" t="s">
        <v>146</v>
      </c>
      <c r="H2448" s="4" t="s">
        <v>185</v>
      </c>
      <c r="I2448" s="4" t="s">
        <v>163</v>
      </c>
      <c r="J2448" s="11">
        <f t="shared" si="114"/>
        <v>5</v>
      </c>
      <c r="K2448" s="11">
        <f t="shared" si="115"/>
        <v>0</v>
      </c>
      <c r="L2448" s="11">
        <f t="shared" si="116"/>
        <v>22</v>
      </c>
      <c r="M2448" s="11" t="str">
        <f ca="1">IF(I2448&lt;&gt;"план","",IF((ABS(SUMIFS($C:$C,$J:$J,J2448,$E:$E,E2448,$I:$I,"факт"))+ABS(C2448))&gt;ABS(SUMIFS(INDIRECT("'Реестр план'!"&amp;'План-факт'!$E$3),'Реестр план'!$F:$F,E2448,'Реестр план'!$I:$I,J2448)),"перерасход","ок"))</f>
        <v/>
      </c>
    </row>
    <row r="2449" spans="1:13" x14ac:dyDescent="0.3">
      <c r="A2449" s="7">
        <v>42154</v>
      </c>
      <c r="C2449" s="9">
        <v>-45381.15</v>
      </c>
      <c r="D2449" s="4" t="s">
        <v>15</v>
      </c>
      <c r="E2449" s="4" t="s">
        <v>29</v>
      </c>
      <c r="F2449" s="4" t="s">
        <v>140</v>
      </c>
      <c r="H2449" s="4" t="s">
        <v>185</v>
      </c>
      <c r="I2449" s="4" t="s">
        <v>163</v>
      </c>
      <c r="J2449" s="11">
        <f t="shared" si="114"/>
        <v>5</v>
      </c>
      <c r="K2449" s="11">
        <f t="shared" si="115"/>
        <v>0</v>
      </c>
      <c r="L2449" s="11">
        <f t="shared" si="116"/>
        <v>22</v>
      </c>
      <c r="M2449" s="11" t="str">
        <f ca="1">IF(I2449&lt;&gt;"план","",IF((ABS(SUMIFS($C:$C,$J:$J,J2449,$E:$E,E2449,$I:$I,"факт"))+ABS(C2449))&gt;ABS(SUMIFS(INDIRECT("'Реестр план'!"&amp;'План-факт'!$E$3),'Реестр план'!$F:$F,E2449,'Реестр план'!$I:$I,J2449)),"перерасход","ок"))</f>
        <v/>
      </c>
    </row>
    <row r="2450" spans="1:13" x14ac:dyDescent="0.3">
      <c r="A2450" s="7">
        <v>42154</v>
      </c>
      <c r="C2450" s="9">
        <v>-41788</v>
      </c>
      <c r="D2450" s="4" t="s">
        <v>9</v>
      </c>
      <c r="E2450" s="4" t="s">
        <v>29</v>
      </c>
      <c r="F2450" s="4" t="s">
        <v>142</v>
      </c>
      <c r="H2450" s="4" t="s">
        <v>185</v>
      </c>
      <c r="I2450" s="4" t="s">
        <v>163</v>
      </c>
      <c r="J2450" s="11">
        <f t="shared" si="114"/>
        <v>5</v>
      </c>
      <c r="K2450" s="11">
        <f t="shared" si="115"/>
        <v>0</v>
      </c>
      <c r="L2450" s="11">
        <f t="shared" si="116"/>
        <v>22</v>
      </c>
      <c r="M2450" s="11" t="str">
        <f ca="1">IF(I2450&lt;&gt;"план","",IF((ABS(SUMIFS($C:$C,$J:$J,J2450,$E:$E,E2450,$I:$I,"факт"))+ABS(C2450))&gt;ABS(SUMIFS(INDIRECT("'Реестр план'!"&amp;'План-факт'!$E$3),'Реестр план'!$F:$F,E2450,'Реестр план'!$I:$I,J2450)),"перерасход","ок"))</f>
        <v/>
      </c>
    </row>
    <row r="2451" spans="1:13" x14ac:dyDescent="0.3">
      <c r="A2451" s="7">
        <v>42154</v>
      </c>
      <c r="C2451" s="9">
        <v>-35771.230000000003</v>
      </c>
      <c r="D2451" s="4" t="s">
        <v>16</v>
      </c>
      <c r="E2451" s="4" t="s">
        <v>29</v>
      </c>
      <c r="F2451" s="4" t="s">
        <v>146</v>
      </c>
      <c r="H2451" s="4" t="s">
        <v>185</v>
      </c>
      <c r="I2451" s="4" t="s">
        <v>163</v>
      </c>
      <c r="J2451" s="11">
        <f t="shared" si="114"/>
        <v>5</v>
      </c>
      <c r="K2451" s="11">
        <f t="shared" si="115"/>
        <v>0</v>
      </c>
      <c r="L2451" s="11">
        <f t="shared" si="116"/>
        <v>22</v>
      </c>
      <c r="M2451" s="11" t="str">
        <f ca="1">IF(I2451&lt;&gt;"план","",IF((ABS(SUMIFS($C:$C,$J:$J,J2451,$E:$E,E2451,$I:$I,"факт"))+ABS(C2451))&gt;ABS(SUMIFS(INDIRECT("'Реестр план'!"&amp;'План-факт'!$E$3),'Реестр план'!$F:$F,E2451,'Реестр план'!$I:$I,J2451)),"перерасход","ок"))</f>
        <v/>
      </c>
    </row>
    <row r="2452" spans="1:13" x14ac:dyDescent="0.3">
      <c r="A2452" s="7">
        <v>42154</v>
      </c>
      <c r="C2452" s="9">
        <v>-27990.74</v>
      </c>
      <c r="D2452" s="4" t="s">
        <v>9</v>
      </c>
      <c r="E2452" s="4" t="s">
        <v>29</v>
      </c>
      <c r="F2452" s="4" t="s">
        <v>128</v>
      </c>
      <c r="H2452" s="4" t="s">
        <v>185</v>
      </c>
      <c r="I2452" s="4" t="s">
        <v>163</v>
      </c>
      <c r="J2452" s="11">
        <f t="shared" si="114"/>
        <v>5</v>
      </c>
      <c r="K2452" s="11">
        <f t="shared" si="115"/>
        <v>0</v>
      </c>
      <c r="L2452" s="11">
        <f t="shared" si="116"/>
        <v>22</v>
      </c>
      <c r="M2452" s="11" t="str">
        <f ca="1">IF(I2452&lt;&gt;"план","",IF((ABS(SUMIFS($C:$C,$J:$J,J2452,$E:$E,E2452,$I:$I,"факт"))+ABS(C2452))&gt;ABS(SUMIFS(INDIRECT("'Реестр план'!"&amp;'План-факт'!$E$3),'Реестр план'!$F:$F,E2452,'Реестр план'!$I:$I,J2452)),"перерасход","ок"))</f>
        <v/>
      </c>
    </row>
    <row r="2453" spans="1:13" x14ac:dyDescent="0.3">
      <c r="A2453" s="7">
        <v>42154</v>
      </c>
      <c r="C2453" s="9">
        <v>-23512.1</v>
      </c>
      <c r="D2453" s="4" t="s">
        <v>16</v>
      </c>
      <c r="E2453" s="4" t="s">
        <v>29</v>
      </c>
      <c r="F2453" s="4" t="s">
        <v>146</v>
      </c>
      <c r="H2453" s="4" t="s">
        <v>185</v>
      </c>
      <c r="I2453" s="4" t="s">
        <v>163</v>
      </c>
      <c r="J2453" s="11">
        <f t="shared" si="114"/>
        <v>5</v>
      </c>
      <c r="K2453" s="11">
        <f t="shared" si="115"/>
        <v>0</v>
      </c>
      <c r="L2453" s="11">
        <f t="shared" si="116"/>
        <v>22</v>
      </c>
      <c r="M2453" s="11" t="str">
        <f ca="1">IF(I2453&lt;&gt;"план","",IF((ABS(SUMIFS($C:$C,$J:$J,J2453,$E:$E,E2453,$I:$I,"факт"))+ABS(C2453))&gt;ABS(SUMIFS(INDIRECT("'Реестр план'!"&amp;'План-факт'!$E$3),'Реестр план'!$F:$F,E2453,'Реестр план'!$I:$I,J2453)),"перерасход","ок"))</f>
        <v/>
      </c>
    </row>
    <row r="2454" spans="1:13" x14ac:dyDescent="0.3">
      <c r="A2454" s="7">
        <v>42154</v>
      </c>
      <c r="C2454" s="9">
        <v>-21172.1</v>
      </c>
      <c r="D2454" s="4" t="s">
        <v>16</v>
      </c>
      <c r="E2454" s="4" t="s">
        <v>29</v>
      </c>
      <c r="F2454" s="4" t="s">
        <v>146</v>
      </c>
      <c r="H2454" s="4" t="s">
        <v>185</v>
      </c>
      <c r="I2454" s="4" t="s">
        <v>163</v>
      </c>
      <c r="J2454" s="11">
        <f t="shared" si="114"/>
        <v>5</v>
      </c>
      <c r="K2454" s="11">
        <f t="shared" si="115"/>
        <v>0</v>
      </c>
      <c r="L2454" s="11">
        <f t="shared" si="116"/>
        <v>22</v>
      </c>
      <c r="M2454" s="11" t="str">
        <f ca="1">IF(I2454&lt;&gt;"план","",IF((ABS(SUMIFS($C:$C,$J:$J,J2454,$E:$E,E2454,$I:$I,"факт"))+ABS(C2454))&gt;ABS(SUMIFS(INDIRECT("'Реестр план'!"&amp;'План-факт'!$E$3),'Реестр план'!$F:$F,E2454,'Реестр план'!$I:$I,J2454)),"перерасход","ок"))</f>
        <v/>
      </c>
    </row>
    <row r="2455" spans="1:13" x14ac:dyDescent="0.3">
      <c r="A2455" s="7">
        <v>42154</v>
      </c>
      <c r="C2455" s="9">
        <v>-20936.72</v>
      </c>
      <c r="D2455" s="4" t="s">
        <v>9</v>
      </c>
      <c r="E2455" s="4" t="s">
        <v>29</v>
      </c>
      <c r="F2455" s="4" t="s">
        <v>126</v>
      </c>
      <c r="H2455" s="4" t="s">
        <v>185</v>
      </c>
      <c r="I2455" s="4" t="s">
        <v>163</v>
      </c>
      <c r="J2455" s="11">
        <f t="shared" si="114"/>
        <v>5</v>
      </c>
      <c r="K2455" s="11">
        <f t="shared" si="115"/>
        <v>0</v>
      </c>
      <c r="L2455" s="11">
        <f t="shared" si="116"/>
        <v>22</v>
      </c>
      <c r="M2455" s="11" t="str">
        <f ca="1">IF(I2455&lt;&gt;"план","",IF((ABS(SUMIFS($C:$C,$J:$J,J2455,$E:$E,E2455,$I:$I,"факт"))+ABS(C2455))&gt;ABS(SUMIFS(INDIRECT("'Реестр план'!"&amp;'План-факт'!$E$3),'Реестр план'!$F:$F,E2455,'Реестр план'!$I:$I,J2455)),"перерасход","ок"))</f>
        <v/>
      </c>
    </row>
    <row r="2456" spans="1:13" x14ac:dyDescent="0.3">
      <c r="A2456" s="7">
        <v>42154</v>
      </c>
      <c r="C2456" s="9">
        <v>-19540.28</v>
      </c>
      <c r="D2456" s="4" t="s">
        <v>9</v>
      </c>
      <c r="E2456" s="4" t="s">
        <v>29</v>
      </c>
      <c r="F2456" s="4" t="s">
        <v>139</v>
      </c>
      <c r="H2456" s="4" t="s">
        <v>185</v>
      </c>
      <c r="I2456" s="4" t="s">
        <v>163</v>
      </c>
      <c r="J2456" s="11">
        <f t="shared" si="114"/>
        <v>5</v>
      </c>
      <c r="K2456" s="11">
        <f t="shared" si="115"/>
        <v>0</v>
      </c>
      <c r="L2456" s="11">
        <f t="shared" si="116"/>
        <v>22</v>
      </c>
      <c r="M2456" s="11" t="str">
        <f ca="1">IF(I2456&lt;&gt;"план","",IF((ABS(SUMIFS($C:$C,$J:$J,J2456,$E:$E,E2456,$I:$I,"факт"))+ABS(C2456))&gt;ABS(SUMIFS(INDIRECT("'Реестр план'!"&amp;'План-факт'!$E$3),'Реестр план'!$F:$F,E2456,'Реестр план'!$I:$I,J2456)),"перерасход","ок"))</f>
        <v/>
      </c>
    </row>
    <row r="2457" spans="1:13" x14ac:dyDescent="0.3">
      <c r="A2457" s="7">
        <v>42154</v>
      </c>
      <c r="C2457" s="9">
        <v>-18555.900000000001</v>
      </c>
      <c r="D2457" s="4" t="s">
        <v>9</v>
      </c>
      <c r="E2457" s="4" t="s">
        <v>29</v>
      </c>
      <c r="F2457" s="4" t="s">
        <v>144</v>
      </c>
      <c r="H2457" s="4" t="s">
        <v>185</v>
      </c>
      <c r="I2457" s="4" t="s">
        <v>163</v>
      </c>
      <c r="J2457" s="11">
        <f t="shared" si="114"/>
        <v>5</v>
      </c>
      <c r="K2457" s="11">
        <f t="shared" si="115"/>
        <v>0</v>
      </c>
      <c r="L2457" s="11">
        <f t="shared" si="116"/>
        <v>22</v>
      </c>
      <c r="M2457" s="11" t="str">
        <f ca="1">IF(I2457&lt;&gt;"план","",IF((ABS(SUMIFS($C:$C,$J:$J,J2457,$E:$E,E2457,$I:$I,"факт"))+ABS(C2457))&gt;ABS(SUMIFS(INDIRECT("'Реестр план'!"&amp;'План-факт'!$E$3),'Реестр план'!$F:$F,E2457,'Реестр план'!$I:$I,J2457)),"перерасход","ок"))</f>
        <v/>
      </c>
    </row>
    <row r="2458" spans="1:13" x14ac:dyDescent="0.3">
      <c r="A2458" s="7">
        <v>42154</v>
      </c>
      <c r="C2458" s="9">
        <v>-18023.689999999999</v>
      </c>
      <c r="D2458" s="4" t="s">
        <v>16</v>
      </c>
      <c r="E2458" s="4" t="s">
        <v>29</v>
      </c>
      <c r="F2458" s="4" t="s">
        <v>127</v>
      </c>
      <c r="H2458" s="4" t="s">
        <v>185</v>
      </c>
      <c r="I2458" s="4" t="s">
        <v>163</v>
      </c>
      <c r="J2458" s="11">
        <f t="shared" si="114"/>
        <v>5</v>
      </c>
      <c r="K2458" s="11">
        <f t="shared" si="115"/>
        <v>0</v>
      </c>
      <c r="L2458" s="11">
        <f t="shared" si="116"/>
        <v>22</v>
      </c>
      <c r="M2458" s="11" t="str">
        <f ca="1">IF(I2458&lt;&gt;"план","",IF((ABS(SUMIFS($C:$C,$J:$J,J2458,$E:$E,E2458,$I:$I,"факт"))+ABS(C2458))&gt;ABS(SUMIFS(INDIRECT("'Реестр план'!"&amp;'План-факт'!$E$3),'Реестр план'!$F:$F,E2458,'Реестр план'!$I:$I,J2458)),"перерасход","ок"))</f>
        <v/>
      </c>
    </row>
    <row r="2459" spans="1:13" x14ac:dyDescent="0.3">
      <c r="A2459" s="7">
        <v>42154</v>
      </c>
      <c r="C2459" s="9">
        <v>-15995.44</v>
      </c>
      <c r="D2459" s="4" t="s">
        <v>15</v>
      </c>
      <c r="E2459" s="4" t="s">
        <v>29</v>
      </c>
      <c r="F2459" s="4" t="s">
        <v>131</v>
      </c>
      <c r="H2459" s="4" t="s">
        <v>185</v>
      </c>
      <c r="I2459" s="4" t="s">
        <v>163</v>
      </c>
      <c r="J2459" s="11">
        <f t="shared" si="114"/>
        <v>5</v>
      </c>
      <c r="K2459" s="11">
        <f t="shared" si="115"/>
        <v>0</v>
      </c>
      <c r="L2459" s="11">
        <f t="shared" si="116"/>
        <v>22</v>
      </c>
      <c r="M2459" s="11" t="str">
        <f ca="1">IF(I2459&lt;&gt;"план","",IF((ABS(SUMIFS($C:$C,$J:$J,J2459,$E:$E,E2459,$I:$I,"факт"))+ABS(C2459))&gt;ABS(SUMIFS(INDIRECT("'Реестр план'!"&amp;'План-факт'!$E$3),'Реестр план'!$F:$F,E2459,'Реестр план'!$I:$I,J2459)),"перерасход","ок"))</f>
        <v/>
      </c>
    </row>
    <row r="2460" spans="1:13" x14ac:dyDescent="0.3">
      <c r="A2460" s="7">
        <v>42154</v>
      </c>
      <c r="C2460" s="9">
        <v>-12321.61</v>
      </c>
      <c r="D2460" s="4" t="s">
        <v>15</v>
      </c>
      <c r="E2460" s="4" t="s">
        <v>29</v>
      </c>
      <c r="F2460" s="4" t="s">
        <v>132</v>
      </c>
      <c r="H2460" s="4" t="s">
        <v>185</v>
      </c>
      <c r="I2460" s="4" t="s">
        <v>163</v>
      </c>
      <c r="J2460" s="11">
        <f t="shared" si="114"/>
        <v>5</v>
      </c>
      <c r="K2460" s="11">
        <f t="shared" si="115"/>
        <v>0</v>
      </c>
      <c r="L2460" s="11">
        <f t="shared" si="116"/>
        <v>22</v>
      </c>
      <c r="M2460" s="11" t="str">
        <f ca="1">IF(I2460&lt;&gt;"план","",IF((ABS(SUMIFS($C:$C,$J:$J,J2460,$E:$E,E2460,$I:$I,"факт"))+ABS(C2460))&gt;ABS(SUMIFS(INDIRECT("'Реестр план'!"&amp;'План-факт'!$E$3),'Реестр план'!$F:$F,E2460,'Реестр план'!$I:$I,J2460)),"перерасход","ок"))</f>
        <v/>
      </c>
    </row>
    <row r="2461" spans="1:13" x14ac:dyDescent="0.3">
      <c r="A2461" s="7">
        <v>42154</v>
      </c>
      <c r="C2461" s="9">
        <v>-11824.5</v>
      </c>
      <c r="D2461" s="4" t="s">
        <v>9</v>
      </c>
      <c r="E2461" s="4" t="s">
        <v>29</v>
      </c>
      <c r="F2461" s="4" t="s">
        <v>146</v>
      </c>
      <c r="H2461" s="4" t="s">
        <v>185</v>
      </c>
      <c r="I2461" s="4" t="s">
        <v>163</v>
      </c>
      <c r="J2461" s="11">
        <f t="shared" si="114"/>
        <v>5</v>
      </c>
      <c r="K2461" s="11">
        <f t="shared" si="115"/>
        <v>0</v>
      </c>
      <c r="L2461" s="11">
        <f t="shared" si="116"/>
        <v>22</v>
      </c>
      <c r="M2461" s="11" t="str">
        <f ca="1">IF(I2461&lt;&gt;"план","",IF((ABS(SUMIFS($C:$C,$J:$J,J2461,$E:$E,E2461,$I:$I,"факт"))+ABS(C2461))&gt;ABS(SUMIFS(INDIRECT("'Реестр план'!"&amp;'План-факт'!$E$3),'Реестр план'!$F:$F,E2461,'Реестр план'!$I:$I,J2461)),"перерасход","ок"))</f>
        <v/>
      </c>
    </row>
    <row r="2462" spans="1:13" x14ac:dyDescent="0.3">
      <c r="A2462" s="7">
        <v>42154</v>
      </c>
      <c r="C2462" s="9">
        <v>-11434.09</v>
      </c>
      <c r="D2462" s="4" t="s">
        <v>9</v>
      </c>
      <c r="E2462" s="4" t="s">
        <v>29</v>
      </c>
      <c r="F2462" s="4" t="s">
        <v>145</v>
      </c>
      <c r="H2462" s="4" t="s">
        <v>185</v>
      </c>
      <c r="I2462" s="4" t="s">
        <v>163</v>
      </c>
      <c r="J2462" s="11">
        <f t="shared" si="114"/>
        <v>5</v>
      </c>
      <c r="K2462" s="11">
        <f t="shared" si="115"/>
        <v>0</v>
      </c>
      <c r="L2462" s="11">
        <f t="shared" si="116"/>
        <v>22</v>
      </c>
      <c r="M2462" s="11" t="str">
        <f ca="1">IF(I2462&lt;&gt;"план","",IF((ABS(SUMIFS($C:$C,$J:$J,J2462,$E:$E,E2462,$I:$I,"факт"))+ABS(C2462))&gt;ABS(SUMIFS(INDIRECT("'Реестр план'!"&amp;'План-факт'!$E$3),'Реестр план'!$F:$F,E2462,'Реестр план'!$I:$I,J2462)),"перерасход","ок"))</f>
        <v/>
      </c>
    </row>
    <row r="2463" spans="1:13" x14ac:dyDescent="0.3">
      <c r="A2463" s="7">
        <v>42154</v>
      </c>
      <c r="C2463" s="9">
        <v>-8800.4</v>
      </c>
      <c r="D2463" s="4" t="s">
        <v>15</v>
      </c>
      <c r="E2463" s="4" t="s">
        <v>29</v>
      </c>
      <c r="F2463" s="4" t="s">
        <v>146</v>
      </c>
      <c r="H2463" s="4" t="s">
        <v>185</v>
      </c>
      <c r="I2463" s="4" t="s">
        <v>163</v>
      </c>
      <c r="J2463" s="11">
        <f t="shared" si="114"/>
        <v>5</v>
      </c>
      <c r="K2463" s="11">
        <f t="shared" si="115"/>
        <v>0</v>
      </c>
      <c r="L2463" s="11">
        <f t="shared" si="116"/>
        <v>22</v>
      </c>
      <c r="M2463" s="11" t="str">
        <f ca="1">IF(I2463&lt;&gt;"план","",IF((ABS(SUMIFS($C:$C,$J:$J,J2463,$E:$E,E2463,$I:$I,"факт"))+ABS(C2463))&gt;ABS(SUMIFS(INDIRECT("'Реестр план'!"&amp;'План-факт'!$E$3),'Реестр план'!$F:$F,E2463,'Реестр план'!$I:$I,J2463)),"перерасход","ок"))</f>
        <v/>
      </c>
    </row>
    <row r="2464" spans="1:13" x14ac:dyDescent="0.3">
      <c r="A2464" s="7">
        <v>42154</v>
      </c>
      <c r="C2464" s="9">
        <v>-3398</v>
      </c>
      <c r="D2464" s="4" t="s">
        <v>16</v>
      </c>
      <c r="E2464" s="4" t="s">
        <v>29</v>
      </c>
      <c r="F2464" s="4" t="s">
        <v>133</v>
      </c>
      <c r="H2464" s="4" t="s">
        <v>185</v>
      </c>
      <c r="I2464" s="4" t="s">
        <v>163</v>
      </c>
      <c r="J2464" s="11">
        <f t="shared" si="114"/>
        <v>5</v>
      </c>
      <c r="K2464" s="11">
        <f t="shared" si="115"/>
        <v>0</v>
      </c>
      <c r="L2464" s="11">
        <f t="shared" si="116"/>
        <v>22</v>
      </c>
      <c r="M2464" s="11" t="str">
        <f ca="1">IF(I2464&lt;&gt;"план","",IF((ABS(SUMIFS($C:$C,$J:$J,J2464,$E:$E,E2464,$I:$I,"факт"))+ABS(C2464))&gt;ABS(SUMIFS(INDIRECT("'Реестр план'!"&amp;'План-факт'!$E$3),'Реестр план'!$F:$F,E2464,'Реестр план'!$I:$I,J2464)),"перерасход","ок"))</f>
        <v/>
      </c>
    </row>
    <row r="2465" spans="1:13" x14ac:dyDescent="0.3">
      <c r="A2465" s="7">
        <v>42154</v>
      </c>
      <c r="C2465" s="9">
        <v>-3117.53</v>
      </c>
      <c r="D2465" s="4" t="s">
        <v>9</v>
      </c>
      <c r="E2465" s="4" t="s">
        <v>29</v>
      </c>
      <c r="F2465" s="4" t="s">
        <v>129</v>
      </c>
      <c r="H2465" s="4" t="s">
        <v>185</v>
      </c>
      <c r="I2465" s="4" t="s">
        <v>163</v>
      </c>
      <c r="J2465" s="11">
        <f t="shared" si="114"/>
        <v>5</v>
      </c>
      <c r="K2465" s="11">
        <f t="shared" si="115"/>
        <v>0</v>
      </c>
      <c r="L2465" s="11">
        <f t="shared" si="116"/>
        <v>22</v>
      </c>
      <c r="M2465" s="11" t="str">
        <f ca="1">IF(I2465&lt;&gt;"план","",IF((ABS(SUMIFS($C:$C,$J:$J,J2465,$E:$E,E2465,$I:$I,"факт"))+ABS(C2465))&gt;ABS(SUMIFS(INDIRECT("'Реестр план'!"&amp;'План-факт'!$E$3),'Реестр план'!$F:$F,E2465,'Реестр план'!$I:$I,J2465)),"перерасход","ок"))</f>
        <v/>
      </c>
    </row>
    <row r="2466" spans="1:13" x14ac:dyDescent="0.3">
      <c r="A2466" s="7">
        <v>42154</v>
      </c>
      <c r="C2466" s="9">
        <v>-1960.59</v>
      </c>
      <c r="D2466" s="4" t="s">
        <v>16</v>
      </c>
      <c r="E2466" s="4" t="s">
        <v>29</v>
      </c>
      <c r="F2466" s="4" t="s">
        <v>129</v>
      </c>
      <c r="H2466" s="4" t="s">
        <v>185</v>
      </c>
      <c r="I2466" s="4" t="s">
        <v>163</v>
      </c>
      <c r="J2466" s="11">
        <f t="shared" si="114"/>
        <v>5</v>
      </c>
      <c r="K2466" s="11">
        <f t="shared" si="115"/>
        <v>0</v>
      </c>
      <c r="L2466" s="11">
        <f t="shared" si="116"/>
        <v>22</v>
      </c>
      <c r="M2466" s="11" t="str">
        <f ca="1">IF(I2466&lt;&gt;"план","",IF((ABS(SUMIFS($C:$C,$J:$J,J2466,$E:$E,E2466,$I:$I,"факт"))+ABS(C2466))&gt;ABS(SUMIFS(INDIRECT("'Реестр план'!"&amp;'План-факт'!$E$3),'Реестр план'!$F:$F,E2466,'Реестр план'!$I:$I,J2466)),"перерасход","ок"))</f>
        <v/>
      </c>
    </row>
    <row r="2467" spans="1:13" x14ac:dyDescent="0.3">
      <c r="A2467" s="7">
        <v>42154</v>
      </c>
      <c r="C2467" s="9">
        <v>-1682.95</v>
      </c>
      <c r="D2467" s="4" t="s">
        <v>9</v>
      </c>
      <c r="E2467" s="4" t="s">
        <v>29</v>
      </c>
      <c r="F2467" s="4" t="s">
        <v>143</v>
      </c>
      <c r="H2467" s="4" t="s">
        <v>185</v>
      </c>
      <c r="I2467" s="4" t="s">
        <v>163</v>
      </c>
      <c r="J2467" s="11">
        <f t="shared" si="114"/>
        <v>5</v>
      </c>
      <c r="K2467" s="11">
        <f t="shared" si="115"/>
        <v>0</v>
      </c>
      <c r="L2467" s="11">
        <f t="shared" si="116"/>
        <v>22</v>
      </c>
      <c r="M2467" s="11" t="str">
        <f ca="1">IF(I2467&lt;&gt;"план","",IF((ABS(SUMIFS($C:$C,$J:$J,J2467,$E:$E,E2467,$I:$I,"факт"))+ABS(C2467))&gt;ABS(SUMIFS(INDIRECT("'Реестр план'!"&amp;'План-факт'!$E$3),'Реестр план'!$F:$F,E2467,'Реестр план'!$I:$I,J2467)),"перерасход","ок"))</f>
        <v/>
      </c>
    </row>
    <row r="2468" spans="1:13" x14ac:dyDescent="0.3">
      <c r="A2468" s="7">
        <v>42154</v>
      </c>
      <c r="C2468" s="9">
        <v>-1341.42</v>
      </c>
      <c r="D2468" s="4" t="s">
        <v>15</v>
      </c>
      <c r="E2468" s="4" t="s">
        <v>29</v>
      </c>
      <c r="F2468" s="4" t="s">
        <v>128</v>
      </c>
      <c r="H2468" s="4" t="s">
        <v>185</v>
      </c>
      <c r="I2468" s="4" t="s">
        <v>163</v>
      </c>
      <c r="J2468" s="11">
        <f t="shared" si="114"/>
        <v>5</v>
      </c>
      <c r="K2468" s="11">
        <f t="shared" si="115"/>
        <v>0</v>
      </c>
      <c r="L2468" s="11">
        <f t="shared" si="116"/>
        <v>22</v>
      </c>
      <c r="M2468" s="11" t="str">
        <f ca="1">IF(I2468&lt;&gt;"план","",IF((ABS(SUMIFS($C:$C,$J:$J,J2468,$E:$E,E2468,$I:$I,"факт"))+ABS(C2468))&gt;ABS(SUMIFS(INDIRECT("'Реестр план'!"&amp;'План-факт'!$E$3),'Реестр план'!$F:$F,E2468,'Реестр план'!$I:$I,J2468)),"перерасход","ок"))</f>
        <v/>
      </c>
    </row>
    <row r="2469" spans="1:13" x14ac:dyDescent="0.3">
      <c r="A2469" s="7">
        <v>42154</v>
      </c>
      <c r="C2469" s="9">
        <v>-764.96</v>
      </c>
      <c r="D2469" s="4" t="s">
        <v>15</v>
      </c>
      <c r="E2469" s="4" t="s">
        <v>29</v>
      </c>
      <c r="F2469" s="4" t="s">
        <v>134</v>
      </c>
      <c r="H2469" s="4" t="s">
        <v>185</v>
      </c>
      <c r="I2469" s="4" t="s">
        <v>163</v>
      </c>
      <c r="J2469" s="11">
        <f t="shared" si="114"/>
        <v>5</v>
      </c>
      <c r="K2469" s="11">
        <f t="shared" si="115"/>
        <v>0</v>
      </c>
      <c r="L2469" s="11">
        <f t="shared" si="116"/>
        <v>22</v>
      </c>
      <c r="M2469" s="11" t="str">
        <f ca="1">IF(I2469&lt;&gt;"план","",IF((ABS(SUMIFS($C:$C,$J:$J,J2469,$E:$E,E2469,$I:$I,"факт"))+ABS(C2469))&gt;ABS(SUMIFS(INDIRECT("'Реестр план'!"&amp;'План-факт'!$E$3),'Реестр план'!$F:$F,E2469,'Реестр план'!$I:$I,J2469)),"перерасход","ок"))</f>
        <v/>
      </c>
    </row>
    <row r="2470" spans="1:13" x14ac:dyDescent="0.3">
      <c r="A2470" s="7">
        <v>42154</v>
      </c>
      <c r="B2470" s="7">
        <v>41424</v>
      </c>
      <c r="C2470" s="9">
        <v>6400</v>
      </c>
      <c r="D2470" s="4" t="s">
        <v>9</v>
      </c>
      <c r="E2470" s="4" t="s">
        <v>25</v>
      </c>
      <c r="H2470" s="4" t="s">
        <v>178</v>
      </c>
      <c r="I2470" s="4" t="s">
        <v>163</v>
      </c>
      <c r="J2470" s="11">
        <f t="shared" si="114"/>
        <v>5</v>
      </c>
      <c r="K2470" s="11">
        <f t="shared" si="115"/>
        <v>5</v>
      </c>
      <c r="L2470" s="11">
        <f t="shared" si="116"/>
        <v>22</v>
      </c>
      <c r="M2470" s="11" t="str">
        <f ca="1">IF(I2470&lt;&gt;"план","",IF((ABS(SUMIFS($C:$C,$J:$J,J2470,$E:$E,E2470,$I:$I,"факт"))+ABS(C2470))&gt;ABS(SUMIFS(INDIRECT("'Реестр план'!"&amp;'План-факт'!$E$3),'Реестр план'!$F:$F,E2470,'Реестр план'!$I:$I,J2470)),"перерасход","ок"))</f>
        <v/>
      </c>
    </row>
    <row r="2471" spans="1:13" x14ac:dyDescent="0.3">
      <c r="A2471" s="7">
        <v>42154</v>
      </c>
      <c r="C2471" s="9">
        <v>21155.040000000001</v>
      </c>
      <c r="D2471" s="4" t="s">
        <v>9</v>
      </c>
      <c r="E2471" s="4" t="s">
        <v>24</v>
      </c>
      <c r="F2471" s="4" t="s">
        <v>118</v>
      </c>
      <c r="H2471" s="4" t="s">
        <v>178</v>
      </c>
      <c r="I2471" s="4" t="s">
        <v>163</v>
      </c>
      <c r="J2471" s="11">
        <f t="shared" si="114"/>
        <v>5</v>
      </c>
      <c r="K2471" s="11">
        <f t="shared" si="115"/>
        <v>0</v>
      </c>
      <c r="L2471" s="11">
        <f t="shared" si="116"/>
        <v>22</v>
      </c>
      <c r="M2471" s="11" t="str">
        <f ca="1">IF(I2471&lt;&gt;"план","",IF((ABS(SUMIFS($C:$C,$J:$J,J2471,$E:$E,E2471,$I:$I,"факт"))+ABS(C2471))&gt;ABS(SUMIFS(INDIRECT("'Реестр план'!"&amp;'План-факт'!$E$3),'Реестр план'!$F:$F,E2471,'Реестр план'!$I:$I,J2471)),"перерасход","ок"))</f>
        <v/>
      </c>
    </row>
    <row r="2472" spans="1:13" x14ac:dyDescent="0.3">
      <c r="A2472" s="7">
        <v>42154</v>
      </c>
      <c r="C2472" s="9">
        <v>23417.1</v>
      </c>
      <c r="D2472" s="4" t="s">
        <v>16</v>
      </c>
      <c r="E2472" s="4" t="s">
        <v>24</v>
      </c>
      <c r="F2472" s="4" t="s">
        <v>108</v>
      </c>
      <c r="H2472" s="4" t="s">
        <v>178</v>
      </c>
      <c r="I2472" s="4" t="s">
        <v>163</v>
      </c>
      <c r="J2472" s="11">
        <f t="shared" si="114"/>
        <v>5</v>
      </c>
      <c r="K2472" s="11">
        <f t="shared" si="115"/>
        <v>0</v>
      </c>
      <c r="L2472" s="11">
        <f t="shared" si="116"/>
        <v>22</v>
      </c>
      <c r="M2472" s="11" t="str">
        <f ca="1">IF(I2472&lt;&gt;"план","",IF((ABS(SUMIFS($C:$C,$J:$J,J2472,$E:$E,E2472,$I:$I,"факт"))+ABS(C2472))&gt;ABS(SUMIFS(INDIRECT("'Реестр план'!"&amp;'План-факт'!$E$3),'Реестр план'!$F:$F,E2472,'Реестр план'!$I:$I,J2472)),"перерасход","ок"))</f>
        <v/>
      </c>
    </row>
    <row r="2473" spans="1:13" x14ac:dyDescent="0.3">
      <c r="A2473" s="7">
        <v>42154</v>
      </c>
      <c r="C2473" s="9">
        <v>41300</v>
      </c>
      <c r="D2473" s="4" t="s">
        <v>15</v>
      </c>
      <c r="E2473" s="4" t="s">
        <v>24</v>
      </c>
      <c r="F2473" s="4" t="s">
        <v>110</v>
      </c>
      <c r="H2473" s="4" t="s">
        <v>178</v>
      </c>
      <c r="I2473" s="4" t="s">
        <v>163</v>
      </c>
      <c r="J2473" s="11">
        <f t="shared" si="114"/>
        <v>5</v>
      </c>
      <c r="K2473" s="11">
        <f t="shared" si="115"/>
        <v>0</v>
      </c>
      <c r="L2473" s="11">
        <f t="shared" si="116"/>
        <v>22</v>
      </c>
      <c r="M2473" s="11" t="str">
        <f ca="1">IF(I2473&lt;&gt;"план","",IF((ABS(SUMIFS($C:$C,$J:$J,J2473,$E:$E,E2473,$I:$I,"факт"))+ABS(C2473))&gt;ABS(SUMIFS(INDIRECT("'Реестр план'!"&amp;'План-факт'!$E$3),'Реестр план'!$F:$F,E2473,'Реестр план'!$I:$I,J2473)),"перерасход","ок"))</f>
        <v/>
      </c>
    </row>
    <row r="2474" spans="1:13" x14ac:dyDescent="0.3">
      <c r="A2474" s="7">
        <v>42154</v>
      </c>
      <c r="C2474" s="9">
        <v>41300</v>
      </c>
      <c r="D2474" s="4" t="s">
        <v>16</v>
      </c>
      <c r="E2474" s="4" t="s">
        <v>24</v>
      </c>
      <c r="F2474" s="4" t="s">
        <v>115</v>
      </c>
      <c r="H2474" s="4" t="s">
        <v>178</v>
      </c>
      <c r="I2474" s="4" t="s">
        <v>163</v>
      </c>
      <c r="J2474" s="11">
        <f t="shared" si="114"/>
        <v>5</v>
      </c>
      <c r="K2474" s="11">
        <f t="shared" si="115"/>
        <v>0</v>
      </c>
      <c r="L2474" s="11">
        <f t="shared" si="116"/>
        <v>22</v>
      </c>
      <c r="M2474" s="11" t="str">
        <f ca="1">IF(I2474&lt;&gt;"план","",IF((ABS(SUMIFS($C:$C,$J:$J,J2474,$E:$E,E2474,$I:$I,"факт"))+ABS(C2474))&gt;ABS(SUMIFS(INDIRECT("'Реестр план'!"&amp;'План-факт'!$E$3),'Реестр план'!$F:$F,E2474,'Реестр план'!$I:$I,J2474)),"перерасход","ок"))</f>
        <v/>
      </c>
    </row>
    <row r="2475" spans="1:13" x14ac:dyDescent="0.3">
      <c r="A2475" s="7">
        <v>42154</v>
      </c>
      <c r="C2475" s="9">
        <v>57339.15</v>
      </c>
      <c r="D2475" s="4" t="s">
        <v>9</v>
      </c>
      <c r="E2475" s="4" t="s">
        <v>24</v>
      </c>
      <c r="F2475" s="4" t="s">
        <v>121</v>
      </c>
      <c r="H2475" s="4" t="s">
        <v>178</v>
      </c>
      <c r="I2475" s="4" t="s">
        <v>163</v>
      </c>
      <c r="J2475" s="11">
        <f t="shared" si="114"/>
        <v>5</v>
      </c>
      <c r="K2475" s="11">
        <f t="shared" si="115"/>
        <v>0</v>
      </c>
      <c r="L2475" s="11">
        <f t="shared" si="116"/>
        <v>22</v>
      </c>
      <c r="M2475" s="11" t="str">
        <f ca="1">IF(I2475&lt;&gt;"план","",IF((ABS(SUMIFS($C:$C,$J:$J,J2475,$E:$E,E2475,$I:$I,"факт"))+ABS(C2475))&gt;ABS(SUMIFS(INDIRECT("'Реестр план'!"&amp;'План-факт'!$E$3),'Реестр план'!$F:$F,E2475,'Реестр план'!$I:$I,J2475)),"перерасход","ок"))</f>
        <v/>
      </c>
    </row>
    <row r="2476" spans="1:13" x14ac:dyDescent="0.3">
      <c r="A2476" s="7">
        <v>42154</v>
      </c>
      <c r="C2476" s="9">
        <v>60180</v>
      </c>
      <c r="D2476" s="4" t="s">
        <v>15</v>
      </c>
      <c r="E2476" s="4" t="s">
        <v>24</v>
      </c>
      <c r="F2476" s="4" t="s">
        <v>124</v>
      </c>
      <c r="H2476" s="4" t="s">
        <v>178</v>
      </c>
      <c r="I2476" s="4" t="s">
        <v>163</v>
      </c>
      <c r="J2476" s="11">
        <f t="shared" si="114"/>
        <v>5</v>
      </c>
      <c r="K2476" s="11">
        <f t="shared" si="115"/>
        <v>0</v>
      </c>
      <c r="L2476" s="11">
        <f t="shared" si="116"/>
        <v>22</v>
      </c>
      <c r="M2476" s="11" t="str">
        <f ca="1">IF(I2476&lt;&gt;"план","",IF((ABS(SUMIFS($C:$C,$J:$J,J2476,$E:$E,E2476,$I:$I,"факт"))+ABS(C2476))&gt;ABS(SUMIFS(INDIRECT("'Реестр план'!"&amp;'План-факт'!$E$3),'Реестр план'!$F:$F,E2476,'Реестр план'!$I:$I,J2476)),"перерасход","ок"))</f>
        <v/>
      </c>
    </row>
    <row r="2477" spans="1:13" x14ac:dyDescent="0.3">
      <c r="A2477" s="7">
        <v>42154</v>
      </c>
      <c r="C2477" s="9">
        <v>74340</v>
      </c>
      <c r="D2477" s="4" t="s">
        <v>16</v>
      </c>
      <c r="E2477" s="4" t="s">
        <v>24</v>
      </c>
      <c r="F2477" s="4" t="s">
        <v>108</v>
      </c>
      <c r="H2477" s="4" t="s">
        <v>178</v>
      </c>
      <c r="I2477" s="4" t="s">
        <v>163</v>
      </c>
      <c r="J2477" s="11">
        <f t="shared" si="114"/>
        <v>5</v>
      </c>
      <c r="K2477" s="11">
        <f t="shared" si="115"/>
        <v>0</v>
      </c>
      <c r="L2477" s="11">
        <f t="shared" si="116"/>
        <v>22</v>
      </c>
      <c r="M2477" s="11" t="str">
        <f ca="1">IF(I2477&lt;&gt;"план","",IF((ABS(SUMIFS($C:$C,$J:$J,J2477,$E:$E,E2477,$I:$I,"факт"))+ABS(C2477))&gt;ABS(SUMIFS(INDIRECT("'Реестр план'!"&amp;'План-факт'!$E$3),'Реестр план'!$F:$F,E2477,'Реестр план'!$I:$I,J2477)),"перерасход","ок"))</f>
        <v/>
      </c>
    </row>
    <row r="2478" spans="1:13" x14ac:dyDescent="0.3">
      <c r="A2478" s="7">
        <v>42154</v>
      </c>
      <c r="C2478" s="9">
        <v>83787.38</v>
      </c>
      <c r="D2478" s="4" t="s">
        <v>15</v>
      </c>
      <c r="E2478" s="4" t="s">
        <v>24</v>
      </c>
      <c r="F2478" s="4" t="s">
        <v>107</v>
      </c>
      <c r="H2478" s="4" t="s">
        <v>178</v>
      </c>
      <c r="I2478" s="4" t="s">
        <v>163</v>
      </c>
      <c r="J2478" s="11">
        <f t="shared" si="114"/>
        <v>5</v>
      </c>
      <c r="K2478" s="11">
        <f t="shared" si="115"/>
        <v>0</v>
      </c>
      <c r="L2478" s="11">
        <f t="shared" si="116"/>
        <v>22</v>
      </c>
      <c r="M2478" s="11" t="str">
        <f ca="1">IF(I2478&lt;&gt;"план","",IF((ABS(SUMIFS($C:$C,$J:$J,J2478,$E:$E,E2478,$I:$I,"факт"))+ABS(C2478))&gt;ABS(SUMIFS(INDIRECT("'Реестр план'!"&amp;'План-факт'!$E$3),'Реестр план'!$F:$F,E2478,'Реестр план'!$I:$I,J2478)),"перерасход","ок"))</f>
        <v/>
      </c>
    </row>
    <row r="2479" spans="1:13" x14ac:dyDescent="0.3">
      <c r="A2479" s="7">
        <v>42154</v>
      </c>
      <c r="C2479" s="9">
        <v>91011.19</v>
      </c>
      <c r="D2479" s="4" t="s">
        <v>15</v>
      </c>
      <c r="E2479" s="4" t="s">
        <v>24</v>
      </c>
      <c r="F2479" s="4" t="s">
        <v>110</v>
      </c>
      <c r="H2479" s="4" t="s">
        <v>178</v>
      </c>
      <c r="I2479" s="4" t="s">
        <v>163</v>
      </c>
      <c r="J2479" s="11">
        <f t="shared" si="114"/>
        <v>5</v>
      </c>
      <c r="K2479" s="11">
        <f t="shared" si="115"/>
        <v>0</v>
      </c>
      <c r="L2479" s="11">
        <f t="shared" si="116"/>
        <v>22</v>
      </c>
      <c r="M2479" s="11" t="str">
        <f ca="1">IF(I2479&lt;&gt;"план","",IF((ABS(SUMIFS($C:$C,$J:$J,J2479,$E:$E,E2479,$I:$I,"факт"))+ABS(C2479))&gt;ABS(SUMIFS(INDIRECT("'Реестр план'!"&amp;'План-факт'!$E$3),'Реестр план'!$F:$F,E2479,'Реестр план'!$I:$I,J2479)),"перерасход","ок"))</f>
        <v/>
      </c>
    </row>
    <row r="2480" spans="1:13" x14ac:dyDescent="0.3">
      <c r="A2480" s="7">
        <v>42154</v>
      </c>
      <c r="C2480" s="9">
        <v>111510</v>
      </c>
      <c r="D2480" s="4" t="s">
        <v>16</v>
      </c>
      <c r="E2480" s="4" t="s">
        <v>24</v>
      </c>
      <c r="F2480" s="4" t="s">
        <v>114</v>
      </c>
      <c r="H2480" s="4" t="s">
        <v>178</v>
      </c>
      <c r="I2480" s="4" t="s">
        <v>163</v>
      </c>
      <c r="J2480" s="11">
        <f t="shared" si="114"/>
        <v>5</v>
      </c>
      <c r="K2480" s="11">
        <f t="shared" si="115"/>
        <v>0</v>
      </c>
      <c r="L2480" s="11">
        <f t="shared" si="116"/>
        <v>22</v>
      </c>
      <c r="M2480" s="11" t="str">
        <f ca="1">IF(I2480&lt;&gt;"план","",IF((ABS(SUMIFS($C:$C,$J:$J,J2480,$E:$E,E2480,$I:$I,"факт"))+ABS(C2480))&gt;ABS(SUMIFS(INDIRECT("'Реестр план'!"&amp;'План-факт'!$E$3),'Реестр план'!$F:$F,E2480,'Реестр план'!$I:$I,J2480)),"перерасход","ок"))</f>
        <v/>
      </c>
    </row>
    <row r="2481" spans="1:13" x14ac:dyDescent="0.3">
      <c r="A2481" s="7">
        <v>42154</v>
      </c>
      <c r="C2481" s="9">
        <v>279944.68</v>
      </c>
      <c r="D2481" s="4" t="s">
        <v>15</v>
      </c>
      <c r="E2481" s="4" t="s">
        <v>24</v>
      </c>
      <c r="F2481" s="4" t="s">
        <v>113</v>
      </c>
      <c r="H2481" s="4" t="s">
        <v>178</v>
      </c>
      <c r="I2481" s="4" t="s">
        <v>163</v>
      </c>
      <c r="J2481" s="11">
        <f t="shared" si="114"/>
        <v>5</v>
      </c>
      <c r="K2481" s="11">
        <f t="shared" si="115"/>
        <v>0</v>
      </c>
      <c r="L2481" s="11">
        <f t="shared" si="116"/>
        <v>22</v>
      </c>
      <c r="M2481" s="11" t="str">
        <f ca="1">IF(I2481&lt;&gt;"план","",IF((ABS(SUMIFS($C:$C,$J:$J,J2481,$E:$E,E2481,$I:$I,"факт"))+ABS(C2481))&gt;ABS(SUMIFS(INDIRECT("'Реестр план'!"&amp;'План-факт'!$E$3),'Реестр план'!$F:$F,E2481,'Реестр план'!$I:$I,J2481)),"перерасход","ок"))</f>
        <v/>
      </c>
    </row>
    <row r="2482" spans="1:13" x14ac:dyDescent="0.3">
      <c r="A2482" s="7">
        <v>42155</v>
      </c>
      <c r="C2482" s="9">
        <v>-3000000</v>
      </c>
      <c r="D2482" s="4" t="s">
        <v>9</v>
      </c>
      <c r="E2482" s="4" t="s">
        <v>68</v>
      </c>
      <c r="H2482" s="4" t="s">
        <v>186</v>
      </c>
      <c r="I2482" s="4" t="s">
        <v>163</v>
      </c>
      <c r="J2482" s="11">
        <f t="shared" si="114"/>
        <v>5</v>
      </c>
      <c r="K2482" s="11">
        <f t="shared" si="115"/>
        <v>0</v>
      </c>
      <c r="L2482" s="11">
        <f t="shared" si="116"/>
        <v>23</v>
      </c>
      <c r="M2482" s="11" t="str">
        <f ca="1">IF(I2482&lt;&gt;"план","",IF((ABS(SUMIFS($C:$C,$J:$J,J2482,$E:$E,E2482,$I:$I,"факт"))+ABS(C2482))&gt;ABS(SUMIFS(INDIRECT("'Реестр план'!"&amp;'План-факт'!$E$3),'Реестр план'!$F:$F,E2482,'Реестр план'!$I:$I,J2482)),"перерасход","ок"))</f>
        <v/>
      </c>
    </row>
    <row r="2483" spans="1:13" x14ac:dyDescent="0.3">
      <c r="A2483" s="7">
        <v>42155</v>
      </c>
      <c r="C2483" s="9">
        <v>-293297.09000000003</v>
      </c>
      <c r="D2483" s="4" t="s">
        <v>15</v>
      </c>
      <c r="E2483" s="4" t="s">
        <v>29</v>
      </c>
      <c r="F2483" s="4" t="s">
        <v>144</v>
      </c>
      <c r="H2483" s="4" t="s">
        <v>185</v>
      </c>
      <c r="I2483" s="4" t="s">
        <v>163</v>
      </c>
      <c r="J2483" s="11">
        <f t="shared" si="114"/>
        <v>5</v>
      </c>
      <c r="K2483" s="11">
        <f t="shared" si="115"/>
        <v>0</v>
      </c>
      <c r="L2483" s="11">
        <f t="shared" si="116"/>
        <v>23</v>
      </c>
      <c r="M2483" s="11" t="str">
        <f ca="1">IF(I2483&lt;&gt;"план","",IF((ABS(SUMIFS($C:$C,$J:$J,J2483,$E:$E,E2483,$I:$I,"факт"))+ABS(C2483))&gt;ABS(SUMIFS(INDIRECT("'Реестр план'!"&amp;'План-факт'!$E$3),'Реестр план'!$F:$F,E2483,'Реестр план'!$I:$I,J2483)),"перерасход","ок"))</f>
        <v/>
      </c>
    </row>
    <row r="2484" spans="1:13" x14ac:dyDescent="0.3">
      <c r="A2484" s="7">
        <v>42155</v>
      </c>
      <c r="C2484" s="9">
        <v>-154066.5</v>
      </c>
      <c r="D2484" s="4" t="s">
        <v>9</v>
      </c>
      <c r="E2484" s="4" t="s">
        <v>29</v>
      </c>
      <c r="F2484" s="4" t="s">
        <v>131</v>
      </c>
      <c r="H2484" s="4" t="s">
        <v>185</v>
      </c>
      <c r="I2484" s="4" t="s">
        <v>163</v>
      </c>
      <c r="J2484" s="11">
        <f t="shared" si="114"/>
        <v>5</v>
      </c>
      <c r="K2484" s="11">
        <f t="shared" si="115"/>
        <v>0</v>
      </c>
      <c r="L2484" s="11">
        <f t="shared" si="116"/>
        <v>23</v>
      </c>
      <c r="M2484" s="11" t="str">
        <f ca="1">IF(I2484&lt;&gt;"план","",IF((ABS(SUMIFS($C:$C,$J:$J,J2484,$E:$E,E2484,$I:$I,"факт"))+ABS(C2484))&gt;ABS(SUMIFS(INDIRECT("'Реестр план'!"&amp;'План-факт'!$E$3),'Реестр план'!$F:$F,E2484,'Реестр план'!$I:$I,J2484)),"перерасход","ок"))</f>
        <v/>
      </c>
    </row>
    <row r="2485" spans="1:13" x14ac:dyDescent="0.3">
      <c r="A2485" s="7">
        <v>42155</v>
      </c>
      <c r="C2485" s="9">
        <v>-118440</v>
      </c>
      <c r="D2485" s="4" t="s">
        <v>16</v>
      </c>
      <c r="E2485" s="4" t="s">
        <v>29</v>
      </c>
      <c r="F2485" s="4" t="s">
        <v>146</v>
      </c>
      <c r="H2485" s="4" t="s">
        <v>185</v>
      </c>
      <c r="I2485" s="4" t="s">
        <v>163</v>
      </c>
      <c r="J2485" s="11">
        <f t="shared" si="114"/>
        <v>5</v>
      </c>
      <c r="K2485" s="11">
        <f t="shared" si="115"/>
        <v>0</v>
      </c>
      <c r="L2485" s="11">
        <f t="shared" si="116"/>
        <v>23</v>
      </c>
      <c r="M2485" s="11" t="str">
        <f ca="1">IF(I2485&lt;&gt;"план","",IF((ABS(SUMIFS($C:$C,$J:$J,J2485,$E:$E,E2485,$I:$I,"факт"))+ABS(C2485))&gt;ABS(SUMIFS(INDIRECT("'Реестр план'!"&amp;'План-факт'!$E$3),'Реестр план'!$F:$F,E2485,'Реестр план'!$I:$I,J2485)),"перерасход","ок"))</f>
        <v/>
      </c>
    </row>
    <row r="2486" spans="1:13" x14ac:dyDescent="0.3">
      <c r="A2486" s="7">
        <v>42155</v>
      </c>
      <c r="C2486" s="9">
        <v>-98023.82</v>
      </c>
      <c r="D2486" s="4" t="s">
        <v>9</v>
      </c>
      <c r="E2486" s="4" t="s">
        <v>29</v>
      </c>
      <c r="F2486" s="4" t="s">
        <v>136</v>
      </c>
      <c r="H2486" s="4" t="s">
        <v>185</v>
      </c>
      <c r="I2486" s="4" t="s">
        <v>163</v>
      </c>
      <c r="J2486" s="11">
        <f t="shared" si="114"/>
        <v>5</v>
      </c>
      <c r="K2486" s="11">
        <f t="shared" si="115"/>
        <v>0</v>
      </c>
      <c r="L2486" s="11">
        <f t="shared" si="116"/>
        <v>23</v>
      </c>
      <c r="M2486" s="11" t="str">
        <f ca="1">IF(I2486&lt;&gt;"план","",IF((ABS(SUMIFS($C:$C,$J:$J,J2486,$E:$E,E2486,$I:$I,"факт"))+ABS(C2486))&gt;ABS(SUMIFS(INDIRECT("'Реестр план'!"&amp;'План-факт'!$E$3),'Реестр план'!$F:$F,E2486,'Реестр план'!$I:$I,J2486)),"перерасход","ок"))</f>
        <v/>
      </c>
    </row>
    <row r="2487" spans="1:13" x14ac:dyDescent="0.3">
      <c r="A2487" s="7">
        <v>42155</v>
      </c>
      <c r="C2487" s="9">
        <v>-90043.49</v>
      </c>
      <c r="D2487" s="4" t="s">
        <v>16</v>
      </c>
      <c r="E2487" s="4" t="s">
        <v>29</v>
      </c>
      <c r="F2487" s="4" t="s">
        <v>128</v>
      </c>
      <c r="H2487" s="4" t="s">
        <v>185</v>
      </c>
      <c r="I2487" s="4" t="s">
        <v>163</v>
      </c>
      <c r="J2487" s="11">
        <f t="shared" si="114"/>
        <v>5</v>
      </c>
      <c r="K2487" s="11">
        <f t="shared" si="115"/>
        <v>0</v>
      </c>
      <c r="L2487" s="11">
        <f t="shared" si="116"/>
        <v>23</v>
      </c>
      <c r="M2487" s="11" t="str">
        <f ca="1">IF(I2487&lt;&gt;"план","",IF((ABS(SUMIFS($C:$C,$J:$J,J2487,$E:$E,E2487,$I:$I,"факт"))+ABS(C2487))&gt;ABS(SUMIFS(INDIRECT("'Реестр план'!"&amp;'План-факт'!$E$3),'Реестр план'!$F:$F,E2487,'Реестр план'!$I:$I,J2487)),"перерасход","ок"))</f>
        <v/>
      </c>
    </row>
    <row r="2488" spans="1:13" x14ac:dyDescent="0.3">
      <c r="A2488" s="7">
        <v>42155</v>
      </c>
      <c r="C2488" s="9">
        <v>-24095</v>
      </c>
      <c r="D2488" s="4" t="s">
        <v>9</v>
      </c>
      <c r="E2488" s="4" t="s">
        <v>29</v>
      </c>
      <c r="F2488" s="4" t="s">
        <v>145</v>
      </c>
      <c r="H2488" s="4" t="s">
        <v>185</v>
      </c>
      <c r="I2488" s="4" t="s">
        <v>163</v>
      </c>
      <c r="J2488" s="11">
        <f t="shared" si="114"/>
        <v>5</v>
      </c>
      <c r="K2488" s="11">
        <f t="shared" si="115"/>
        <v>0</v>
      </c>
      <c r="L2488" s="11">
        <f t="shared" si="116"/>
        <v>23</v>
      </c>
      <c r="M2488" s="11" t="str">
        <f ca="1">IF(I2488&lt;&gt;"план","",IF((ABS(SUMIFS($C:$C,$J:$J,J2488,$E:$E,E2488,$I:$I,"факт"))+ABS(C2488))&gt;ABS(SUMIFS(INDIRECT("'Реестр план'!"&amp;'План-факт'!$E$3),'Реестр план'!$F:$F,E2488,'Реестр план'!$I:$I,J2488)),"перерасход","ок"))</f>
        <v/>
      </c>
    </row>
    <row r="2489" spans="1:13" x14ac:dyDescent="0.3">
      <c r="A2489" s="7">
        <v>42155</v>
      </c>
      <c r="C2489" s="9">
        <v>41300</v>
      </c>
      <c r="D2489" s="4" t="s">
        <v>15</v>
      </c>
      <c r="E2489" s="4" t="s">
        <v>24</v>
      </c>
      <c r="F2489" s="4" t="s">
        <v>125</v>
      </c>
      <c r="H2489" s="4" t="s">
        <v>178</v>
      </c>
      <c r="I2489" s="4" t="s">
        <v>163</v>
      </c>
      <c r="J2489" s="11">
        <f t="shared" si="114"/>
        <v>5</v>
      </c>
      <c r="K2489" s="11">
        <f t="shared" si="115"/>
        <v>0</v>
      </c>
      <c r="L2489" s="11">
        <f t="shared" si="116"/>
        <v>23</v>
      </c>
      <c r="M2489" s="11" t="str">
        <f ca="1">IF(I2489&lt;&gt;"план","",IF((ABS(SUMIFS($C:$C,$J:$J,J2489,$E:$E,E2489,$I:$I,"факт"))+ABS(C2489))&gt;ABS(SUMIFS(INDIRECT("'Реестр план'!"&amp;'План-факт'!$E$3),'Реестр план'!$F:$F,E2489,'Реестр план'!$I:$I,J2489)),"перерасход","ок"))</f>
        <v/>
      </c>
    </row>
    <row r="2490" spans="1:13" x14ac:dyDescent="0.3">
      <c r="A2490" s="7">
        <v>42155</v>
      </c>
      <c r="C2490" s="9">
        <v>45135</v>
      </c>
      <c r="D2490" s="4" t="s">
        <v>9</v>
      </c>
      <c r="E2490" s="4" t="s">
        <v>24</v>
      </c>
      <c r="F2490" s="4" t="s">
        <v>115</v>
      </c>
      <c r="H2490" s="4" t="s">
        <v>178</v>
      </c>
      <c r="I2490" s="4" t="s">
        <v>163</v>
      </c>
      <c r="J2490" s="11">
        <f t="shared" si="114"/>
        <v>5</v>
      </c>
      <c r="K2490" s="11">
        <f t="shared" si="115"/>
        <v>0</v>
      </c>
      <c r="L2490" s="11">
        <f t="shared" si="116"/>
        <v>23</v>
      </c>
      <c r="M2490" s="11" t="str">
        <f ca="1">IF(I2490&lt;&gt;"план","",IF((ABS(SUMIFS($C:$C,$J:$J,J2490,$E:$E,E2490,$I:$I,"факт"))+ABS(C2490))&gt;ABS(SUMIFS(INDIRECT("'Реестр план'!"&amp;'План-факт'!$E$3),'Реестр план'!$F:$F,E2490,'Реестр план'!$I:$I,J2490)),"перерасход","ок"))</f>
        <v/>
      </c>
    </row>
    <row r="2491" spans="1:13" x14ac:dyDescent="0.3">
      <c r="A2491" s="7">
        <v>42155</v>
      </c>
      <c r="C2491" s="9">
        <v>79886.59</v>
      </c>
      <c r="D2491" s="4" t="s">
        <v>15</v>
      </c>
      <c r="E2491" s="4" t="s">
        <v>24</v>
      </c>
      <c r="F2491" s="4" t="s">
        <v>114</v>
      </c>
      <c r="H2491" s="4" t="s">
        <v>178</v>
      </c>
      <c r="I2491" s="4" t="s">
        <v>163</v>
      </c>
      <c r="J2491" s="11">
        <f t="shared" si="114"/>
        <v>5</v>
      </c>
      <c r="K2491" s="11">
        <f t="shared" si="115"/>
        <v>0</v>
      </c>
      <c r="L2491" s="11">
        <f t="shared" si="116"/>
        <v>23</v>
      </c>
      <c r="M2491" s="11" t="str">
        <f ca="1">IF(I2491&lt;&gt;"план","",IF((ABS(SUMIFS($C:$C,$J:$J,J2491,$E:$E,E2491,$I:$I,"факт"))+ABS(C2491))&gt;ABS(SUMIFS(INDIRECT("'Реестр план'!"&amp;'План-факт'!$E$3),'Реестр план'!$F:$F,E2491,'Реестр план'!$I:$I,J2491)),"перерасход","ок"))</f>
        <v/>
      </c>
    </row>
    <row r="2492" spans="1:13" x14ac:dyDescent="0.3">
      <c r="A2492" s="7">
        <v>42157</v>
      </c>
      <c r="C2492" s="9">
        <v>-1281.95</v>
      </c>
      <c r="D2492" s="4" t="s">
        <v>15</v>
      </c>
      <c r="E2492" s="4" t="s">
        <v>29</v>
      </c>
      <c r="F2492" s="4" t="s">
        <v>126</v>
      </c>
      <c r="H2492" s="4" t="s">
        <v>185</v>
      </c>
      <c r="I2492" s="4" t="s">
        <v>163</v>
      </c>
      <c r="J2492" s="11">
        <f t="shared" si="114"/>
        <v>6</v>
      </c>
      <c r="K2492" s="11">
        <f t="shared" si="115"/>
        <v>0</v>
      </c>
      <c r="L2492" s="11">
        <f t="shared" si="116"/>
        <v>23</v>
      </c>
      <c r="M2492" s="11" t="str">
        <f ca="1">IF(I2492&lt;&gt;"план","",IF((ABS(SUMIFS($C:$C,$J:$J,J2492,$E:$E,E2492,$I:$I,"факт"))+ABS(C2492))&gt;ABS(SUMIFS(INDIRECT("'Реестр план'!"&amp;'План-факт'!$E$3),'Реестр план'!$F:$F,E2492,'Реестр план'!$I:$I,J2492)),"перерасход","ок"))</f>
        <v/>
      </c>
    </row>
    <row r="2493" spans="1:13" x14ac:dyDescent="0.3">
      <c r="A2493" s="7">
        <v>42157</v>
      </c>
      <c r="C2493" s="9">
        <v>-930.37</v>
      </c>
      <c r="D2493" s="4" t="s">
        <v>15</v>
      </c>
      <c r="E2493" s="4" t="s">
        <v>29</v>
      </c>
      <c r="F2493" s="4" t="s">
        <v>144</v>
      </c>
      <c r="H2493" s="4" t="s">
        <v>185</v>
      </c>
      <c r="I2493" s="4" t="s">
        <v>163</v>
      </c>
      <c r="J2493" s="11">
        <f t="shared" si="114"/>
        <v>6</v>
      </c>
      <c r="K2493" s="11">
        <f t="shared" si="115"/>
        <v>0</v>
      </c>
      <c r="L2493" s="11">
        <f t="shared" si="116"/>
        <v>23</v>
      </c>
      <c r="M2493" s="11" t="str">
        <f ca="1">IF(I2493&lt;&gt;"план","",IF((ABS(SUMIFS($C:$C,$J:$J,J2493,$E:$E,E2493,$I:$I,"факт"))+ABS(C2493))&gt;ABS(SUMIFS(INDIRECT("'Реестр план'!"&amp;'План-факт'!$E$3),'Реестр план'!$F:$F,E2493,'Реестр план'!$I:$I,J2493)),"перерасход","ок"))</f>
        <v/>
      </c>
    </row>
    <row r="2494" spans="1:13" x14ac:dyDescent="0.3">
      <c r="A2494" s="7">
        <v>42158</v>
      </c>
      <c r="C2494" s="9">
        <v>-200215.24</v>
      </c>
      <c r="D2494" s="4" t="s">
        <v>15</v>
      </c>
      <c r="E2494" s="4" t="s">
        <v>29</v>
      </c>
      <c r="F2494" s="4" t="s">
        <v>129</v>
      </c>
      <c r="H2494" s="4" t="s">
        <v>185</v>
      </c>
      <c r="I2494" s="4" t="s">
        <v>163</v>
      </c>
      <c r="J2494" s="11">
        <f t="shared" si="114"/>
        <v>6</v>
      </c>
      <c r="K2494" s="11">
        <f t="shared" si="115"/>
        <v>0</v>
      </c>
      <c r="L2494" s="11">
        <f t="shared" si="116"/>
        <v>23</v>
      </c>
      <c r="M2494" s="11" t="str">
        <f ca="1">IF(I2494&lt;&gt;"план","",IF((ABS(SUMIFS($C:$C,$J:$J,J2494,$E:$E,E2494,$I:$I,"факт"))+ABS(C2494))&gt;ABS(SUMIFS(INDIRECT("'Реестр план'!"&amp;'План-факт'!$E$3),'Реестр план'!$F:$F,E2494,'Реестр план'!$I:$I,J2494)),"перерасход","ок"))</f>
        <v/>
      </c>
    </row>
    <row r="2495" spans="1:13" x14ac:dyDescent="0.3">
      <c r="A2495" s="7">
        <v>42158</v>
      </c>
      <c r="C2495" s="9">
        <v>-190407.39</v>
      </c>
      <c r="D2495" s="4" t="s">
        <v>16</v>
      </c>
      <c r="E2495" s="4" t="s">
        <v>29</v>
      </c>
      <c r="F2495" s="4" t="s">
        <v>139</v>
      </c>
      <c r="H2495" s="4" t="s">
        <v>185</v>
      </c>
      <c r="I2495" s="4" t="s">
        <v>163</v>
      </c>
      <c r="J2495" s="11">
        <f t="shared" si="114"/>
        <v>6</v>
      </c>
      <c r="K2495" s="11">
        <f t="shared" si="115"/>
        <v>0</v>
      </c>
      <c r="L2495" s="11">
        <f t="shared" si="116"/>
        <v>23</v>
      </c>
      <c r="M2495" s="11" t="str">
        <f ca="1">IF(I2495&lt;&gt;"план","",IF((ABS(SUMIFS($C:$C,$J:$J,J2495,$E:$E,E2495,$I:$I,"факт"))+ABS(C2495))&gt;ABS(SUMIFS(INDIRECT("'Реестр план'!"&amp;'План-факт'!$E$3),'Реестр план'!$F:$F,E2495,'Реестр план'!$I:$I,J2495)),"перерасход","ок"))</f>
        <v/>
      </c>
    </row>
    <row r="2496" spans="1:13" x14ac:dyDescent="0.3">
      <c r="A2496" s="7">
        <v>42158</v>
      </c>
      <c r="C2496" s="9">
        <v>-139230.53</v>
      </c>
      <c r="D2496" s="4" t="s">
        <v>9</v>
      </c>
      <c r="E2496" s="4" t="s">
        <v>29</v>
      </c>
      <c r="F2496" s="4" t="s">
        <v>135</v>
      </c>
      <c r="H2496" s="4" t="s">
        <v>185</v>
      </c>
      <c r="I2496" s="4" t="s">
        <v>163</v>
      </c>
      <c r="J2496" s="11">
        <f t="shared" si="114"/>
        <v>6</v>
      </c>
      <c r="K2496" s="11">
        <f t="shared" si="115"/>
        <v>0</v>
      </c>
      <c r="L2496" s="11">
        <f t="shared" si="116"/>
        <v>23</v>
      </c>
      <c r="M2496" s="11" t="str">
        <f ca="1">IF(I2496&lt;&gt;"план","",IF((ABS(SUMIFS($C:$C,$J:$J,J2496,$E:$E,E2496,$I:$I,"факт"))+ABS(C2496))&gt;ABS(SUMIFS(INDIRECT("'Реестр план'!"&amp;'План-факт'!$E$3),'Реестр план'!$F:$F,E2496,'Реестр план'!$I:$I,J2496)),"перерасход","ок"))</f>
        <v/>
      </c>
    </row>
    <row r="2497" spans="1:13" x14ac:dyDescent="0.3">
      <c r="A2497" s="7">
        <v>42158</v>
      </c>
      <c r="C2497" s="9">
        <v>-89000</v>
      </c>
      <c r="D2497" s="4" t="s">
        <v>15</v>
      </c>
      <c r="E2497" s="4" t="s">
        <v>29</v>
      </c>
      <c r="F2497" s="4" t="s">
        <v>134</v>
      </c>
      <c r="H2497" s="4" t="s">
        <v>185</v>
      </c>
      <c r="I2497" s="4" t="s">
        <v>163</v>
      </c>
      <c r="J2497" s="11">
        <f t="shared" si="114"/>
        <v>6</v>
      </c>
      <c r="K2497" s="11">
        <f t="shared" si="115"/>
        <v>0</v>
      </c>
      <c r="L2497" s="11">
        <f t="shared" si="116"/>
        <v>23</v>
      </c>
      <c r="M2497" s="11" t="str">
        <f ca="1">IF(I2497&lt;&gt;"план","",IF((ABS(SUMIFS($C:$C,$J:$J,J2497,$E:$E,E2497,$I:$I,"факт"))+ABS(C2497))&gt;ABS(SUMIFS(INDIRECT("'Реестр план'!"&amp;'План-факт'!$E$3),'Реестр план'!$F:$F,E2497,'Реестр план'!$I:$I,J2497)),"перерасход","ок"))</f>
        <v/>
      </c>
    </row>
    <row r="2498" spans="1:13" x14ac:dyDescent="0.3">
      <c r="A2498" s="7">
        <v>42158</v>
      </c>
      <c r="C2498" s="9">
        <v>-82272.45</v>
      </c>
      <c r="D2498" s="4" t="s">
        <v>16</v>
      </c>
      <c r="E2498" s="4" t="s">
        <v>29</v>
      </c>
      <c r="F2498" s="4" t="s">
        <v>132</v>
      </c>
      <c r="H2498" s="4" t="s">
        <v>185</v>
      </c>
      <c r="I2498" s="4" t="s">
        <v>163</v>
      </c>
      <c r="J2498" s="11">
        <f t="shared" si="114"/>
        <v>6</v>
      </c>
      <c r="K2498" s="11">
        <f t="shared" si="115"/>
        <v>0</v>
      </c>
      <c r="L2498" s="11">
        <f t="shared" si="116"/>
        <v>23</v>
      </c>
      <c r="M2498" s="11" t="str">
        <f ca="1">IF(I2498&lt;&gt;"план","",IF((ABS(SUMIFS($C:$C,$J:$J,J2498,$E:$E,E2498,$I:$I,"факт"))+ABS(C2498))&gt;ABS(SUMIFS(INDIRECT("'Реестр план'!"&amp;'План-факт'!$E$3),'Реестр план'!$F:$F,E2498,'Реестр план'!$I:$I,J2498)),"перерасход","ок"))</f>
        <v/>
      </c>
    </row>
    <row r="2499" spans="1:13" x14ac:dyDescent="0.3">
      <c r="A2499" s="7">
        <v>42158</v>
      </c>
      <c r="C2499" s="9">
        <v>-45171.65</v>
      </c>
      <c r="D2499" s="4" t="s">
        <v>16</v>
      </c>
      <c r="E2499" s="4" t="s">
        <v>29</v>
      </c>
      <c r="F2499" s="4" t="s">
        <v>146</v>
      </c>
      <c r="H2499" s="4" t="s">
        <v>185</v>
      </c>
      <c r="I2499" s="4" t="s">
        <v>163</v>
      </c>
      <c r="J2499" s="11">
        <f t="shared" si="114"/>
        <v>6</v>
      </c>
      <c r="K2499" s="11">
        <f t="shared" si="115"/>
        <v>0</v>
      </c>
      <c r="L2499" s="11">
        <f t="shared" si="116"/>
        <v>23</v>
      </c>
      <c r="M2499" s="11" t="str">
        <f ca="1">IF(I2499&lt;&gt;"план","",IF((ABS(SUMIFS($C:$C,$J:$J,J2499,$E:$E,E2499,$I:$I,"факт"))+ABS(C2499))&gt;ABS(SUMIFS(INDIRECT("'Реестр план'!"&amp;'План-факт'!$E$3),'Реестр план'!$F:$F,E2499,'Реестр план'!$I:$I,J2499)),"перерасход","ок"))</f>
        <v/>
      </c>
    </row>
    <row r="2500" spans="1:13" x14ac:dyDescent="0.3">
      <c r="A2500" s="7">
        <v>42158</v>
      </c>
      <c r="C2500" s="9">
        <v>-32487.75</v>
      </c>
      <c r="D2500" s="4" t="s">
        <v>16</v>
      </c>
      <c r="E2500" s="4" t="s">
        <v>29</v>
      </c>
      <c r="F2500" s="4" t="s">
        <v>126</v>
      </c>
      <c r="H2500" s="4" t="s">
        <v>185</v>
      </c>
      <c r="I2500" s="4" t="s">
        <v>163</v>
      </c>
      <c r="J2500" s="11">
        <f t="shared" ref="J2500:J2563" si="117">IF(ISBLANK(A2500),0,MONTH(A2500))</f>
        <v>6</v>
      </c>
      <c r="K2500" s="11">
        <f t="shared" ref="K2500:K2563" si="118">IF(ISBLANK(B2500),0,MONTH(B2500))</f>
        <v>0</v>
      </c>
      <c r="L2500" s="11">
        <f t="shared" ref="L2500:L2563" si="119">WEEKNUM(A2500)</f>
        <v>23</v>
      </c>
      <c r="M2500" s="11" t="str">
        <f ca="1">IF(I2500&lt;&gt;"план","",IF((ABS(SUMIFS($C:$C,$J:$J,J2500,$E:$E,E2500,$I:$I,"факт"))+ABS(C2500))&gt;ABS(SUMIFS(INDIRECT("'Реестр план'!"&amp;'План-факт'!$E$3),'Реестр план'!$F:$F,E2500,'Реестр план'!$I:$I,J2500)),"перерасход","ок"))</f>
        <v/>
      </c>
    </row>
    <row r="2501" spans="1:13" x14ac:dyDescent="0.3">
      <c r="A2501" s="7">
        <v>42158</v>
      </c>
      <c r="C2501" s="9">
        <v>-28460.17</v>
      </c>
      <c r="D2501" s="4" t="s">
        <v>16</v>
      </c>
      <c r="E2501" s="4" t="s">
        <v>29</v>
      </c>
      <c r="F2501" s="4" t="s">
        <v>128</v>
      </c>
      <c r="H2501" s="4" t="s">
        <v>185</v>
      </c>
      <c r="I2501" s="4" t="s">
        <v>163</v>
      </c>
      <c r="J2501" s="11">
        <f t="shared" si="117"/>
        <v>6</v>
      </c>
      <c r="K2501" s="11">
        <f t="shared" si="118"/>
        <v>0</v>
      </c>
      <c r="L2501" s="11">
        <f t="shared" si="119"/>
        <v>23</v>
      </c>
      <c r="M2501" s="11" t="str">
        <f ca="1">IF(I2501&lt;&gt;"план","",IF((ABS(SUMIFS($C:$C,$J:$J,J2501,$E:$E,E2501,$I:$I,"факт"))+ABS(C2501))&gt;ABS(SUMIFS(INDIRECT("'Реестр план'!"&amp;'План-факт'!$E$3),'Реестр план'!$F:$F,E2501,'Реестр план'!$I:$I,J2501)),"перерасход","ок"))</f>
        <v/>
      </c>
    </row>
    <row r="2502" spans="1:13" x14ac:dyDescent="0.3">
      <c r="A2502" s="7">
        <v>42158</v>
      </c>
      <c r="C2502" s="9">
        <v>-19350.580000000002</v>
      </c>
      <c r="D2502" s="4" t="s">
        <v>15</v>
      </c>
      <c r="E2502" s="4" t="s">
        <v>29</v>
      </c>
      <c r="F2502" s="4" t="s">
        <v>126</v>
      </c>
      <c r="H2502" s="4" t="s">
        <v>185</v>
      </c>
      <c r="I2502" s="4" t="s">
        <v>163</v>
      </c>
      <c r="J2502" s="11">
        <f t="shared" si="117"/>
        <v>6</v>
      </c>
      <c r="K2502" s="11">
        <f t="shared" si="118"/>
        <v>0</v>
      </c>
      <c r="L2502" s="11">
        <f t="shared" si="119"/>
        <v>23</v>
      </c>
      <c r="M2502" s="11" t="str">
        <f ca="1">IF(I2502&lt;&gt;"план","",IF((ABS(SUMIFS($C:$C,$J:$J,J2502,$E:$E,E2502,$I:$I,"факт"))+ABS(C2502))&gt;ABS(SUMIFS(INDIRECT("'Реестр план'!"&amp;'План-факт'!$E$3),'Реестр план'!$F:$F,E2502,'Реестр план'!$I:$I,J2502)),"перерасход","ок"))</f>
        <v/>
      </c>
    </row>
    <row r="2503" spans="1:13" x14ac:dyDescent="0.3">
      <c r="A2503" s="7">
        <v>42158</v>
      </c>
      <c r="C2503" s="9">
        <v>-18854.060000000001</v>
      </c>
      <c r="D2503" s="4" t="s">
        <v>15</v>
      </c>
      <c r="E2503" s="4" t="s">
        <v>29</v>
      </c>
      <c r="F2503" s="4" t="s">
        <v>138</v>
      </c>
      <c r="H2503" s="4" t="s">
        <v>185</v>
      </c>
      <c r="I2503" s="4" t="s">
        <v>163</v>
      </c>
      <c r="J2503" s="11">
        <f t="shared" si="117"/>
        <v>6</v>
      </c>
      <c r="K2503" s="11">
        <f t="shared" si="118"/>
        <v>0</v>
      </c>
      <c r="L2503" s="11">
        <f t="shared" si="119"/>
        <v>23</v>
      </c>
      <c r="M2503" s="11" t="str">
        <f ca="1">IF(I2503&lt;&gt;"план","",IF((ABS(SUMIFS($C:$C,$J:$J,J2503,$E:$E,E2503,$I:$I,"факт"))+ABS(C2503))&gt;ABS(SUMIFS(INDIRECT("'Реестр план'!"&amp;'План-факт'!$E$3),'Реестр план'!$F:$F,E2503,'Реестр план'!$I:$I,J2503)),"перерасход","ок"))</f>
        <v/>
      </c>
    </row>
    <row r="2504" spans="1:13" x14ac:dyDescent="0.3">
      <c r="A2504" s="7">
        <v>42158</v>
      </c>
      <c r="C2504" s="9">
        <v>-11203.24</v>
      </c>
      <c r="D2504" s="4" t="s">
        <v>15</v>
      </c>
      <c r="E2504" s="4" t="s">
        <v>29</v>
      </c>
      <c r="F2504" s="4" t="s">
        <v>146</v>
      </c>
      <c r="H2504" s="4" t="s">
        <v>185</v>
      </c>
      <c r="I2504" s="4" t="s">
        <v>163</v>
      </c>
      <c r="J2504" s="11">
        <f t="shared" si="117"/>
        <v>6</v>
      </c>
      <c r="K2504" s="11">
        <f t="shared" si="118"/>
        <v>0</v>
      </c>
      <c r="L2504" s="11">
        <f t="shared" si="119"/>
        <v>23</v>
      </c>
      <c r="M2504" s="11" t="str">
        <f ca="1">IF(I2504&lt;&gt;"план","",IF((ABS(SUMIFS($C:$C,$J:$J,J2504,$E:$E,E2504,$I:$I,"факт"))+ABS(C2504))&gt;ABS(SUMIFS(INDIRECT("'Реестр план'!"&amp;'План-факт'!$E$3),'Реестр план'!$F:$F,E2504,'Реестр план'!$I:$I,J2504)),"перерасход","ок"))</f>
        <v/>
      </c>
    </row>
    <row r="2505" spans="1:13" x14ac:dyDescent="0.3">
      <c r="A2505" s="7">
        <v>42158</v>
      </c>
      <c r="C2505" s="9">
        <v>-6944.3</v>
      </c>
      <c r="D2505" s="4" t="s">
        <v>16</v>
      </c>
      <c r="E2505" s="4" t="s">
        <v>29</v>
      </c>
      <c r="F2505" s="4" t="s">
        <v>133</v>
      </c>
      <c r="H2505" s="4" t="s">
        <v>185</v>
      </c>
      <c r="I2505" s="4" t="s">
        <v>163</v>
      </c>
      <c r="J2505" s="11">
        <f t="shared" si="117"/>
        <v>6</v>
      </c>
      <c r="K2505" s="11">
        <f t="shared" si="118"/>
        <v>0</v>
      </c>
      <c r="L2505" s="11">
        <f t="shared" si="119"/>
        <v>23</v>
      </c>
      <c r="M2505" s="11" t="str">
        <f ca="1">IF(I2505&lt;&gt;"план","",IF((ABS(SUMIFS($C:$C,$J:$J,J2505,$E:$E,E2505,$I:$I,"факт"))+ABS(C2505))&gt;ABS(SUMIFS(INDIRECT("'Реестр план'!"&amp;'План-факт'!$E$3),'Реестр план'!$F:$F,E2505,'Реестр план'!$I:$I,J2505)),"перерасход","ок"))</f>
        <v/>
      </c>
    </row>
    <row r="2506" spans="1:13" x14ac:dyDescent="0.3">
      <c r="A2506" s="7">
        <v>42158</v>
      </c>
      <c r="C2506" s="9">
        <v>-3428.15</v>
      </c>
      <c r="D2506" s="4" t="s">
        <v>16</v>
      </c>
      <c r="E2506" s="4" t="s">
        <v>29</v>
      </c>
      <c r="F2506" s="4" t="s">
        <v>136</v>
      </c>
      <c r="H2506" s="4" t="s">
        <v>185</v>
      </c>
      <c r="I2506" s="4" t="s">
        <v>163</v>
      </c>
      <c r="J2506" s="11">
        <f t="shared" si="117"/>
        <v>6</v>
      </c>
      <c r="K2506" s="11">
        <f t="shared" si="118"/>
        <v>0</v>
      </c>
      <c r="L2506" s="11">
        <f t="shared" si="119"/>
        <v>23</v>
      </c>
      <c r="M2506" s="11" t="str">
        <f ca="1">IF(I2506&lt;&gt;"план","",IF((ABS(SUMIFS($C:$C,$J:$J,J2506,$E:$E,E2506,$I:$I,"факт"))+ABS(C2506))&gt;ABS(SUMIFS(INDIRECT("'Реестр план'!"&amp;'План-факт'!$E$3),'Реестр план'!$F:$F,E2506,'Реестр план'!$I:$I,J2506)),"перерасход","ок"))</f>
        <v/>
      </c>
    </row>
    <row r="2507" spans="1:13" x14ac:dyDescent="0.3">
      <c r="A2507" s="7">
        <v>42158</v>
      </c>
      <c r="C2507" s="9">
        <v>-3292.26</v>
      </c>
      <c r="D2507" s="4" t="s">
        <v>16</v>
      </c>
      <c r="E2507" s="4" t="s">
        <v>29</v>
      </c>
      <c r="F2507" s="4" t="s">
        <v>133</v>
      </c>
      <c r="H2507" s="4" t="s">
        <v>185</v>
      </c>
      <c r="I2507" s="4" t="s">
        <v>163</v>
      </c>
      <c r="J2507" s="11">
        <f t="shared" si="117"/>
        <v>6</v>
      </c>
      <c r="K2507" s="11">
        <f t="shared" si="118"/>
        <v>0</v>
      </c>
      <c r="L2507" s="11">
        <f t="shared" si="119"/>
        <v>23</v>
      </c>
      <c r="M2507" s="11" t="str">
        <f ca="1">IF(I2507&lt;&gt;"план","",IF((ABS(SUMIFS($C:$C,$J:$J,J2507,$E:$E,E2507,$I:$I,"факт"))+ABS(C2507))&gt;ABS(SUMIFS(INDIRECT("'Реестр план'!"&amp;'План-факт'!$E$3),'Реестр план'!$F:$F,E2507,'Реестр план'!$I:$I,J2507)),"перерасход","ок"))</f>
        <v/>
      </c>
    </row>
    <row r="2508" spans="1:13" x14ac:dyDescent="0.3">
      <c r="A2508" s="7">
        <v>42158</v>
      </c>
      <c r="C2508" s="9">
        <v>-2709</v>
      </c>
      <c r="D2508" s="4" t="s">
        <v>15</v>
      </c>
      <c r="E2508" s="4" t="s">
        <v>29</v>
      </c>
      <c r="F2508" s="4" t="s">
        <v>131</v>
      </c>
      <c r="H2508" s="4" t="s">
        <v>185</v>
      </c>
      <c r="I2508" s="4" t="s">
        <v>163</v>
      </c>
      <c r="J2508" s="11">
        <f t="shared" si="117"/>
        <v>6</v>
      </c>
      <c r="K2508" s="11">
        <f t="shared" si="118"/>
        <v>0</v>
      </c>
      <c r="L2508" s="11">
        <f t="shared" si="119"/>
        <v>23</v>
      </c>
      <c r="M2508" s="11" t="str">
        <f ca="1">IF(I2508&lt;&gt;"план","",IF((ABS(SUMIFS($C:$C,$J:$J,J2508,$E:$E,E2508,$I:$I,"факт"))+ABS(C2508))&gt;ABS(SUMIFS(INDIRECT("'Реестр план'!"&amp;'План-факт'!$E$3),'Реестр план'!$F:$F,E2508,'Реестр план'!$I:$I,J2508)),"перерасход","ок"))</f>
        <v/>
      </c>
    </row>
    <row r="2509" spans="1:13" x14ac:dyDescent="0.3">
      <c r="A2509" s="7">
        <v>42158</v>
      </c>
      <c r="C2509" s="9">
        <v>-2360.94</v>
      </c>
      <c r="D2509" s="4" t="s">
        <v>9</v>
      </c>
      <c r="E2509" s="4" t="s">
        <v>29</v>
      </c>
      <c r="F2509" s="4" t="s">
        <v>141</v>
      </c>
      <c r="H2509" s="4" t="s">
        <v>185</v>
      </c>
      <c r="I2509" s="4" t="s">
        <v>163</v>
      </c>
      <c r="J2509" s="11">
        <f t="shared" si="117"/>
        <v>6</v>
      </c>
      <c r="K2509" s="11">
        <f t="shared" si="118"/>
        <v>0</v>
      </c>
      <c r="L2509" s="11">
        <f t="shared" si="119"/>
        <v>23</v>
      </c>
      <c r="M2509" s="11" t="str">
        <f ca="1">IF(I2509&lt;&gt;"план","",IF((ABS(SUMIFS($C:$C,$J:$J,J2509,$E:$E,E2509,$I:$I,"факт"))+ABS(C2509))&gt;ABS(SUMIFS(INDIRECT("'Реестр план'!"&amp;'План-факт'!$E$3),'Реестр план'!$F:$F,E2509,'Реестр план'!$I:$I,J2509)),"перерасход","ок"))</f>
        <v/>
      </c>
    </row>
    <row r="2510" spans="1:13" x14ac:dyDescent="0.3">
      <c r="A2510" s="7">
        <v>42158</v>
      </c>
      <c r="C2510" s="9">
        <v>67850</v>
      </c>
      <c r="D2510" s="4" t="s">
        <v>15</v>
      </c>
      <c r="E2510" s="4" t="s">
        <v>24</v>
      </c>
      <c r="F2510" s="4" t="s">
        <v>119</v>
      </c>
      <c r="H2510" s="4" t="s">
        <v>178</v>
      </c>
      <c r="I2510" s="4" t="s">
        <v>163</v>
      </c>
      <c r="J2510" s="11">
        <f t="shared" si="117"/>
        <v>6</v>
      </c>
      <c r="K2510" s="11">
        <f t="shared" si="118"/>
        <v>0</v>
      </c>
      <c r="L2510" s="11">
        <f t="shared" si="119"/>
        <v>23</v>
      </c>
      <c r="M2510" s="11" t="str">
        <f ca="1">IF(I2510&lt;&gt;"план","",IF((ABS(SUMIFS($C:$C,$J:$J,J2510,$E:$E,E2510,$I:$I,"факт"))+ABS(C2510))&gt;ABS(SUMIFS(INDIRECT("'Реестр план'!"&amp;'План-факт'!$E$3),'Реестр план'!$F:$F,E2510,'Реестр план'!$I:$I,J2510)),"перерасход","ок"))</f>
        <v/>
      </c>
    </row>
    <row r="2511" spans="1:13" x14ac:dyDescent="0.3">
      <c r="A2511" s="7">
        <v>42159</v>
      </c>
      <c r="C2511" s="9">
        <v>8673</v>
      </c>
      <c r="D2511" s="4" t="s">
        <v>9</v>
      </c>
      <c r="E2511" s="4" t="s">
        <v>24</v>
      </c>
      <c r="F2511" s="4" t="s">
        <v>124</v>
      </c>
      <c r="H2511" s="4" t="s">
        <v>178</v>
      </c>
      <c r="I2511" s="4" t="s">
        <v>163</v>
      </c>
      <c r="J2511" s="11">
        <f t="shared" si="117"/>
        <v>6</v>
      </c>
      <c r="K2511" s="11">
        <f t="shared" si="118"/>
        <v>0</v>
      </c>
      <c r="L2511" s="11">
        <f t="shared" si="119"/>
        <v>23</v>
      </c>
      <c r="M2511" s="11" t="str">
        <f ca="1">IF(I2511&lt;&gt;"план","",IF((ABS(SUMIFS($C:$C,$J:$J,J2511,$E:$E,E2511,$I:$I,"факт"))+ABS(C2511))&gt;ABS(SUMIFS(INDIRECT("'Реестр план'!"&amp;'План-факт'!$E$3),'Реестр план'!$F:$F,E2511,'Реестр план'!$I:$I,J2511)),"перерасход","ок"))</f>
        <v/>
      </c>
    </row>
    <row r="2512" spans="1:13" x14ac:dyDescent="0.3">
      <c r="A2512" s="7">
        <v>42159</v>
      </c>
      <c r="C2512" s="9">
        <v>8673</v>
      </c>
      <c r="D2512" s="4" t="s">
        <v>16</v>
      </c>
      <c r="E2512" s="4" t="s">
        <v>24</v>
      </c>
      <c r="F2512" s="4" t="s">
        <v>117</v>
      </c>
      <c r="H2512" s="4" t="s">
        <v>178</v>
      </c>
      <c r="I2512" s="4" t="s">
        <v>163</v>
      </c>
      <c r="J2512" s="11">
        <f t="shared" si="117"/>
        <v>6</v>
      </c>
      <c r="K2512" s="11">
        <f t="shared" si="118"/>
        <v>0</v>
      </c>
      <c r="L2512" s="11">
        <f t="shared" si="119"/>
        <v>23</v>
      </c>
      <c r="M2512" s="11" t="str">
        <f ca="1">IF(I2512&lt;&gt;"план","",IF((ABS(SUMIFS($C:$C,$J:$J,J2512,$E:$E,E2512,$I:$I,"факт"))+ABS(C2512))&gt;ABS(SUMIFS(INDIRECT("'Реестр план'!"&amp;'План-факт'!$E$3),'Реестр план'!$F:$F,E2512,'Реестр план'!$I:$I,J2512)),"перерасход","ок"))</f>
        <v/>
      </c>
    </row>
    <row r="2513" spans="1:13" x14ac:dyDescent="0.3">
      <c r="A2513" s="7">
        <v>42159</v>
      </c>
      <c r="C2513" s="9">
        <v>48468.5</v>
      </c>
      <c r="D2513" s="4" t="s">
        <v>9</v>
      </c>
      <c r="E2513" s="4" t="s">
        <v>24</v>
      </c>
      <c r="F2513" s="4" t="s">
        <v>111</v>
      </c>
      <c r="H2513" s="4" t="s">
        <v>178</v>
      </c>
      <c r="I2513" s="4" t="s">
        <v>163</v>
      </c>
      <c r="J2513" s="11">
        <f t="shared" si="117"/>
        <v>6</v>
      </c>
      <c r="K2513" s="11">
        <f t="shared" si="118"/>
        <v>0</v>
      </c>
      <c r="L2513" s="11">
        <f t="shared" si="119"/>
        <v>23</v>
      </c>
      <c r="M2513" s="11" t="str">
        <f ca="1">IF(I2513&lt;&gt;"план","",IF((ABS(SUMIFS($C:$C,$J:$J,J2513,$E:$E,E2513,$I:$I,"факт"))+ABS(C2513))&gt;ABS(SUMIFS(INDIRECT("'Реестр план'!"&amp;'План-факт'!$E$3),'Реестр план'!$F:$F,E2513,'Реестр план'!$I:$I,J2513)),"перерасход","ок"))</f>
        <v/>
      </c>
    </row>
    <row r="2514" spans="1:13" x14ac:dyDescent="0.3">
      <c r="A2514" s="7">
        <v>42159</v>
      </c>
      <c r="C2514" s="9">
        <v>596183.31000000006</v>
      </c>
      <c r="D2514" s="4" t="s">
        <v>15</v>
      </c>
      <c r="E2514" s="4" t="s">
        <v>24</v>
      </c>
      <c r="F2514" s="4" t="s">
        <v>120</v>
      </c>
      <c r="H2514" s="4" t="s">
        <v>178</v>
      </c>
      <c r="I2514" s="4" t="s">
        <v>163</v>
      </c>
      <c r="J2514" s="11">
        <f t="shared" si="117"/>
        <v>6</v>
      </c>
      <c r="K2514" s="11">
        <f t="shared" si="118"/>
        <v>0</v>
      </c>
      <c r="L2514" s="11">
        <f t="shared" si="119"/>
        <v>23</v>
      </c>
      <c r="M2514" s="11" t="str">
        <f ca="1">IF(I2514&lt;&gt;"план","",IF((ABS(SUMIFS($C:$C,$J:$J,J2514,$E:$E,E2514,$I:$I,"факт"))+ABS(C2514))&gt;ABS(SUMIFS(INDIRECT("'Реестр план'!"&amp;'План-факт'!$E$3),'Реестр план'!$F:$F,E2514,'Реестр план'!$I:$I,J2514)),"перерасход","ок"))</f>
        <v/>
      </c>
    </row>
    <row r="2515" spans="1:13" x14ac:dyDescent="0.3">
      <c r="A2515" s="7">
        <v>42159</v>
      </c>
      <c r="C2515" s="9">
        <v>1391165.46</v>
      </c>
      <c r="D2515" s="4" t="s">
        <v>15</v>
      </c>
      <c r="E2515" s="4" t="s">
        <v>24</v>
      </c>
      <c r="F2515" s="4" t="s">
        <v>105</v>
      </c>
      <c r="H2515" s="4" t="s">
        <v>178</v>
      </c>
      <c r="I2515" s="4" t="s">
        <v>163</v>
      </c>
      <c r="J2515" s="11">
        <f t="shared" si="117"/>
        <v>6</v>
      </c>
      <c r="K2515" s="11">
        <f t="shared" si="118"/>
        <v>0</v>
      </c>
      <c r="L2515" s="11">
        <f t="shared" si="119"/>
        <v>23</v>
      </c>
      <c r="M2515" s="11" t="str">
        <f ca="1">IF(I2515&lt;&gt;"план","",IF((ABS(SUMIFS($C:$C,$J:$J,J2515,$E:$E,E2515,$I:$I,"факт"))+ABS(C2515))&gt;ABS(SUMIFS(INDIRECT("'Реестр план'!"&amp;'План-факт'!$E$3),'Реестр план'!$F:$F,E2515,'Реестр план'!$I:$I,J2515)),"перерасход","ок"))</f>
        <v/>
      </c>
    </row>
    <row r="2516" spans="1:13" x14ac:dyDescent="0.3">
      <c r="A2516" s="7">
        <v>42160</v>
      </c>
      <c r="C2516" s="9">
        <v>-547309.56999999995</v>
      </c>
      <c r="D2516" s="4" t="s">
        <v>15</v>
      </c>
      <c r="E2516" s="4" t="s">
        <v>29</v>
      </c>
      <c r="F2516" s="4" t="s">
        <v>136</v>
      </c>
      <c r="H2516" s="4" t="s">
        <v>185</v>
      </c>
      <c r="I2516" s="4" t="s">
        <v>163</v>
      </c>
      <c r="J2516" s="11">
        <f t="shared" si="117"/>
        <v>6</v>
      </c>
      <c r="K2516" s="11">
        <f t="shared" si="118"/>
        <v>0</v>
      </c>
      <c r="L2516" s="11">
        <f t="shared" si="119"/>
        <v>23</v>
      </c>
      <c r="M2516" s="11" t="str">
        <f ca="1">IF(I2516&lt;&gt;"план","",IF((ABS(SUMIFS($C:$C,$J:$J,J2516,$E:$E,E2516,$I:$I,"факт"))+ABS(C2516))&gt;ABS(SUMIFS(INDIRECT("'Реестр план'!"&amp;'План-факт'!$E$3),'Реестр план'!$F:$F,E2516,'Реестр план'!$I:$I,J2516)),"перерасход","ок"))</f>
        <v/>
      </c>
    </row>
    <row r="2517" spans="1:13" x14ac:dyDescent="0.3">
      <c r="A2517" s="7">
        <v>42160</v>
      </c>
      <c r="C2517" s="9">
        <v>-348328.69</v>
      </c>
      <c r="D2517" s="4" t="s">
        <v>9</v>
      </c>
      <c r="E2517" s="4" t="s">
        <v>29</v>
      </c>
      <c r="F2517" s="4" t="s">
        <v>137</v>
      </c>
      <c r="H2517" s="4" t="s">
        <v>185</v>
      </c>
      <c r="I2517" s="4" t="s">
        <v>163</v>
      </c>
      <c r="J2517" s="11">
        <f t="shared" si="117"/>
        <v>6</v>
      </c>
      <c r="K2517" s="11">
        <f t="shared" si="118"/>
        <v>0</v>
      </c>
      <c r="L2517" s="11">
        <f t="shared" si="119"/>
        <v>23</v>
      </c>
      <c r="M2517" s="11" t="str">
        <f ca="1">IF(I2517&lt;&gt;"план","",IF((ABS(SUMIFS($C:$C,$J:$J,J2517,$E:$E,E2517,$I:$I,"факт"))+ABS(C2517))&gt;ABS(SUMIFS(INDIRECT("'Реестр план'!"&amp;'План-факт'!$E$3),'Реестр план'!$F:$F,E2517,'Реестр план'!$I:$I,J2517)),"перерасход","ок"))</f>
        <v/>
      </c>
    </row>
    <row r="2518" spans="1:13" x14ac:dyDescent="0.3">
      <c r="A2518" s="7">
        <v>42160</v>
      </c>
      <c r="C2518" s="9">
        <v>-307221.87</v>
      </c>
      <c r="D2518" s="4" t="s">
        <v>9</v>
      </c>
      <c r="E2518" s="4" t="s">
        <v>29</v>
      </c>
      <c r="F2518" s="4" t="s">
        <v>142</v>
      </c>
      <c r="H2518" s="4" t="s">
        <v>185</v>
      </c>
      <c r="I2518" s="4" t="s">
        <v>163</v>
      </c>
      <c r="J2518" s="11">
        <f t="shared" si="117"/>
        <v>6</v>
      </c>
      <c r="K2518" s="11">
        <f t="shared" si="118"/>
        <v>0</v>
      </c>
      <c r="L2518" s="11">
        <f t="shared" si="119"/>
        <v>23</v>
      </c>
      <c r="M2518" s="11" t="str">
        <f ca="1">IF(I2518&lt;&gt;"план","",IF((ABS(SUMIFS($C:$C,$J:$J,J2518,$E:$E,E2518,$I:$I,"факт"))+ABS(C2518))&gt;ABS(SUMIFS(INDIRECT("'Реестр план'!"&amp;'План-факт'!$E$3),'Реестр план'!$F:$F,E2518,'Реестр план'!$I:$I,J2518)),"перерасход","ок"))</f>
        <v/>
      </c>
    </row>
    <row r="2519" spans="1:13" x14ac:dyDescent="0.3">
      <c r="A2519" s="7">
        <v>42160</v>
      </c>
      <c r="C2519" s="9">
        <v>-167501.68</v>
      </c>
      <c r="D2519" s="4" t="s">
        <v>16</v>
      </c>
      <c r="E2519" s="4" t="s">
        <v>29</v>
      </c>
      <c r="F2519" s="4" t="s">
        <v>140</v>
      </c>
      <c r="H2519" s="4" t="s">
        <v>185</v>
      </c>
      <c r="I2519" s="4" t="s">
        <v>163</v>
      </c>
      <c r="J2519" s="11">
        <f t="shared" si="117"/>
        <v>6</v>
      </c>
      <c r="K2519" s="11">
        <f t="shared" si="118"/>
        <v>0</v>
      </c>
      <c r="L2519" s="11">
        <f t="shared" si="119"/>
        <v>23</v>
      </c>
      <c r="M2519" s="11" t="str">
        <f ca="1">IF(I2519&lt;&gt;"план","",IF((ABS(SUMIFS($C:$C,$J:$J,J2519,$E:$E,E2519,$I:$I,"факт"))+ABS(C2519))&gt;ABS(SUMIFS(INDIRECT("'Реестр план'!"&amp;'План-факт'!$E$3),'Реестр план'!$F:$F,E2519,'Реестр план'!$I:$I,J2519)),"перерасход","ок"))</f>
        <v/>
      </c>
    </row>
    <row r="2520" spans="1:13" x14ac:dyDescent="0.3">
      <c r="A2520" s="7">
        <v>42160</v>
      </c>
      <c r="C2520" s="9">
        <v>-88000</v>
      </c>
      <c r="D2520" s="4" t="s">
        <v>15</v>
      </c>
      <c r="E2520" s="4" t="s">
        <v>29</v>
      </c>
      <c r="F2520" s="4" t="s">
        <v>129</v>
      </c>
      <c r="H2520" s="4" t="s">
        <v>185</v>
      </c>
      <c r="I2520" s="4" t="s">
        <v>163</v>
      </c>
      <c r="J2520" s="11">
        <f t="shared" si="117"/>
        <v>6</v>
      </c>
      <c r="K2520" s="11">
        <f t="shared" si="118"/>
        <v>0</v>
      </c>
      <c r="L2520" s="11">
        <f t="shared" si="119"/>
        <v>23</v>
      </c>
      <c r="M2520" s="11" t="str">
        <f ca="1">IF(I2520&lt;&gt;"план","",IF((ABS(SUMIFS($C:$C,$J:$J,J2520,$E:$E,E2520,$I:$I,"факт"))+ABS(C2520))&gt;ABS(SUMIFS(INDIRECT("'Реестр план'!"&amp;'План-факт'!$E$3),'Реестр план'!$F:$F,E2520,'Реестр план'!$I:$I,J2520)),"перерасход","ок"))</f>
        <v/>
      </c>
    </row>
    <row r="2521" spans="1:13" x14ac:dyDescent="0.3">
      <c r="A2521" s="7">
        <v>42160</v>
      </c>
      <c r="C2521" s="9">
        <v>-49651.63</v>
      </c>
      <c r="D2521" s="4" t="s">
        <v>9</v>
      </c>
      <c r="E2521" s="4" t="s">
        <v>29</v>
      </c>
      <c r="F2521" s="4" t="s">
        <v>138</v>
      </c>
      <c r="H2521" s="4" t="s">
        <v>185</v>
      </c>
      <c r="I2521" s="4" t="s">
        <v>163</v>
      </c>
      <c r="J2521" s="11">
        <f t="shared" si="117"/>
        <v>6</v>
      </c>
      <c r="K2521" s="11">
        <f t="shared" si="118"/>
        <v>0</v>
      </c>
      <c r="L2521" s="11">
        <f t="shared" si="119"/>
        <v>23</v>
      </c>
      <c r="M2521" s="11" t="str">
        <f ca="1">IF(I2521&lt;&gt;"план","",IF((ABS(SUMIFS($C:$C,$J:$J,J2521,$E:$E,E2521,$I:$I,"факт"))+ABS(C2521))&gt;ABS(SUMIFS(INDIRECT("'Реестр план'!"&amp;'План-факт'!$E$3),'Реестр план'!$F:$F,E2521,'Реестр план'!$I:$I,J2521)),"перерасход","ок"))</f>
        <v/>
      </c>
    </row>
    <row r="2522" spans="1:13" x14ac:dyDescent="0.3">
      <c r="A2522" s="7">
        <v>42160</v>
      </c>
      <c r="C2522" s="9">
        <v>-30107.1</v>
      </c>
      <c r="D2522" s="4" t="s">
        <v>15</v>
      </c>
      <c r="E2522" s="4" t="s">
        <v>29</v>
      </c>
      <c r="F2522" s="4" t="s">
        <v>135</v>
      </c>
      <c r="H2522" s="4" t="s">
        <v>185</v>
      </c>
      <c r="I2522" s="4" t="s">
        <v>163</v>
      </c>
      <c r="J2522" s="11">
        <f t="shared" si="117"/>
        <v>6</v>
      </c>
      <c r="K2522" s="11">
        <f t="shared" si="118"/>
        <v>0</v>
      </c>
      <c r="L2522" s="11">
        <f t="shared" si="119"/>
        <v>23</v>
      </c>
      <c r="M2522" s="11" t="str">
        <f ca="1">IF(I2522&lt;&gt;"план","",IF((ABS(SUMIFS($C:$C,$J:$J,J2522,$E:$E,E2522,$I:$I,"факт"))+ABS(C2522))&gt;ABS(SUMIFS(INDIRECT("'Реестр план'!"&amp;'План-факт'!$E$3),'Реестр план'!$F:$F,E2522,'Реестр план'!$I:$I,J2522)),"перерасход","ок"))</f>
        <v/>
      </c>
    </row>
    <row r="2523" spans="1:13" x14ac:dyDescent="0.3">
      <c r="A2523" s="7">
        <v>42160</v>
      </c>
      <c r="C2523" s="9">
        <v>-20367.150000000001</v>
      </c>
      <c r="D2523" s="4" t="s">
        <v>9</v>
      </c>
      <c r="E2523" s="4" t="s">
        <v>29</v>
      </c>
      <c r="F2523" s="4" t="s">
        <v>129</v>
      </c>
      <c r="H2523" s="4" t="s">
        <v>185</v>
      </c>
      <c r="I2523" s="4" t="s">
        <v>163</v>
      </c>
      <c r="J2523" s="11">
        <f t="shared" si="117"/>
        <v>6</v>
      </c>
      <c r="K2523" s="11">
        <f t="shared" si="118"/>
        <v>0</v>
      </c>
      <c r="L2523" s="11">
        <f t="shared" si="119"/>
        <v>23</v>
      </c>
      <c r="M2523" s="11" t="str">
        <f ca="1">IF(I2523&lt;&gt;"план","",IF((ABS(SUMIFS($C:$C,$J:$J,J2523,$E:$E,E2523,$I:$I,"факт"))+ABS(C2523))&gt;ABS(SUMIFS(INDIRECT("'Реестр план'!"&amp;'План-факт'!$E$3),'Реестр план'!$F:$F,E2523,'Реестр план'!$I:$I,J2523)),"перерасход","ок"))</f>
        <v/>
      </c>
    </row>
    <row r="2524" spans="1:13" x14ac:dyDescent="0.3">
      <c r="A2524" s="7">
        <v>42160</v>
      </c>
      <c r="C2524" s="9">
        <v>-19944.68</v>
      </c>
      <c r="D2524" s="4" t="s">
        <v>9</v>
      </c>
      <c r="E2524" s="4" t="s">
        <v>29</v>
      </c>
      <c r="F2524" s="4" t="s">
        <v>135</v>
      </c>
      <c r="H2524" s="4" t="s">
        <v>185</v>
      </c>
      <c r="I2524" s="4" t="s">
        <v>163</v>
      </c>
      <c r="J2524" s="11">
        <f t="shared" si="117"/>
        <v>6</v>
      </c>
      <c r="K2524" s="11">
        <f t="shared" si="118"/>
        <v>0</v>
      </c>
      <c r="L2524" s="11">
        <f t="shared" si="119"/>
        <v>23</v>
      </c>
      <c r="M2524" s="11" t="str">
        <f ca="1">IF(I2524&lt;&gt;"план","",IF((ABS(SUMIFS($C:$C,$J:$J,J2524,$E:$E,E2524,$I:$I,"факт"))+ABS(C2524))&gt;ABS(SUMIFS(INDIRECT("'Реестр план'!"&amp;'План-факт'!$E$3),'Реестр план'!$F:$F,E2524,'Реестр план'!$I:$I,J2524)),"перерасход","ок"))</f>
        <v/>
      </c>
    </row>
    <row r="2525" spans="1:13" x14ac:dyDescent="0.3">
      <c r="A2525" s="7">
        <v>42160</v>
      </c>
      <c r="C2525" s="9">
        <v>-17603.16</v>
      </c>
      <c r="D2525" s="4" t="s">
        <v>15</v>
      </c>
      <c r="E2525" s="4" t="s">
        <v>29</v>
      </c>
      <c r="F2525" s="4" t="s">
        <v>145</v>
      </c>
      <c r="H2525" s="4" t="s">
        <v>185</v>
      </c>
      <c r="I2525" s="4" t="s">
        <v>163</v>
      </c>
      <c r="J2525" s="11">
        <f t="shared" si="117"/>
        <v>6</v>
      </c>
      <c r="K2525" s="11">
        <f t="shared" si="118"/>
        <v>0</v>
      </c>
      <c r="L2525" s="11">
        <f t="shared" si="119"/>
        <v>23</v>
      </c>
      <c r="M2525" s="11" t="str">
        <f ca="1">IF(I2525&lt;&gt;"план","",IF((ABS(SUMIFS($C:$C,$J:$J,J2525,$E:$E,E2525,$I:$I,"факт"))+ABS(C2525))&gt;ABS(SUMIFS(INDIRECT("'Реестр план'!"&amp;'План-факт'!$E$3),'Реестр план'!$F:$F,E2525,'Реестр план'!$I:$I,J2525)),"перерасход","ок"))</f>
        <v/>
      </c>
    </row>
    <row r="2526" spans="1:13" x14ac:dyDescent="0.3">
      <c r="A2526" s="7">
        <v>42160</v>
      </c>
      <c r="C2526" s="9">
        <v>-16446.43</v>
      </c>
      <c r="D2526" s="4" t="s">
        <v>15</v>
      </c>
      <c r="E2526" s="4" t="s">
        <v>29</v>
      </c>
      <c r="F2526" s="4" t="s">
        <v>144</v>
      </c>
      <c r="H2526" s="4" t="s">
        <v>185</v>
      </c>
      <c r="I2526" s="4" t="s">
        <v>163</v>
      </c>
      <c r="J2526" s="11">
        <f t="shared" si="117"/>
        <v>6</v>
      </c>
      <c r="K2526" s="11">
        <f t="shared" si="118"/>
        <v>0</v>
      </c>
      <c r="L2526" s="11">
        <f t="shared" si="119"/>
        <v>23</v>
      </c>
      <c r="M2526" s="11" t="str">
        <f ca="1">IF(I2526&lt;&gt;"план","",IF((ABS(SUMIFS($C:$C,$J:$J,J2526,$E:$E,E2526,$I:$I,"факт"))+ABS(C2526))&gt;ABS(SUMIFS(INDIRECT("'Реестр план'!"&amp;'План-факт'!$E$3),'Реестр план'!$F:$F,E2526,'Реестр план'!$I:$I,J2526)),"перерасход","ок"))</f>
        <v/>
      </c>
    </row>
    <row r="2527" spans="1:13" x14ac:dyDescent="0.3">
      <c r="A2527" s="7">
        <v>42160</v>
      </c>
      <c r="C2527" s="9">
        <v>-15799.75</v>
      </c>
      <c r="D2527" s="4" t="s">
        <v>16</v>
      </c>
      <c r="E2527" s="4" t="s">
        <v>29</v>
      </c>
      <c r="F2527" s="4" t="s">
        <v>136</v>
      </c>
      <c r="H2527" s="4" t="s">
        <v>185</v>
      </c>
      <c r="I2527" s="4" t="s">
        <v>163</v>
      </c>
      <c r="J2527" s="11">
        <f t="shared" si="117"/>
        <v>6</v>
      </c>
      <c r="K2527" s="11">
        <f t="shared" si="118"/>
        <v>0</v>
      </c>
      <c r="L2527" s="11">
        <f t="shared" si="119"/>
        <v>23</v>
      </c>
      <c r="M2527" s="11" t="str">
        <f ca="1">IF(I2527&lt;&gt;"план","",IF((ABS(SUMIFS($C:$C,$J:$J,J2527,$E:$E,E2527,$I:$I,"факт"))+ABS(C2527))&gt;ABS(SUMIFS(INDIRECT("'Реестр план'!"&amp;'План-факт'!$E$3),'Реестр план'!$F:$F,E2527,'Реестр план'!$I:$I,J2527)),"перерасход","ок"))</f>
        <v/>
      </c>
    </row>
    <row r="2528" spans="1:13" x14ac:dyDescent="0.3">
      <c r="A2528" s="7">
        <v>42160</v>
      </c>
      <c r="C2528" s="9">
        <v>-13567.8</v>
      </c>
      <c r="D2528" s="4" t="s">
        <v>9</v>
      </c>
      <c r="E2528" s="4" t="s">
        <v>29</v>
      </c>
      <c r="F2528" s="4" t="s">
        <v>140</v>
      </c>
      <c r="H2528" s="4" t="s">
        <v>185</v>
      </c>
      <c r="I2528" s="4" t="s">
        <v>163</v>
      </c>
      <c r="J2528" s="11">
        <f t="shared" si="117"/>
        <v>6</v>
      </c>
      <c r="K2528" s="11">
        <f t="shared" si="118"/>
        <v>0</v>
      </c>
      <c r="L2528" s="11">
        <f t="shared" si="119"/>
        <v>23</v>
      </c>
      <c r="M2528" s="11" t="str">
        <f ca="1">IF(I2528&lt;&gt;"план","",IF((ABS(SUMIFS($C:$C,$J:$J,J2528,$E:$E,E2528,$I:$I,"факт"))+ABS(C2528))&gt;ABS(SUMIFS(INDIRECT("'Реестр план'!"&amp;'План-факт'!$E$3),'Реестр план'!$F:$F,E2528,'Реестр план'!$I:$I,J2528)),"перерасход","ок"))</f>
        <v/>
      </c>
    </row>
    <row r="2529" spans="1:13" x14ac:dyDescent="0.3">
      <c r="A2529" s="7">
        <v>42160</v>
      </c>
      <c r="C2529" s="9">
        <v>-13244.74</v>
      </c>
      <c r="D2529" s="4" t="s">
        <v>9</v>
      </c>
      <c r="E2529" s="4" t="s">
        <v>29</v>
      </c>
      <c r="F2529" s="4" t="s">
        <v>131</v>
      </c>
      <c r="H2529" s="4" t="s">
        <v>185</v>
      </c>
      <c r="I2529" s="4" t="s">
        <v>163</v>
      </c>
      <c r="J2529" s="11">
        <f t="shared" si="117"/>
        <v>6</v>
      </c>
      <c r="K2529" s="11">
        <f t="shared" si="118"/>
        <v>0</v>
      </c>
      <c r="L2529" s="11">
        <f t="shared" si="119"/>
        <v>23</v>
      </c>
      <c r="M2529" s="11" t="str">
        <f ca="1">IF(I2529&lt;&gt;"план","",IF((ABS(SUMIFS($C:$C,$J:$J,J2529,$E:$E,E2529,$I:$I,"факт"))+ABS(C2529))&gt;ABS(SUMIFS(INDIRECT("'Реестр план'!"&amp;'План-факт'!$E$3),'Реестр план'!$F:$F,E2529,'Реестр план'!$I:$I,J2529)),"перерасход","ок"))</f>
        <v/>
      </c>
    </row>
    <row r="2530" spans="1:13" x14ac:dyDescent="0.3">
      <c r="A2530" s="7">
        <v>42160</v>
      </c>
      <c r="C2530" s="9">
        <v>-12073.6</v>
      </c>
      <c r="D2530" s="4" t="s">
        <v>9</v>
      </c>
      <c r="E2530" s="4" t="s">
        <v>29</v>
      </c>
      <c r="F2530" s="4" t="s">
        <v>130</v>
      </c>
      <c r="H2530" s="4" t="s">
        <v>185</v>
      </c>
      <c r="I2530" s="4" t="s">
        <v>163</v>
      </c>
      <c r="J2530" s="11">
        <f t="shared" si="117"/>
        <v>6</v>
      </c>
      <c r="K2530" s="11">
        <f t="shared" si="118"/>
        <v>0</v>
      </c>
      <c r="L2530" s="11">
        <f t="shared" si="119"/>
        <v>23</v>
      </c>
      <c r="M2530" s="11" t="str">
        <f ca="1">IF(I2530&lt;&gt;"план","",IF((ABS(SUMIFS($C:$C,$J:$J,J2530,$E:$E,E2530,$I:$I,"факт"))+ABS(C2530))&gt;ABS(SUMIFS(INDIRECT("'Реестр план'!"&amp;'План-факт'!$E$3),'Реестр план'!$F:$F,E2530,'Реестр план'!$I:$I,J2530)),"перерасход","ок"))</f>
        <v/>
      </c>
    </row>
    <row r="2531" spans="1:13" x14ac:dyDescent="0.3">
      <c r="A2531" s="7">
        <v>42160</v>
      </c>
      <c r="C2531" s="9">
        <v>-11687.45</v>
      </c>
      <c r="D2531" s="4" t="s">
        <v>16</v>
      </c>
      <c r="E2531" s="4" t="s">
        <v>29</v>
      </c>
      <c r="F2531" s="4" t="s">
        <v>134</v>
      </c>
      <c r="H2531" s="4" t="s">
        <v>185</v>
      </c>
      <c r="I2531" s="4" t="s">
        <v>163</v>
      </c>
      <c r="J2531" s="11">
        <f t="shared" si="117"/>
        <v>6</v>
      </c>
      <c r="K2531" s="11">
        <f t="shared" si="118"/>
        <v>0</v>
      </c>
      <c r="L2531" s="11">
        <f t="shared" si="119"/>
        <v>23</v>
      </c>
      <c r="M2531" s="11" t="str">
        <f ca="1">IF(I2531&lt;&gt;"план","",IF((ABS(SUMIFS($C:$C,$J:$J,J2531,$E:$E,E2531,$I:$I,"факт"))+ABS(C2531))&gt;ABS(SUMIFS(INDIRECT("'Реестр план'!"&amp;'План-факт'!$E$3),'Реестр план'!$F:$F,E2531,'Реестр план'!$I:$I,J2531)),"перерасход","ок"))</f>
        <v/>
      </c>
    </row>
    <row r="2532" spans="1:13" x14ac:dyDescent="0.3">
      <c r="A2532" s="7">
        <v>42160</v>
      </c>
      <c r="C2532" s="9">
        <v>-7981.92</v>
      </c>
      <c r="D2532" s="4" t="s">
        <v>9</v>
      </c>
      <c r="E2532" s="4" t="s">
        <v>29</v>
      </c>
      <c r="F2532" s="4" t="s">
        <v>138</v>
      </c>
      <c r="H2532" s="4" t="s">
        <v>185</v>
      </c>
      <c r="I2532" s="4" t="s">
        <v>163</v>
      </c>
      <c r="J2532" s="11">
        <f t="shared" si="117"/>
        <v>6</v>
      </c>
      <c r="K2532" s="11">
        <f t="shared" si="118"/>
        <v>0</v>
      </c>
      <c r="L2532" s="11">
        <f t="shared" si="119"/>
        <v>23</v>
      </c>
      <c r="M2532" s="11" t="str">
        <f ca="1">IF(I2532&lt;&gt;"план","",IF((ABS(SUMIFS($C:$C,$J:$J,J2532,$E:$E,E2532,$I:$I,"факт"))+ABS(C2532))&gt;ABS(SUMIFS(INDIRECT("'Реестр план'!"&amp;'План-факт'!$E$3),'Реестр план'!$F:$F,E2532,'Реестр план'!$I:$I,J2532)),"перерасход","ок"))</f>
        <v/>
      </c>
    </row>
    <row r="2533" spans="1:13" x14ac:dyDescent="0.3">
      <c r="A2533" s="7">
        <v>42160</v>
      </c>
      <c r="C2533" s="9">
        <v>-7295.56</v>
      </c>
      <c r="D2533" s="4" t="s">
        <v>16</v>
      </c>
      <c r="E2533" s="4" t="s">
        <v>29</v>
      </c>
      <c r="F2533" s="4" t="s">
        <v>134</v>
      </c>
      <c r="H2533" s="4" t="s">
        <v>185</v>
      </c>
      <c r="I2533" s="4" t="s">
        <v>163</v>
      </c>
      <c r="J2533" s="11">
        <f t="shared" si="117"/>
        <v>6</v>
      </c>
      <c r="K2533" s="11">
        <f t="shared" si="118"/>
        <v>0</v>
      </c>
      <c r="L2533" s="11">
        <f t="shared" si="119"/>
        <v>23</v>
      </c>
      <c r="M2533" s="11" t="str">
        <f ca="1">IF(I2533&lt;&gt;"план","",IF((ABS(SUMIFS($C:$C,$J:$J,J2533,$E:$E,E2533,$I:$I,"факт"))+ABS(C2533))&gt;ABS(SUMIFS(INDIRECT("'Реестр план'!"&amp;'План-факт'!$E$3),'Реестр план'!$F:$F,E2533,'Реестр план'!$I:$I,J2533)),"перерасход","ок"))</f>
        <v/>
      </c>
    </row>
    <row r="2534" spans="1:13" x14ac:dyDescent="0.3">
      <c r="A2534" s="7">
        <v>42160</v>
      </c>
      <c r="C2534" s="9">
        <v>-6349.18</v>
      </c>
      <c r="D2534" s="4" t="s">
        <v>15</v>
      </c>
      <c r="E2534" s="4" t="s">
        <v>29</v>
      </c>
      <c r="F2534" s="4" t="s">
        <v>131</v>
      </c>
      <c r="H2534" s="4" t="s">
        <v>185</v>
      </c>
      <c r="I2534" s="4" t="s">
        <v>163</v>
      </c>
      <c r="J2534" s="11">
        <f t="shared" si="117"/>
        <v>6</v>
      </c>
      <c r="K2534" s="11">
        <f t="shared" si="118"/>
        <v>0</v>
      </c>
      <c r="L2534" s="11">
        <f t="shared" si="119"/>
        <v>23</v>
      </c>
      <c r="M2534" s="11" t="str">
        <f ca="1">IF(I2534&lt;&gt;"план","",IF((ABS(SUMIFS($C:$C,$J:$J,J2534,$E:$E,E2534,$I:$I,"факт"))+ABS(C2534))&gt;ABS(SUMIFS(INDIRECT("'Реестр план'!"&amp;'План-факт'!$E$3),'Реестр план'!$F:$F,E2534,'Реестр план'!$I:$I,J2534)),"перерасход","ок"))</f>
        <v/>
      </c>
    </row>
    <row r="2535" spans="1:13" x14ac:dyDescent="0.3">
      <c r="A2535" s="7">
        <v>42160</v>
      </c>
      <c r="C2535" s="9">
        <v>-5403.76</v>
      </c>
      <c r="D2535" s="4" t="s">
        <v>9</v>
      </c>
      <c r="E2535" s="4" t="s">
        <v>29</v>
      </c>
      <c r="F2535" s="4" t="s">
        <v>144</v>
      </c>
      <c r="H2535" s="4" t="s">
        <v>185</v>
      </c>
      <c r="I2535" s="4" t="s">
        <v>163</v>
      </c>
      <c r="J2535" s="11">
        <f t="shared" si="117"/>
        <v>6</v>
      </c>
      <c r="K2535" s="11">
        <f t="shared" si="118"/>
        <v>0</v>
      </c>
      <c r="L2535" s="11">
        <f t="shared" si="119"/>
        <v>23</v>
      </c>
      <c r="M2535" s="11" t="str">
        <f ca="1">IF(I2535&lt;&gt;"план","",IF((ABS(SUMIFS($C:$C,$J:$J,J2535,$E:$E,E2535,$I:$I,"факт"))+ABS(C2535))&gt;ABS(SUMIFS(INDIRECT("'Реестр план'!"&amp;'План-факт'!$E$3),'Реестр план'!$F:$F,E2535,'Реестр план'!$I:$I,J2535)),"перерасход","ок"))</f>
        <v/>
      </c>
    </row>
    <row r="2536" spans="1:13" x14ac:dyDescent="0.3">
      <c r="A2536" s="7">
        <v>42160</v>
      </c>
      <c r="C2536" s="9">
        <v>-4789.26</v>
      </c>
      <c r="D2536" s="4" t="s">
        <v>16</v>
      </c>
      <c r="E2536" s="4" t="s">
        <v>29</v>
      </c>
      <c r="F2536" s="4" t="s">
        <v>137</v>
      </c>
      <c r="H2536" s="4" t="s">
        <v>185</v>
      </c>
      <c r="I2536" s="4" t="s">
        <v>163</v>
      </c>
      <c r="J2536" s="11">
        <f t="shared" si="117"/>
        <v>6</v>
      </c>
      <c r="K2536" s="11">
        <f t="shared" si="118"/>
        <v>0</v>
      </c>
      <c r="L2536" s="11">
        <f t="shared" si="119"/>
        <v>23</v>
      </c>
      <c r="M2536" s="11" t="str">
        <f ca="1">IF(I2536&lt;&gt;"план","",IF((ABS(SUMIFS($C:$C,$J:$J,J2536,$E:$E,E2536,$I:$I,"факт"))+ABS(C2536))&gt;ABS(SUMIFS(INDIRECT("'Реестр план'!"&amp;'План-факт'!$E$3),'Реестр план'!$F:$F,E2536,'Реестр план'!$I:$I,J2536)),"перерасход","ок"))</f>
        <v/>
      </c>
    </row>
    <row r="2537" spans="1:13" x14ac:dyDescent="0.3">
      <c r="A2537" s="7">
        <v>42160</v>
      </c>
      <c r="C2537" s="9">
        <v>-4650</v>
      </c>
      <c r="D2537" s="4" t="s">
        <v>15</v>
      </c>
      <c r="E2537" s="4" t="s">
        <v>29</v>
      </c>
      <c r="F2537" s="4" t="s">
        <v>140</v>
      </c>
      <c r="H2537" s="4" t="s">
        <v>185</v>
      </c>
      <c r="I2537" s="4" t="s">
        <v>163</v>
      </c>
      <c r="J2537" s="11">
        <f t="shared" si="117"/>
        <v>6</v>
      </c>
      <c r="K2537" s="11">
        <f t="shared" si="118"/>
        <v>0</v>
      </c>
      <c r="L2537" s="11">
        <f t="shared" si="119"/>
        <v>23</v>
      </c>
      <c r="M2537" s="11" t="str">
        <f ca="1">IF(I2537&lt;&gt;"план","",IF((ABS(SUMIFS($C:$C,$J:$J,J2537,$E:$E,E2537,$I:$I,"факт"))+ABS(C2537))&gt;ABS(SUMIFS(INDIRECT("'Реестр план'!"&amp;'План-факт'!$E$3),'Реестр план'!$F:$F,E2537,'Реестр план'!$I:$I,J2537)),"перерасход","ок"))</f>
        <v/>
      </c>
    </row>
    <row r="2538" spans="1:13" x14ac:dyDescent="0.3">
      <c r="A2538" s="7">
        <v>42160</v>
      </c>
      <c r="C2538" s="9">
        <v>-4077.55</v>
      </c>
      <c r="D2538" s="4" t="s">
        <v>9</v>
      </c>
      <c r="E2538" s="4" t="s">
        <v>29</v>
      </c>
      <c r="F2538" s="4" t="s">
        <v>133</v>
      </c>
      <c r="H2538" s="4" t="s">
        <v>185</v>
      </c>
      <c r="I2538" s="4" t="s">
        <v>163</v>
      </c>
      <c r="J2538" s="11">
        <f t="shared" si="117"/>
        <v>6</v>
      </c>
      <c r="K2538" s="11">
        <f t="shared" si="118"/>
        <v>0</v>
      </c>
      <c r="L2538" s="11">
        <f t="shared" si="119"/>
        <v>23</v>
      </c>
      <c r="M2538" s="11" t="str">
        <f ca="1">IF(I2538&lt;&gt;"план","",IF((ABS(SUMIFS($C:$C,$J:$J,J2538,$E:$E,E2538,$I:$I,"факт"))+ABS(C2538))&gt;ABS(SUMIFS(INDIRECT("'Реестр план'!"&amp;'План-факт'!$E$3),'Реестр план'!$F:$F,E2538,'Реестр план'!$I:$I,J2538)),"перерасход","ок"))</f>
        <v/>
      </c>
    </row>
    <row r="2539" spans="1:13" x14ac:dyDescent="0.3">
      <c r="A2539" s="7">
        <v>42160</v>
      </c>
      <c r="C2539" s="9">
        <v>-3996.23</v>
      </c>
      <c r="D2539" s="4" t="s">
        <v>16</v>
      </c>
      <c r="E2539" s="4" t="s">
        <v>29</v>
      </c>
      <c r="F2539" s="4" t="s">
        <v>128</v>
      </c>
      <c r="H2539" s="4" t="s">
        <v>185</v>
      </c>
      <c r="I2539" s="4" t="s">
        <v>163</v>
      </c>
      <c r="J2539" s="11">
        <f t="shared" si="117"/>
        <v>6</v>
      </c>
      <c r="K2539" s="11">
        <f t="shared" si="118"/>
        <v>0</v>
      </c>
      <c r="L2539" s="11">
        <f t="shared" si="119"/>
        <v>23</v>
      </c>
      <c r="M2539" s="11" t="str">
        <f ca="1">IF(I2539&lt;&gt;"план","",IF((ABS(SUMIFS($C:$C,$J:$J,J2539,$E:$E,E2539,$I:$I,"факт"))+ABS(C2539))&gt;ABS(SUMIFS(INDIRECT("'Реестр план'!"&amp;'План-факт'!$E$3),'Реестр план'!$F:$F,E2539,'Реестр план'!$I:$I,J2539)),"перерасход","ок"))</f>
        <v/>
      </c>
    </row>
    <row r="2540" spans="1:13" x14ac:dyDescent="0.3">
      <c r="A2540" s="7">
        <v>42160</v>
      </c>
      <c r="C2540" s="9">
        <v>-3790.76</v>
      </c>
      <c r="D2540" s="4" t="s">
        <v>15</v>
      </c>
      <c r="E2540" s="4" t="s">
        <v>29</v>
      </c>
      <c r="F2540" s="4" t="s">
        <v>137</v>
      </c>
      <c r="H2540" s="4" t="s">
        <v>185</v>
      </c>
      <c r="I2540" s="4" t="s">
        <v>163</v>
      </c>
      <c r="J2540" s="11">
        <f t="shared" si="117"/>
        <v>6</v>
      </c>
      <c r="K2540" s="11">
        <f t="shared" si="118"/>
        <v>0</v>
      </c>
      <c r="L2540" s="11">
        <f t="shared" si="119"/>
        <v>23</v>
      </c>
      <c r="M2540" s="11" t="str">
        <f ca="1">IF(I2540&lt;&gt;"план","",IF((ABS(SUMIFS($C:$C,$J:$J,J2540,$E:$E,E2540,$I:$I,"факт"))+ABS(C2540))&gt;ABS(SUMIFS(INDIRECT("'Реестр план'!"&amp;'План-факт'!$E$3),'Реестр план'!$F:$F,E2540,'Реестр план'!$I:$I,J2540)),"перерасход","ок"))</f>
        <v/>
      </c>
    </row>
    <row r="2541" spans="1:13" x14ac:dyDescent="0.3">
      <c r="A2541" s="7">
        <v>42160</v>
      </c>
      <c r="C2541" s="9">
        <v>-3476.6</v>
      </c>
      <c r="D2541" s="4" t="s">
        <v>15</v>
      </c>
      <c r="E2541" s="4" t="s">
        <v>29</v>
      </c>
      <c r="F2541" s="4" t="s">
        <v>132</v>
      </c>
      <c r="H2541" s="4" t="s">
        <v>185</v>
      </c>
      <c r="I2541" s="4" t="s">
        <v>163</v>
      </c>
      <c r="J2541" s="11">
        <f t="shared" si="117"/>
        <v>6</v>
      </c>
      <c r="K2541" s="11">
        <f t="shared" si="118"/>
        <v>0</v>
      </c>
      <c r="L2541" s="11">
        <f t="shared" si="119"/>
        <v>23</v>
      </c>
      <c r="M2541" s="11" t="str">
        <f ca="1">IF(I2541&lt;&gt;"план","",IF((ABS(SUMIFS($C:$C,$J:$J,J2541,$E:$E,E2541,$I:$I,"факт"))+ABS(C2541))&gt;ABS(SUMIFS(INDIRECT("'Реестр план'!"&amp;'План-факт'!$E$3),'Реестр план'!$F:$F,E2541,'Реестр план'!$I:$I,J2541)),"перерасход","ок"))</f>
        <v/>
      </c>
    </row>
    <row r="2542" spans="1:13" x14ac:dyDescent="0.3">
      <c r="A2542" s="7">
        <v>42160</v>
      </c>
      <c r="C2542" s="9">
        <v>-3151.68</v>
      </c>
      <c r="D2542" s="4" t="s">
        <v>15</v>
      </c>
      <c r="E2542" s="4" t="s">
        <v>29</v>
      </c>
      <c r="F2542" s="4" t="s">
        <v>143</v>
      </c>
      <c r="H2542" s="4" t="s">
        <v>185</v>
      </c>
      <c r="I2542" s="4" t="s">
        <v>163</v>
      </c>
      <c r="J2542" s="11">
        <f t="shared" si="117"/>
        <v>6</v>
      </c>
      <c r="K2542" s="11">
        <f t="shared" si="118"/>
        <v>0</v>
      </c>
      <c r="L2542" s="11">
        <f t="shared" si="119"/>
        <v>23</v>
      </c>
      <c r="M2542" s="11" t="str">
        <f ca="1">IF(I2542&lt;&gt;"план","",IF((ABS(SUMIFS($C:$C,$J:$J,J2542,$E:$E,E2542,$I:$I,"факт"))+ABS(C2542))&gt;ABS(SUMIFS(INDIRECT("'Реестр план'!"&amp;'План-факт'!$E$3),'Реестр план'!$F:$F,E2542,'Реестр план'!$I:$I,J2542)),"перерасход","ок"))</f>
        <v/>
      </c>
    </row>
    <row r="2543" spans="1:13" x14ac:dyDescent="0.3">
      <c r="A2543" s="7">
        <v>42160</v>
      </c>
      <c r="C2543" s="9">
        <v>-1843</v>
      </c>
      <c r="D2543" s="4" t="s">
        <v>9</v>
      </c>
      <c r="E2543" s="4" t="s">
        <v>29</v>
      </c>
      <c r="F2543" s="4" t="s">
        <v>145</v>
      </c>
      <c r="H2543" s="4" t="s">
        <v>185</v>
      </c>
      <c r="I2543" s="4" t="s">
        <v>163</v>
      </c>
      <c r="J2543" s="11">
        <f t="shared" si="117"/>
        <v>6</v>
      </c>
      <c r="K2543" s="11">
        <f t="shared" si="118"/>
        <v>0</v>
      </c>
      <c r="L2543" s="11">
        <f t="shared" si="119"/>
        <v>23</v>
      </c>
      <c r="M2543" s="11" t="str">
        <f ca="1">IF(I2543&lt;&gt;"план","",IF((ABS(SUMIFS($C:$C,$J:$J,J2543,$E:$E,E2543,$I:$I,"факт"))+ABS(C2543))&gt;ABS(SUMIFS(INDIRECT("'Реестр план'!"&amp;'План-факт'!$E$3),'Реестр план'!$F:$F,E2543,'Реестр план'!$I:$I,J2543)),"перерасход","ок"))</f>
        <v/>
      </c>
    </row>
    <row r="2544" spans="1:13" x14ac:dyDescent="0.3">
      <c r="A2544" s="7">
        <v>42160</v>
      </c>
      <c r="C2544" s="9">
        <v>-978.73</v>
      </c>
      <c r="D2544" s="4" t="s">
        <v>15</v>
      </c>
      <c r="E2544" s="4" t="s">
        <v>29</v>
      </c>
      <c r="F2544" s="4" t="s">
        <v>127</v>
      </c>
      <c r="H2544" s="4" t="s">
        <v>185</v>
      </c>
      <c r="I2544" s="4" t="s">
        <v>163</v>
      </c>
      <c r="J2544" s="11">
        <f t="shared" si="117"/>
        <v>6</v>
      </c>
      <c r="K2544" s="11">
        <f t="shared" si="118"/>
        <v>0</v>
      </c>
      <c r="L2544" s="11">
        <f t="shared" si="119"/>
        <v>23</v>
      </c>
      <c r="M2544" s="11" t="str">
        <f ca="1">IF(I2544&lt;&gt;"план","",IF((ABS(SUMIFS($C:$C,$J:$J,J2544,$E:$E,E2544,$I:$I,"факт"))+ABS(C2544))&gt;ABS(SUMIFS(INDIRECT("'Реестр план'!"&amp;'План-факт'!$E$3),'Реестр план'!$F:$F,E2544,'Реестр план'!$I:$I,J2544)),"перерасход","ок"))</f>
        <v/>
      </c>
    </row>
    <row r="2545" spans="1:13" x14ac:dyDescent="0.3">
      <c r="A2545" s="7">
        <v>42160</v>
      </c>
      <c r="C2545" s="9">
        <v>-950.93</v>
      </c>
      <c r="D2545" s="4" t="s">
        <v>15</v>
      </c>
      <c r="E2545" s="4" t="s">
        <v>29</v>
      </c>
      <c r="F2545" s="4" t="s">
        <v>140</v>
      </c>
      <c r="H2545" s="4" t="s">
        <v>185</v>
      </c>
      <c r="I2545" s="4" t="s">
        <v>163</v>
      </c>
      <c r="J2545" s="11">
        <f t="shared" si="117"/>
        <v>6</v>
      </c>
      <c r="K2545" s="11">
        <f t="shared" si="118"/>
        <v>0</v>
      </c>
      <c r="L2545" s="11">
        <f t="shared" si="119"/>
        <v>23</v>
      </c>
      <c r="M2545" s="11" t="str">
        <f ca="1">IF(I2545&lt;&gt;"план","",IF((ABS(SUMIFS($C:$C,$J:$J,J2545,$E:$E,E2545,$I:$I,"факт"))+ABS(C2545))&gt;ABS(SUMIFS(INDIRECT("'Реестр план'!"&amp;'План-факт'!$E$3),'Реестр план'!$F:$F,E2545,'Реестр план'!$I:$I,J2545)),"перерасход","ок"))</f>
        <v/>
      </c>
    </row>
    <row r="2546" spans="1:13" x14ac:dyDescent="0.3">
      <c r="A2546" s="7">
        <v>42160</v>
      </c>
      <c r="C2546" s="9">
        <v>-707.65</v>
      </c>
      <c r="D2546" s="4" t="s">
        <v>9</v>
      </c>
      <c r="E2546" s="4" t="s">
        <v>29</v>
      </c>
      <c r="F2546" s="4" t="s">
        <v>132</v>
      </c>
      <c r="H2546" s="4" t="s">
        <v>185</v>
      </c>
      <c r="I2546" s="4" t="s">
        <v>163</v>
      </c>
      <c r="J2546" s="11">
        <f t="shared" si="117"/>
        <v>6</v>
      </c>
      <c r="K2546" s="11">
        <f t="shared" si="118"/>
        <v>0</v>
      </c>
      <c r="L2546" s="11">
        <f t="shared" si="119"/>
        <v>23</v>
      </c>
      <c r="M2546" s="11" t="str">
        <f ca="1">IF(I2546&lt;&gt;"план","",IF((ABS(SUMIFS($C:$C,$J:$J,J2546,$E:$E,E2546,$I:$I,"факт"))+ABS(C2546))&gt;ABS(SUMIFS(INDIRECT("'Реестр план'!"&amp;'План-факт'!$E$3),'Реестр план'!$F:$F,E2546,'Реестр план'!$I:$I,J2546)),"перерасход","ок"))</f>
        <v/>
      </c>
    </row>
    <row r="2547" spans="1:13" x14ac:dyDescent="0.3">
      <c r="A2547" s="7">
        <v>42160</v>
      </c>
      <c r="C2547" s="9">
        <v>289.10000000000002</v>
      </c>
      <c r="D2547" s="4" t="s">
        <v>15</v>
      </c>
      <c r="E2547" s="4" t="s">
        <v>24</v>
      </c>
      <c r="F2547" s="4" t="s">
        <v>121</v>
      </c>
      <c r="H2547" s="4" t="s">
        <v>178</v>
      </c>
      <c r="I2547" s="4" t="s">
        <v>163</v>
      </c>
      <c r="J2547" s="11">
        <f t="shared" si="117"/>
        <v>6</v>
      </c>
      <c r="K2547" s="11">
        <f t="shared" si="118"/>
        <v>0</v>
      </c>
      <c r="L2547" s="11">
        <f t="shared" si="119"/>
        <v>23</v>
      </c>
      <c r="M2547" s="11" t="str">
        <f ca="1">IF(I2547&lt;&gt;"план","",IF((ABS(SUMIFS($C:$C,$J:$J,J2547,$E:$E,E2547,$I:$I,"факт"))+ABS(C2547))&gt;ABS(SUMIFS(INDIRECT("'Реестр план'!"&amp;'План-факт'!$E$3),'Реестр план'!$F:$F,E2547,'Реестр план'!$I:$I,J2547)),"перерасход","ок"))</f>
        <v/>
      </c>
    </row>
    <row r="2548" spans="1:13" x14ac:dyDescent="0.3">
      <c r="A2548" s="7">
        <v>42160</v>
      </c>
      <c r="C2548" s="9">
        <v>2202.77</v>
      </c>
      <c r="D2548" s="4" t="s">
        <v>15</v>
      </c>
      <c r="E2548" s="4" t="s">
        <v>24</v>
      </c>
      <c r="F2548" s="4" t="s">
        <v>108</v>
      </c>
      <c r="H2548" s="4" t="s">
        <v>178</v>
      </c>
      <c r="I2548" s="4" t="s">
        <v>163</v>
      </c>
      <c r="J2548" s="11">
        <f t="shared" si="117"/>
        <v>6</v>
      </c>
      <c r="K2548" s="11">
        <f t="shared" si="118"/>
        <v>0</v>
      </c>
      <c r="L2548" s="11">
        <f t="shared" si="119"/>
        <v>23</v>
      </c>
      <c r="M2548" s="11" t="str">
        <f ca="1">IF(I2548&lt;&gt;"план","",IF((ABS(SUMIFS($C:$C,$J:$J,J2548,$E:$E,E2548,$I:$I,"факт"))+ABS(C2548))&gt;ABS(SUMIFS(INDIRECT("'Реестр план'!"&amp;'План-факт'!$E$3),'Реестр план'!$F:$F,E2548,'Реестр план'!$I:$I,J2548)),"перерасход","ок"))</f>
        <v/>
      </c>
    </row>
    <row r="2549" spans="1:13" x14ac:dyDescent="0.3">
      <c r="A2549" s="7">
        <v>42160</v>
      </c>
      <c r="C2549" s="9">
        <v>8850</v>
      </c>
      <c r="D2549" s="4" t="s">
        <v>9</v>
      </c>
      <c r="E2549" s="4" t="s">
        <v>24</v>
      </c>
      <c r="F2549" s="4" t="s">
        <v>124</v>
      </c>
      <c r="H2549" s="4" t="s">
        <v>178</v>
      </c>
      <c r="I2549" s="4" t="s">
        <v>163</v>
      </c>
      <c r="J2549" s="11">
        <f t="shared" si="117"/>
        <v>6</v>
      </c>
      <c r="K2549" s="11">
        <f t="shared" si="118"/>
        <v>0</v>
      </c>
      <c r="L2549" s="11">
        <f t="shared" si="119"/>
        <v>23</v>
      </c>
      <c r="M2549" s="11" t="str">
        <f ca="1">IF(I2549&lt;&gt;"план","",IF((ABS(SUMIFS($C:$C,$J:$J,J2549,$E:$E,E2549,$I:$I,"факт"))+ABS(C2549))&gt;ABS(SUMIFS(INDIRECT("'Реестр план'!"&amp;'План-факт'!$E$3),'Реестр план'!$F:$F,E2549,'Реестр план'!$I:$I,J2549)),"перерасход","ок"))</f>
        <v/>
      </c>
    </row>
    <row r="2550" spans="1:13" x14ac:dyDescent="0.3">
      <c r="A2550" s="7">
        <v>42160</v>
      </c>
      <c r="C2550" s="9">
        <v>11800</v>
      </c>
      <c r="D2550" s="4" t="s">
        <v>9</v>
      </c>
      <c r="E2550" s="4" t="s">
        <v>24</v>
      </c>
      <c r="F2550" s="4" t="s">
        <v>110</v>
      </c>
      <c r="H2550" s="4" t="s">
        <v>178</v>
      </c>
      <c r="I2550" s="4" t="s">
        <v>163</v>
      </c>
      <c r="J2550" s="11">
        <f t="shared" si="117"/>
        <v>6</v>
      </c>
      <c r="K2550" s="11">
        <f t="shared" si="118"/>
        <v>0</v>
      </c>
      <c r="L2550" s="11">
        <f t="shared" si="119"/>
        <v>23</v>
      </c>
      <c r="M2550" s="11" t="str">
        <f ca="1">IF(I2550&lt;&gt;"план","",IF((ABS(SUMIFS($C:$C,$J:$J,J2550,$E:$E,E2550,$I:$I,"факт"))+ABS(C2550))&gt;ABS(SUMIFS(INDIRECT("'Реестр план'!"&amp;'План-факт'!$E$3),'Реестр план'!$F:$F,E2550,'Реестр план'!$I:$I,J2550)),"перерасход","ок"))</f>
        <v/>
      </c>
    </row>
    <row r="2551" spans="1:13" x14ac:dyDescent="0.3">
      <c r="A2551" s="7">
        <v>42160</v>
      </c>
      <c r="C2551" s="9">
        <v>11800</v>
      </c>
      <c r="D2551" s="4" t="s">
        <v>9</v>
      </c>
      <c r="E2551" s="4" t="s">
        <v>24</v>
      </c>
      <c r="F2551" s="4" t="s">
        <v>120</v>
      </c>
      <c r="H2551" s="4" t="s">
        <v>178</v>
      </c>
      <c r="I2551" s="4" t="s">
        <v>163</v>
      </c>
      <c r="J2551" s="11">
        <f t="shared" si="117"/>
        <v>6</v>
      </c>
      <c r="K2551" s="11">
        <f t="shared" si="118"/>
        <v>0</v>
      </c>
      <c r="L2551" s="11">
        <f t="shared" si="119"/>
        <v>23</v>
      </c>
      <c r="M2551" s="11" t="str">
        <f ca="1">IF(I2551&lt;&gt;"план","",IF((ABS(SUMIFS($C:$C,$J:$J,J2551,$E:$E,E2551,$I:$I,"факт"))+ABS(C2551))&gt;ABS(SUMIFS(INDIRECT("'Реестр план'!"&amp;'План-факт'!$E$3),'Реестр план'!$F:$F,E2551,'Реестр план'!$I:$I,J2551)),"перерасход","ок"))</f>
        <v/>
      </c>
    </row>
    <row r="2552" spans="1:13" x14ac:dyDescent="0.3">
      <c r="A2552" s="7">
        <v>42160</v>
      </c>
      <c r="C2552" s="9">
        <v>14750</v>
      </c>
      <c r="D2552" s="4" t="s">
        <v>16</v>
      </c>
      <c r="E2552" s="4" t="s">
        <v>24</v>
      </c>
      <c r="F2552" s="4" t="s">
        <v>121</v>
      </c>
      <c r="H2552" s="4" t="s">
        <v>178</v>
      </c>
      <c r="I2552" s="4" t="s">
        <v>163</v>
      </c>
      <c r="J2552" s="11">
        <f t="shared" si="117"/>
        <v>6</v>
      </c>
      <c r="K2552" s="11">
        <f t="shared" si="118"/>
        <v>0</v>
      </c>
      <c r="L2552" s="11">
        <f t="shared" si="119"/>
        <v>23</v>
      </c>
      <c r="M2552" s="11" t="str">
        <f ca="1">IF(I2552&lt;&gt;"план","",IF((ABS(SUMIFS($C:$C,$J:$J,J2552,$E:$E,E2552,$I:$I,"факт"))+ABS(C2552))&gt;ABS(SUMIFS(INDIRECT("'Реестр план'!"&amp;'План-факт'!$E$3),'Реестр план'!$F:$F,E2552,'Реестр план'!$I:$I,J2552)),"перерасход","ок"))</f>
        <v/>
      </c>
    </row>
    <row r="2553" spans="1:13" x14ac:dyDescent="0.3">
      <c r="A2553" s="7">
        <v>42160</v>
      </c>
      <c r="C2553" s="9">
        <v>17700</v>
      </c>
      <c r="D2553" s="4" t="s">
        <v>16</v>
      </c>
      <c r="E2553" s="4" t="s">
        <v>24</v>
      </c>
      <c r="F2553" s="4" t="s">
        <v>123</v>
      </c>
      <c r="H2553" s="4" t="s">
        <v>178</v>
      </c>
      <c r="I2553" s="4" t="s">
        <v>163</v>
      </c>
      <c r="J2553" s="11">
        <f t="shared" si="117"/>
        <v>6</v>
      </c>
      <c r="K2553" s="11">
        <f t="shared" si="118"/>
        <v>0</v>
      </c>
      <c r="L2553" s="11">
        <f t="shared" si="119"/>
        <v>23</v>
      </c>
      <c r="M2553" s="11" t="str">
        <f ca="1">IF(I2553&lt;&gt;"план","",IF((ABS(SUMIFS($C:$C,$J:$J,J2553,$E:$E,E2553,$I:$I,"факт"))+ABS(C2553))&gt;ABS(SUMIFS(INDIRECT("'Реестр план'!"&amp;'План-факт'!$E$3),'Реестр план'!$F:$F,E2553,'Реестр план'!$I:$I,J2553)),"перерасход","ок"))</f>
        <v/>
      </c>
    </row>
    <row r="2554" spans="1:13" x14ac:dyDescent="0.3">
      <c r="A2554" s="7">
        <v>42160</v>
      </c>
      <c r="C2554" s="9">
        <v>53690</v>
      </c>
      <c r="D2554" s="4" t="s">
        <v>16</v>
      </c>
      <c r="E2554" s="4" t="s">
        <v>24</v>
      </c>
      <c r="F2554" s="4" t="s">
        <v>119</v>
      </c>
      <c r="H2554" s="4" t="s">
        <v>178</v>
      </c>
      <c r="I2554" s="4" t="s">
        <v>163</v>
      </c>
      <c r="J2554" s="11">
        <f t="shared" si="117"/>
        <v>6</v>
      </c>
      <c r="K2554" s="11">
        <f t="shared" si="118"/>
        <v>0</v>
      </c>
      <c r="L2554" s="11">
        <f t="shared" si="119"/>
        <v>23</v>
      </c>
      <c r="M2554" s="11" t="str">
        <f ca="1">IF(I2554&lt;&gt;"план","",IF((ABS(SUMIFS($C:$C,$J:$J,J2554,$E:$E,E2554,$I:$I,"факт"))+ABS(C2554))&gt;ABS(SUMIFS(INDIRECT("'Реестр план'!"&amp;'План-факт'!$E$3),'Реестр план'!$F:$F,E2554,'Реестр план'!$I:$I,J2554)),"перерасход","ок"))</f>
        <v/>
      </c>
    </row>
    <row r="2555" spans="1:13" x14ac:dyDescent="0.3">
      <c r="A2555" s="7">
        <v>42160</v>
      </c>
      <c r="C2555" s="9">
        <v>100000</v>
      </c>
      <c r="D2555" s="4" t="s">
        <v>9</v>
      </c>
      <c r="E2555" s="4" t="s">
        <v>24</v>
      </c>
      <c r="F2555" s="4" t="s">
        <v>115</v>
      </c>
      <c r="H2555" s="4" t="s">
        <v>178</v>
      </c>
      <c r="I2555" s="4" t="s">
        <v>163</v>
      </c>
      <c r="J2555" s="11">
        <f t="shared" si="117"/>
        <v>6</v>
      </c>
      <c r="K2555" s="11">
        <f t="shared" si="118"/>
        <v>0</v>
      </c>
      <c r="L2555" s="11">
        <f t="shared" si="119"/>
        <v>23</v>
      </c>
      <c r="M2555" s="11" t="str">
        <f ca="1">IF(I2555&lt;&gt;"план","",IF((ABS(SUMIFS($C:$C,$J:$J,J2555,$E:$E,E2555,$I:$I,"факт"))+ABS(C2555))&gt;ABS(SUMIFS(INDIRECT("'Реестр план'!"&amp;'План-факт'!$E$3),'Реестр план'!$F:$F,E2555,'Реестр план'!$I:$I,J2555)),"перерасход","ок"))</f>
        <v/>
      </c>
    </row>
    <row r="2556" spans="1:13" x14ac:dyDescent="0.3">
      <c r="A2556" s="7">
        <v>42161</v>
      </c>
      <c r="C2556" s="9">
        <v>-3400000</v>
      </c>
      <c r="D2556" s="4" t="s">
        <v>15</v>
      </c>
      <c r="E2556" s="4" t="s">
        <v>78</v>
      </c>
      <c r="H2556" s="4" t="s">
        <v>186</v>
      </c>
      <c r="I2556" s="4" t="s">
        <v>163</v>
      </c>
      <c r="J2556" s="11">
        <f t="shared" si="117"/>
        <v>6</v>
      </c>
      <c r="K2556" s="11">
        <f t="shared" si="118"/>
        <v>0</v>
      </c>
      <c r="L2556" s="11">
        <f t="shared" si="119"/>
        <v>23</v>
      </c>
      <c r="M2556" s="11" t="str">
        <f ca="1">IF(I2556&lt;&gt;"план","",IF((ABS(SUMIFS($C:$C,$J:$J,J2556,$E:$E,E2556,$I:$I,"факт"))+ABS(C2556))&gt;ABS(SUMIFS(INDIRECT("'Реестр план'!"&amp;'План-факт'!$E$3),'Реестр план'!$F:$F,E2556,'Реестр план'!$I:$I,J2556)),"перерасход","ок"))</f>
        <v/>
      </c>
    </row>
    <row r="2557" spans="1:13" x14ac:dyDescent="0.3">
      <c r="A2557" s="7">
        <v>42161</v>
      </c>
      <c r="B2557" s="7">
        <v>41431</v>
      </c>
      <c r="C2557" s="9">
        <v>-4000</v>
      </c>
      <c r="D2557" s="4" t="s">
        <v>9</v>
      </c>
      <c r="E2557" s="4" t="s">
        <v>34</v>
      </c>
      <c r="H2557" s="4" t="s">
        <v>179</v>
      </c>
      <c r="I2557" s="4" t="s">
        <v>163</v>
      </c>
      <c r="J2557" s="11">
        <f t="shared" si="117"/>
        <v>6</v>
      </c>
      <c r="K2557" s="11">
        <f t="shared" si="118"/>
        <v>6</v>
      </c>
      <c r="L2557" s="11">
        <f t="shared" si="119"/>
        <v>23</v>
      </c>
      <c r="M2557" s="11" t="str">
        <f ca="1">IF(I2557&lt;&gt;"план","",IF((ABS(SUMIFS($C:$C,$J:$J,J2557,$E:$E,E2557,$I:$I,"факт"))+ABS(C2557))&gt;ABS(SUMIFS(INDIRECT("'Реестр план'!"&amp;'План-факт'!$E$3),'Реестр план'!$F:$F,E2557,'Реестр план'!$I:$I,J2557)),"перерасход","ок"))</f>
        <v/>
      </c>
    </row>
    <row r="2558" spans="1:13" x14ac:dyDescent="0.3">
      <c r="A2558" s="7">
        <v>42161</v>
      </c>
      <c r="C2558" s="9">
        <v>8850</v>
      </c>
      <c r="D2558" s="4" t="s">
        <v>16</v>
      </c>
      <c r="E2558" s="4" t="s">
        <v>24</v>
      </c>
      <c r="F2558" s="4" t="s">
        <v>112</v>
      </c>
      <c r="H2558" s="4" t="s">
        <v>178</v>
      </c>
      <c r="I2558" s="4" t="s">
        <v>163</v>
      </c>
      <c r="J2558" s="11">
        <f t="shared" si="117"/>
        <v>6</v>
      </c>
      <c r="K2558" s="11">
        <f t="shared" si="118"/>
        <v>0</v>
      </c>
      <c r="L2558" s="11">
        <f t="shared" si="119"/>
        <v>23</v>
      </c>
      <c r="M2558" s="11" t="str">
        <f ca="1">IF(I2558&lt;&gt;"план","",IF((ABS(SUMIFS($C:$C,$J:$J,J2558,$E:$E,E2558,$I:$I,"факт"))+ABS(C2558))&gt;ABS(SUMIFS(INDIRECT("'Реестр план'!"&amp;'План-факт'!$E$3),'Реестр план'!$F:$F,E2558,'Реестр план'!$I:$I,J2558)),"перерасход","ок"))</f>
        <v/>
      </c>
    </row>
    <row r="2559" spans="1:13" x14ac:dyDescent="0.3">
      <c r="A2559" s="7">
        <v>42161</v>
      </c>
      <c r="C2559" s="9">
        <v>39841.99</v>
      </c>
      <c r="D2559" s="4" t="s">
        <v>15</v>
      </c>
      <c r="E2559" s="4" t="s">
        <v>24</v>
      </c>
      <c r="F2559" s="4" t="s">
        <v>105</v>
      </c>
      <c r="H2559" s="4" t="s">
        <v>178</v>
      </c>
      <c r="I2559" s="4" t="s">
        <v>163</v>
      </c>
      <c r="J2559" s="11">
        <f t="shared" si="117"/>
        <v>6</v>
      </c>
      <c r="K2559" s="11">
        <f t="shared" si="118"/>
        <v>0</v>
      </c>
      <c r="L2559" s="11">
        <f t="shared" si="119"/>
        <v>23</v>
      </c>
      <c r="M2559" s="11" t="str">
        <f ca="1">IF(I2559&lt;&gt;"план","",IF((ABS(SUMIFS($C:$C,$J:$J,J2559,$E:$E,E2559,$I:$I,"факт"))+ABS(C2559))&gt;ABS(SUMIFS(INDIRECT("'Реестр план'!"&amp;'План-факт'!$E$3),'Реестр план'!$F:$F,E2559,'Реестр план'!$I:$I,J2559)),"перерасход","ок"))</f>
        <v/>
      </c>
    </row>
    <row r="2560" spans="1:13" x14ac:dyDescent="0.3">
      <c r="A2560" s="7">
        <v>42161</v>
      </c>
      <c r="C2560" s="9">
        <v>53100</v>
      </c>
      <c r="D2560" s="4" t="s">
        <v>15</v>
      </c>
      <c r="E2560" s="4" t="s">
        <v>24</v>
      </c>
      <c r="F2560" s="4" t="s">
        <v>108</v>
      </c>
      <c r="H2560" s="4" t="s">
        <v>178</v>
      </c>
      <c r="I2560" s="4" t="s">
        <v>163</v>
      </c>
      <c r="J2560" s="11">
        <f t="shared" si="117"/>
        <v>6</v>
      </c>
      <c r="K2560" s="11">
        <f t="shared" si="118"/>
        <v>0</v>
      </c>
      <c r="L2560" s="11">
        <f t="shared" si="119"/>
        <v>23</v>
      </c>
      <c r="M2560" s="11" t="str">
        <f ca="1">IF(I2560&lt;&gt;"план","",IF((ABS(SUMIFS($C:$C,$J:$J,J2560,$E:$E,E2560,$I:$I,"факт"))+ABS(C2560))&gt;ABS(SUMIFS(INDIRECT("'Реестр план'!"&amp;'План-факт'!$E$3),'Реестр план'!$F:$F,E2560,'Реестр план'!$I:$I,J2560)),"перерасход","ок"))</f>
        <v/>
      </c>
    </row>
    <row r="2561" spans="1:13" x14ac:dyDescent="0.3">
      <c r="A2561" s="7">
        <v>42162</v>
      </c>
      <c r="C2561" s="9">
        <v>6990</v>
      </c>
      <c r="D2561" s="4" t="s">
        <v>9</v>
      </c>
      <c r="E2561" s="4" t="s">
        <v>24</v>
      </c>
      <c r="F2561" s="4" t="s">
        <v>108</v>
      </c>
      <c r="H2561" s="4" t="s">
        <v>178</v>
      </c>
      <c r="I2561" s="4" t="s">
        <v>163</v>
      </c>
      <c r="J2561" s="11">
        <f t="shared" si="117"/>
        <v>6</v>
      </c>
      <c r="K2561" s="11">
        <f t="shared" si="118"/>
        <v>0</v>
      </c>
      <c r="L2561" s="11">
        <f t="shared" si="119"/>
        <v>24</v>
      </c>
      <c r="M2561" s="11" t="str">
        <f ca="1">IF(I2561&lt;&gt;"план","",IF((ABS(SUMIFS($C:$C,$J:$J,J2561,$E:$E,E2561,$I:$I,"факт"))+ABS(C2561))&gt;ABS(SUMIFS(INDIRECT("'Реестр план'!"&amp;'План-факт'!$E$3),'Реестр план'!$F:$F,E2561,'Реестр план'!$I:$I,J2561)),"перерасход","ок"))</f>
        <v/>
      </c>
    </row>
    <row r="2562" spans="1:13" x14ac:dyDescent="0.3">
      <c r="A2562" s="7">
        <v>42162</v>
      </c>
      <c r="C2562" s="9">
        <v>7080</v>
      </c>
      <c r="D2562" s="4" t="s">
        <v>9</v>
      </c>
      <c r="E2562" s="4" t="s">
        <v>24</v>
      </c>
      <c r="F2562" s="4" t="s">
        <v>111</v>
      </c>
      <c r="H2562" s="4" t="s">
        <v>178</v>
      </c>
      <c r="I2562" s="4" t="s">
        <v>163</v>
      </c>
      <c r="J2562" s="11">
        <f t="shared" si="117"/>
        <v>6</v>
      </c>
      <c r="K2562" s="11">
        <f t="shared" si="118"/>
        <v>0</v>
      </c>
      <c r="L2562" s="11">
        <f t="shared" si="119"/>
        <v>24</v>
      </c>
      <c r="M2562" s="11" t="str">
        <f ca="1">IF(I2562&lt;&gt;"план","",IF((ABS(SUMIFS($C:$C,$J:$J,J2562,$E:$E,E2562,$I:$I,"факт"))+ABS(C2562))&gt;ABS(SUMIFS(INDIRECT("'Реестр план'!"&amp;'План-факт'!$E$3),'Реестр план'!$F:$F,E2562,'Реестр план'!$I:$I,J2562)),"перерасход","ок"))</f>
        <v/>
      </c>
    </row>
    <row r="2563" spans="1:13" x14ac:dyDescent="0.3">
      <c r="A2563" s="7">
        <v>42162</v>
      </c>
      <c r="C2563" s="9">
        <v>10620</v>
      </c>
      <c r="D2563" s="4" t="s">
        <v>9</v>
      </c>
      <c r="E2563" s="4" t="s">
        <v>24</v>
      </c>
      <c r="F2563" s="4" t="s">
        <v>124</v>
      </c>
      <c r="H2563" s="4" t="s">
        <v>178</v>
      </c>
      <c r="I2563" s="4" t="s">
        <v>163</v>
      </c>
      <c r="J2563" s="11">
        <f t="shared" si="117"/>
        <v>6</v>
      </c>
      <c r="K2563" s="11">
        <f t="shared" si="118"/>
        <v>0</v>
      </c>
      <c r="L2563" s="11">
        <f t="shared" si="119"/>
        <v>24</v>
      </c>
      <c r="M2563" s="11" t="str">
        <f ca="1">IF(I2563&lt;&gt;"план","",IF((ABS(SUMIFS($C:$C,$J:$J,J2563,$E:$E,E2563,$I:$I,"факт"))+ABS(C2563))&gt;ABS(SUMIFS(INDIRECT("'Реестр план'!"&amp;'План-факт'!$E$3),'Реестр план'!$F:$F,E2563,'Реестр план'!$I:$I,J2563)),"перерасход","ок"))</f>
        <v/>
      </c>
    </row>
    <row r="2564" spans="1:13" x14ac:dyDescent="0.3">
      <c r="A2564" s="7">
        <v>42162</v>
      </c>
      <c r="C2564" s="9">
        <v>15198.4</v>
      </c>
      <c r="D2564" s="4" t="s">
        <v>9</v>
      </c>
      <c r="E2564" s="4" t="s">
        <v>24</v>
      </c>
      <c r="F2564" s="4" t="s">
        <v>121</v>
      </c>
      <c r="H2564" s="4" t="s">
        <v>178</v>
      </c>
      <c r="I2564" s="4" t="s">
        <v>163</v>
      </c>
      <c r="J2564" s="11">
        <f t="shared" ref="J2564:J2627" si="120">IF(ISBLANK(A2564),0,MONTH(A2564))</f>
        <v>6</v>
      </c>
      <c r="K2564" s="11">
        <f t="shared" ref="K2564:K2627" si="121">IF(ISBLANK(B2564),0,MONTH(B2564))</f>
        <v>0</v>
      </c>
      <c r="L2564" s="11">
        <f t="shared" ref="L2564:L2627" si="122">WEEKNUM(A2564)</f>
        <v>24</v>
      </c>
      <c r="M2564" s="11" t="str">
        <f ca="1">IF(I2564&lt;&gt;"план","",IF((ABS(SUMIFS($C:$C,$J:$J,J2564,$E:$E,E2564,$I:$I,"факт"))+ABS(C2564))&gt;ABS(SUMIFS(INDIRECT("'Реестр план'!"&amp;'План-факт'!$E$3),'Реестр план'!$F:$F,E2564,'Реестр план'!$I:$I,J2564)),"перерасход","ок"))</f>
        <v/>
      </c>
    </row>
    <row r="2565" spans="1:13" x14ac:dyDescent="0.3">
      <c r="A2565" s="7">
        <v>42162</v>
      </c>
      <c r="C2565" s="9">
        <v>16874</v>
      </c>
      <c r="D2565" s="4" t="s">
        <v>9</v>
      </c>
      <c r="E2565" s="4" t="s">
        <v>24</v>
      </c>
      <c r="F2565" s="4" t="s">
        <v>123</v>
      </c>
      <c r="H2565" s="4" t="s">
        <v>178</v>
      </c>
      <c r="I2565" s="4" t="s">
        <v>163</v>
      </c>
      <c r="J2565" s="11">
        <f t="shared" si="120"/>
        <v>6</v>
      </c>
      <c r="K2565" s="11">
        <f t="shared" si="121"/>
        <v>0</v>
      </c>
      <c r="L2565" s="11">
        <f t="shared" si="122"/>
        <v>24</v>
      </c>
      <c r="M2565" s="11" t="str">
        <f ca="1">IF(I2565&lt;&gt;"план","",IF((ABS(SUMIFS($C:$C,$J:$J,J2565,$E:$E,E2565,$I:$I,"факт"))+ABS(C2565))&gt;ABS(SUMIFS(INDIRECT("'Реестр план'!"&amp;'План-факт'!$E$3),'Реестр план'!$F:$F,E2565,'Реестр план'!$I:$I,J2565)),"перерасход","ок"))</f>
        <v/>
      </c>
    </row>
    <row r="2566" spans="1:13" x14ac:dyDescent="0.3">
      <c r="A2566" s="7">
        <v>42162</v>
      </c>
      <c r="C2566" s="9">
        <v>26863.88</v>
      </c>
      <c r="D2566" s="4" t="s">
        <v>16</v>
      </c>
      <c r="E2566" s="4" t="s">
        <v>24</v>
      </c>
      <c r="F2566" s="4" t="s">
        <v>116</v>
      </c>
      <c r="H2566" s="4" t="s">
        <v>178</v>
      </c>
      <c r="I2566" s="4" t="s">
        <v>163</v>
      </c>
      <c r="J2566" s="11">
        <f t="shared" si="120"/>
        <v>6</v>
      </c>
      <c r="K2566" s="11">
        <f t="shared" si="121"/>
        <v>0</v>
      </c>
      <c r="L2566" s="11">
        <f t="shared" si="122"/>
        <v>24</v>
      </c>
      <c r="M2566" s="11" t="str">
        <f ca="1">IF(I2566&lt;&gt;"план","",IF((ABS(SUMIFS($C:$C,$J:$J,J2566,$E:$E,E2566,$I:$I,"факт"))+ABS(C2566))&gt;ABS(SUMIFS(INDIRECT("'Реестр план'!"&amp;'План-факт'!$E$3),'Реестр план'!$F:$F,E2566,'Реестр план'!$I:$I,J2566)),"перерасход","ок"))</f>
        <v/>
      </c>
    </row>
    <row r="2567" spans="1:13" x14ac:dyDescent="0.3">
      <c r="A2567" s="7">
        <v>42162</v>
      </c>
      <c r="C2567" s="9">
        <v>41311.089999999997</v>
      </c>
      <c r="D2567" s="4" t="s">
        <v>16</v>
      </c>
      <c r="E2567" s="4" t="s">
        <v>24</v>
      </c>
      <c r="F2567" s="4" t="s">
        <v>123</v>
      </c>
      <c r="H2567" s="4" t="s">
        <v>178</v>
      </c>
      <c r="I2567" s="4" t="s">
        <v>163</v>
      </c>
      <c r="J2567" s="11">
        <f t="shared" si="120"/>
        <v>6</v>
      </c>
      <c r="K2567" s="11">
        <f t="shared" si="121"/>
        <v>0</v>
      </c>
      <c r="L2567" s="11">
        <f t="shared" si="122"/>
        <v>24</v>
      </c>
      <c r="M2567" s="11" t="str">
        <f ca="1">IF(I2567&lt;&gt;"план","",IF((ABS(SUMIFS($C:$C,$J:$J,J2567,$E:$E,E2567,$I:$I,"факт"))+ABS(C2567))&gt;ABS(SUMIFS(INDIRECT("'Реестр план'!"&amp;'План-факт'!$E$3),'Реестр план'!$F:$F,E2567,'Реестр план'!$I:$I,J2567)),"перерасход","ок"))</f>
        <v/>
      </c>
    </row>
    <row r="2568" spans="1:13" x14ac:dyDescent="0.3">
      <c r="A2568" s="7">
        <v>42162</v>
      </c>
      <c r="C2568" s="9">
        <v>54299.45</v>
      </c>
      <c r="D2568" s="4" t="s">
        <v>9</v>
      </c>
      <c r="E2568" s="4" t="s">
        <v>24</v>
      </c>
      <c r="F2568" s="4" t="s">
        <v>107</v>
      </c>
      <c r="H2568" s="4" t="s">
        <v>178</v>
      </c>
      <c r="I2568" s="4" t="s">
        <v>163</v>
      </c>
      <c r="J2568" s="11">
        <f t="shared" si="120"/>
        <v>6</v>
      </c>
      <c r="K2568" s="11">
        <f t="shared" si="121"/>
        <v>0</v>
      </c>
      <c r="L2568" s="11">
        <f t="shared" si="122"/>
        <v>24</v>
      </c>
      <c r="M2568" s="11" t="str">
        <f ca="1">IF(I2568&lt;&gt;"план","",IF((ABS(SUMIFS($C:$C,$J:$J,J2568,$E:$E,E2568,$I:$I,"факт"))+ABS(C2568))&gt;ABS(SUMIFS(INDIRECT("'Реестр план'!"&amp;'План-факт'!$E$3),'Реестр план'!$F:$F,E2568,'Реестр план'!$I:$I,J2568)),"перерасход","ок"))</f>
        <v/>
      </c>
    </row>
    <row r="2569" spans="1:13" x14ac:dyDescent="0.3">
      <c r="A2569" s="7">
        <v>42162</v>
      </c>
      <c r="C2569" s="9">
        <v>73750</v>
      </c>
      <c r="D2569" s="4" t="s">
        <v>15</v>
      </c>
      <c r="E2569" s="4" t="s">
        <v>24</v>
      </c>
      <c r="F2569" s="4" t="s">
        <v>110</v>
      </c>
      <c r="H2569" s="4" t="s">
        <v>178</v>
      </c>
      <c r="I2569" s="4" t="s">
        <v>163</v>
      </c>
      <c r="J2569" s="11">
        <f t="shared" si="120"/>
        <v>6</v>
      </c>
      <c r="K2569" s="11">
        <f t="shared" si="121"/>
        <v>0</v>
      </c>
      <c r="L2569" s="11">
        <f t="shared" si="122"/>
        <v>24</v>
      </c>
      <c r="M2569" s="11" t="str">
        <f ca="1">IF(I2569&lt;&gt;"план","",IF((ABS(SUMIFS($C:$C,$J:$J,J2569,$E:$E,E2569,$I:$I,"факт"))+ABS(C2569))&gt;ABS(SUMIFS(INDIRECT("'Реестр план'!"&amp;'План-факт'!$E$3),'Реестр план'!$F:$F,E2569,'Реестр план'!$I:$I,J2569)),"перерасход","ок"))</f>
        <v/>
      </c>
    </row>
    <row r="2570" spans="1:13" x14ac:dyDescent="0.3">
      <c r="A2570" s="7">
        <v>42162</v>
      </c>
      <c r="C2570" s="9">
        <v>84960</v>
      </c>
      <c r="D2570" s="4" t="s">
        <v>15</v>
      </c>
      <c r="E2570" s="4" t="s">
        <v>24</v>
      </c>
      <c r="F2570" s="4" t="s">
        <v>125</v>
      </c>
      <c r="H2570" s="4" t="s">
        <v>178</v>
      </c>
      <c r="I2570" s="4" t="s">
        <v>163</v>
      </c>
      <c r="J2570" s="11">
        <f t="shared" si="120"/>
        <v>6</v>
      </c>
      <c r="K2570" s="11">
        <f t="shared" si="121"/>
        <v>0</v>
      </c>
      <c r="L2570" s="11">
        <f t="shared" si="122"/>
        <v>24</v>
      </c>
      <c r="M2570" s="11" t="str">
        <f ca="1">IF(I2570&lt;&gt;"план","",IF((ABS(SUMIFS($C:$C,$J:$J,J2570,$E:$E,E2570,$I:$I,"факт"))+ABS(C2570))&gt;ABS(SUMIFS(INDIRECT("'Реестр план'!"&amp;'План-факт'!$E$3),'Реестр план'!$F:$F,E2570,'Реестр план'!$I:$I,J2570)),"перерасход","ок"))</f>
        <v/>
      </c>
    </row>
    <row r="2571" spans="1:13" x14ac:dyDescent="0.3">
      <c r="A2571" s="7">
        <v>42162</v>
      </c>
      <c r="C2571" s="9">
        <v>99025.600000000006</v>
      </c>
      <c r="D2571" s="4" t="s">
        <v>15</v>
      </c>
      <c r="E2571" s="4" t="s">
        <v>24</v>
      </c>
      <c r="F2571" s="4" t="s">
        <v>120</v>
      </c>
      <c r="H2571" s="4" t="s">
        <v>178</v>
      </c>
      <c r="I2571" s="4" t="s">
        <v>163</v>
      </c>
      <c r="J2571" s="11">
        <f t="shared" si="120"/>
        <v>6</v>
      </c>
      <c r="K2571" s="11">
        <f t="shared" si="121"/>
        <v>0</v>
      </c>
      <c r="L2571" s="11">
        <f t="shared" si="122"/>
        <v>24</v>
      </c>
      <c r="M2571" s="11" t="str">
        <f ca="1">IF(I2571&lt;&gt;"план","",IF((ABS(SUMIFS($C:$C,$J:$J,J2571,$E:$E,E2571,$I:$I,"факт"))+ABS(C2571))&gt;ABS(SUMIFS(INDIRECT("'Реестр план'!"&amp;'План-факт'!$E$3),'Реестр план'!$F:$F,E2571,'Реестр план'!$I:$I,J2571)),"перерасход","ок"))</f>
        <v/>
      </c>
    </row>
    <row r="2572" spans="1:13" x14ac:dyDescent="0.3">
      <c r="A2572" s="7">
        <v>42162</v>
      </c>
      <c r="C2572" s="9">
        <v>100359</v>
      </c>
      <c r="D2572" s="4" t="s">
        <v>15</v>
      </c>
      <c r="E2572" s="4" t="s">
        <v>24</v>
      </c>
      <c r="F2572" s="4" t="s">
        <v>122</v>
      </c>
      <c r="H2572" s="4" t="s">
        <v>178</v>
      </c>
      <c r="I2572" s="4" t="s">
        <v>163</v>
      </c>
      <c r="J2572" s="11">
        <f t="shared" si="120"/>
        <v>6</v>
      </c>
      <c r="K2572" s="11">
        <f t="shared" si="121"/>
        <v>0</v>
      </c>
      <c r="L2572" s="11">
        <f t="shared" si="122"/>
        <v>24</v>
      </c>
      <c r="M2572" s="11" t="str">
        <f ca="1">IF(I2572&lt;&gt;"план","",IF((ABS(SUMIFS($C:$C,$J:$J,J2572,$E:$E,E2572,$I:$I,"факт"))+ABS(C2572))&gt;ABS(SUMIFS(INDIRECT("'Реестр план'!"&amp;'План-факт'!$E$3),'Реестр план'!$F:$F,E2572,'Реестр план'!$I:$I,J2572)),"перерасход","ок"))</f>
        <v/>
      </c>
    </row>
    <row r="2573" spans="1:13" x14ac:dyDescent="0.3">
      <c r="A2573" s="7">
        <v>42162</v>
      </c>
      <c r="C2573" s="9">
        <v>200080.8</v>
      </c>
      <c r="D2573" s="4" t="s">
        <v>15</v>
      </c>
      <c r="E2573" s="4" t="s">
        <v>24</v>
      </c>
      <c r="F2573" s="4" t="s">
        <v>123</v>
      </c>
      <c r="H2573" s="4" t="s">
        <v>178</v>
      </c>
      <c r="I2573" s="4" t="s">
        <v>163</v>
      </c>
      <c r="J2573" s="11">
        <f t="shared" si="120"/>
        <v>6</v>
      </c>
      <c r="K2573" s="11">
        <f t="shared" si="121"/>
        <v>0</v>
      </c>
      <c r="L2573" s="11">
        <f t="shared" si="122"/>
        <v>24</v>
      </c>
      <c r="M2573" s="11" t="str">
        <f ca="1">IF(I2573&lt;&gt;"план","",IF((ABS(SUMIFS($C:$C,$J:$J,J2573,$E:$E,E2573,$I:$I,"факт"))+ABS(C2573))&gt;ABS(SUMIFS(INDIRECT("'Реестр план'!"&amp;'План-факт'!$E$3),'Реестр план'!$F:$F,E2573,'Реестр план'!$I:$I,J2573)),"перерасход","ок"))</f>
        <v/>
      </c>
    </row>
    <row r="2574" spans="1:13" x14ac:dyDescent="0.3">
      <c r="A2574" s="7">
        <v>42162</v>
      </c>
      <c r="C2574" s="9">
        <v>200080.8</v>
      </c>
      <c r="D2574" s="4" t="s">
        <v>9</v>
      </c>
      <c r="E2574" s="4" t="s">
        <v>24</v>
      </c>
      <c r="F2574" s="4" t="s">
        <v>119</v>
      </c>
      <c r="H2574" s="4" t="s">
        <v>178</v>
      </c>
      <c r="I2574" s="4" t="s">
        <v>163</v>
      </c>
      <c r="J2574" s="11">
        <f t="shared" si="120"/>
        <v>6</v>
      </c>
      <c r="K2574" s="11">
        <f t="shared" si="121"/>
        <v>0</v>
      </c>
      <c r="L2574" s="11">
        <f t="shared" si="122"/>
        <v>24</v>
      </c>
      <c r="M2574" s="11" t="str">
        <f ca="1">IF(I2574&lt;&gt;"план","",IF((ABS(SUMIFS($C:$C,$J:$J,J2574,$E:$E,E2574,$I:$I,"факт"))+ABS(C2574))&gt;ABS(SUMIFS(INDIRECT("'Реестр план'!"&amp;'План-факт'!$E$3),'Реестр план'!$F:$F,E2574,'Реестр план'!$I:$I,J2574)),"перерасход","ок"))</f>
        <v/>
      </c>
    </row>
    <row r="2575" spans="1:13" x14ac:dyDescent="0.3">
      <c r="A2575" s="7">
        <v>42162</v>
      </c>
      <c r="C2575" s="9">
        <v>309750</v>
      </c>
      <c r="D2575" s="4" t="s">
        <v>15</v>
      </c>
      <c r="E2575" s="4" t="s">
        <v>24</v>
      </c>
      <c r="F2575" s="4" t="s">
        <v>114</v>
      </c>
      <c r="H2575" s="4" t="s">
        <v>178</v>
      </c>
      <c r="I2575" s="4" t="s">
        <v>163</v>
      </c>
      <c r="J2575" s="11">
        <f t="shared" si="120"/>
        <v>6</v>
      </c>
      <c r="K2575" s="11">
        <f t="shared" si="121"/>
        <v>0</v>
      </c>
      <c r="L2575" s="11">
        <f t="shared" si="122"/>
        <v>24</v>
      </c>
      <c r="M2575" s="11" t="str">
        <f ca="1">IF(I2575&lt;&gt;"план","",IF((ABS(SUMIFS($C:$C,$J:$J,J2575,$E:$E,E2575,$I:$I,"факт"))+ABS(C2575))&gt;ABS(SUMIFS(INDIRECT("'Реестр план'!"&amp;'План-факт'!$E$3),'Реестр план'!$F:$F,E2575,'Реестр план'!$I:$I,J2575)),"перерасход","ок"))</f>
        <v/>
      </c>
    </row>
    <row r="2576" spans="1:13" x14ac:dyDescent="0.3">
      <c r="A2576" s="7">
        <v>42165</v>
      </c>
      <c r="C2576" s="9">
        <v>-250000</v>
      </c>
      <c r="D2576" s="4" t="s">
        <v>15</v>
      </c>
      <c r="E2576" s="4" t="s">
        <v>69</v>
      </c>
      <c r="H2576" s="4" t="s">
        <v>186</v>
      </c>
      <c r="I2576" s="4" t="s">
        <v>163</v>
      </c>
      <c r="J2576" s="11">
        <f t="shared" si="120"/>
        <v>6</v>
      </c>
      <c r="K2576" s="11">
        <f t="shared" si="121"/>
        <v>0</v>
      </c>
      <c r="L2576" s="11">
        <f t="shared" si="122"/>
        <v>24</v>
      </c>
      <c r="M2576" s="11" t="str">
        <f ca="1">IF(I2576&lt;&gt;"план","",IF((ABS(SUMIFS($C:$C,$J:$J,J2576,$E:$E,E2576,$I:$I,"факт"))+ABS(C2576))&gt;ABS(SUMIFS(INDIRECT("'Реестр план'!"&amp;'План-факт'!$E$3),'Реестр план'!$F:$F,E2576,'Реестр план'!$I:$I,J2576)),"перерасход","ок"))</f>
        <v/>
      </c>
    </row>
    <row r="2577" spans="1:13" x14ac:dyDescent="0.3">
      <c r="A2577" s="7">
        <v>42165</v>
      </c>
      <c r="B2577" s="7">
        <v>41435</v>
      </c>
      <c r="C2577" s="9">
        <v>-50000</v>
      </c>
      <c r="D2577" s="4" t="s">
        <v>15</v>
      </c>
      <c r="E2577" s="4" t="s">
        <v>155</v>
      </c>
      <c r="H2577" s="4" t="s">
        <v>184</v>
      </c>
      <c r="I2577" s="4" t="s">
        <v>163</v>
      </c>
      <c r="J2577" s="11">
        <f t="shared" si="120"/>
        <v>6</v>
      </c>
      <c r="K2577" s="11">
        <f t="shared" si="121"/>
        <v>6</v>
      </c>
      <c r="L2577" s="11">
        <f t="shared" si="122"/>
        <v>24</v>
      </c>
      <c r="M2577" s="11" t="str">
        <f ca="1">IF(I2577&lt;&gt;"план","",IF((ABS(SUMIFS($C:$C,$J:$J,J2577,$E:$E,E2577,$I:$I,"факт"))+ABS(C2577))&gt;ABS(SUMIFS(INDIRECT("'Реестр план'!"&amp;'План-факт'!$E$3),'Реестр план'!$F:$F,E2577,'Реестр план'!$I:$I,J2577)),"перерасход","ок"))</f>
        <v/>
      </c>
    </row>
    <row r="2578" spans="1:13" x14ac:dyDescent="0.3">
      <c r="A2578" s="7">
        <v>42165</v>
      </c>
      <c r="C2578" s="9">
        <v>3717</v>
      </c>
      <c r="D2578" s="4" t="s">
        <v>9</v>
      </c>
      <c r="E2578" s="4" t="s">
        <v>24</v>
      </c>
      <c r="F2578" s="4" t="s">
        <v>114</v>
      </c>
      <c r="H2578" s="4" t="s">
        <v>178</v>
      </c>
      <c r="I2578" s="4" t="s">
        <v>163</v>
      </c>
      <c r="J2578" s="11">
        <f t="shared" si="120"/>
        <v>6</v>
      </c>
      <c r="K2578" s="11">
        <f t="shared" si="121"/>
        <v>0</v>
      </c>
      <c r="L2578" s="11">
        <f t="shared" si="122"/>
        <v>24</v>
      </c>
      <c r="M2578" s="11" t="str">
        <f ca="1">IF(I2578&lt;&gt;"план","",IF((ABS(SUMIFS($C:$C,$J:$J,J2578,$E:$E,E2578,$I:$I,"факт"))+ABS(C2578))&gt;ABS(SUMIFS(INDIRECT("'Реестр план'!"&amp;'План-факт'!$E$3),'Реестр план'!$F:$F,E2578,'Реестр план'!$I:$I,J2578)),"перерасход","ок"))</f>
        <v/>
      </c>
    </row>
    <row r="2579" spans="1:13" x14ac:dyDescent="0.3">
      <c r="A2579" s="7">
        <v>42165</v>
      </c>
      <c r="C2579" s="9">
        <v>13195.35</v>
      </c>
      <c r="D2579" s="4" t="s">
        <v>9</v>
      </c>
      <c r="E2579" s="4" t="s">
        <v>24</v>
      </c>
      <c r="F2579" s="4" t="s">
        <v>114</v>
      </c>
      <c r="H2579" s="4" t="s">
        <v>178</v>
      </c>
      <c r="I2579" s="4" t="s">
        <v>163</v>
      </c>
      <c r="J2579" s="11">
        <f t="shared" si="120"/>
        <v>6</v>
      </c>
      <c r="K2579" s="11">
        <f t="shared" si="121"/>
        <v>0</v>
      </c>
      <c r="L2579" s="11">
        <f t="shared" si="122"/>
        <v>24</v>
      </c>
      <c r="M2579" s="11" t="str">
        <f ca="1">IF(I2579&lt;&gt;"план","",IF((ABS(SUMIFS($C:$C,$J:$J,J2579,$E:$E,E2579,$I:$I,"факт"))+ABS(C2579))&gt;ABS(SUMIFS(INDIRECT("'Реестр план'!"&amp;'План-факт'!$E$3),'Реестр план'!$F:$F,E2579,'Реестр план'!$I:$I,J2579)),"перерасход","ок"))</f>
        <v/>
      </c>
    </row>
    <row r="2580" spans="1:13" x14ac:dyDescent="0.3">
      <c r="A2580" s="7">
        <v>42165</v>
      </c>
      <c r="C2580" s="9">
        <v>14160.04</v>
      </c>
      <c r="D2580" s="4" t="s">
        <v>9</v>
      </c>
      <c r="E2580" s="4" t="s">
        <v>24</v>
      </c>
      <c r="F2580" s="4" t="s">
        <v>106</v>
      </c>
      <c r="H2580" s="4" t="s">
        <v>178</v>
      </c>
      <c r="I2580" s="4" t="s">
        <v>163</v>
      </c>
      <c r="J2580" s="11">
        <f t="shared" si="120"/>
        <v>6</v>
      </c>
      <c r="K2580" s="11">
        <f t="shared" si="121"/>
        <v>0</v>
      </c>
      <c r="L2580" s="11">
        <f t="shared" si="122"/>
        <v>24</v>
      </c>
      <c r="M2580" s="11" t="str">
        <f ca="1">IF(I2580&lt;&gt;"план","",IF((ABS(SUMIFS($C:$C,$J:$J,J2580,$E:$E,E2580,$I:$I,"факт"))+ABS(C2580))&gt;ABS(SUMIFS(INDIRECT("'Реестр план'!"&amp;'План-факт'!$E$3),'Реестр план'!$F:$F,E2580,'Реестр план'!$I:$I,J2580)),"перерасход","ок"))</f>
        <v/>
      </c>
    </row>
    <row r="2581" spans="1:13" x14ac:dyDescent="0.3">
      <c r="A2581" s="7">
        <v>42165</v>
      </c>
      <c r="C2581" s="9">
        <v>29337.94</v>
      </c>
      <c r="D2581" s="4" t="s">
        <v>9</v>
      </c>
      <c r="E2581" s="4" t="s">
        <v>24</v>
      </c>
      <c r="F2581" s="4" t="s">
        <v>112</v>
      </c>
      <c r="H2581" s="4" t="s">
        <v>178</v>
      </c>
      <c r="I2581" s="4" t="s">
        <v>163</v>
      </c>
      <c r="J2581" s="11">
        <f t="shared" si="120"/>
        <v>6</v>
      </c>
      <c r="K2581" s="11">
        <f t="shared" si="121"/>
        <v>0</v>
      </c>
      <c r="L2581" s="11">
        <f t="shared" si="122"/>
        <v>24</v>
      </c>
      <c r="M2581" s="11" t="str">
        <f ca="1">IF(I2581&lt;&gt;"план","",IF((ABS(SUMIFS($C:$C,$J:$J,J2581,$E:$E,E2581,$I:$I,"факт"))+ABS(C2581))&gt;ABS(SUMIFS(INDIRECT("'Реестр план'!"&amp;'План-факт'!$E$3),'Реестр план'!$F:$F,E2581,'Реестр план'!$I:$I,J2581)),"перерасход","ок"))</f>
        <v/>
      </c>
    </row>
    <row r="2582" spans="1:13" x14ac:dyDescent="0.3">
      <c r="A2582" s="7">
        <v>42165</v>
      </c>
      <c r="C2582" s="9">
        <v>41630.400000000001</v>
      </c>
      <c r="D2582" s="4" t="s">
        <v>16</v>
      </c>
      <c r="E2582" s="4" t="s">
        <v>24</v>
      </c>
      <c r="F2582" s="4" t="s">
        <v>121</v>
      </c>
      <c r="H2582" s="4" t="s">
        <v>178</v>
      </c>
      <c r="I2582" s="4" t="s">
        <v>163</v>
      </c>
      <c r="J2582" s="11">
        <f t="shared" si="120"/>
        <v>6</v>
      </c>
      <c r="K2582" s="11">
        <f t="shared" si="121"/>
        <v>0</v>
      </c>
      <c r="L2582" s="11">
        <f t="shared" si="122"/>
        <v>24</v>
      </c>
      <c r="M2582" s="11" t="str">
        <f ca="1">IF(I2582&lt;&gt;"план","",IF((ABS(SUMIFS($C:$C,$J:$J,J2582,$E:$E,E2582,$I:$I,"факт"))+ABS(C2582))&gt;ABS(SUMIFS(INDIRECT("'Реестр план'!"&amp;'План-факт'!$E$3),'Реестр план'!$F:$F,E2582,'Реестр план'!$I:$I,J2582)),"перерасход","ок"))</f>
        <v/>
      </c>
    </row>
    <row r="2583" spans="1:13" x14ac:dyDescent="0.3">
      <c r="A2583" s="7">
        <v>42165</v>
      </c>
      <c r="C2583" s="9">
        <v>52244.5</v>
      </c>
      <c r="D2583" s="4" t="s">
        <v>9</v>
      </c>
      <c r="E2583" s="4" t="s">
        <v>24</v>
      </c>
      <c r="F2583" s="4" t="s">
        <v>111</v>
      </c>
      <c r="H2583" s="4" t="s">
        <v>178</v>
      </c>
      <c r="I2583" s="4" t="s">
        <v>163</v>
      </c>
      <c r="J2583" s="11">
        <f t="shared" si="120"/>
        <v>6</v>
      </c>
      <c r="K2583" s="11">
        <f t="shared" si="121"/>
        <v>0</v>
      </c>
      <c r="L2583" s="11">
        <f t="shared" si="122"/>
        <v>24</v>
      </c>
      <c r="M2583" s="11" t="str">
        <f ca="1">IF(I2583&lt;&gt;"план","",IF((ABS(SUMIFS($C:$C,$J:$J,J2583,$E:$E,E2583,$I:$I,"факт"))+ABS(C2583))&gt;ABS(SUMIFS(INDIRECT("'Реестр план'!"&amp;'План-факт'!$E$3),'Реестр план'!$F:$F,E2583,'Реестр план'!$I:$I,J2583)),"перерасход","ок"))</f>
        <v/>
      </c>
    </row>
    <row r="2584" spans="1:13" x14ac:dyDescent="0.3">
      <c r="A2584" s="7">
        <v>42165</v>
      </c>
      <c r="C2584" s="9">
        <v>61124</v>
      </c>
      <c r="D2584" s="4" t="s">
        <v>15</v>
      </c>
      <c r="E2584" s="4" t="s">
        <v>24</v>
      </c>
      <c r="F2584" s="4" t="s">
        <v>120</v>
      </c>
      <c r="H2584" s="4" t="s">
        <v>178</v>
      </c>
      <c r="I2584" s="4" t="s">
        <v>163</v>
      </c>
      <c r="J2584" s="11">
        <f t="shared" si="120"/>
        <v>6</v>
      </c>
      <c r="K2584" s="11">
        <f t="shared" si="121"/>
        <v>0</v>
      </c>
      <c r="L2584" s="11">
        <f t="shared" si="122"/>
        <v>24</v>
      </c>
      <c r="M2584" s="11" t="str">
        <f ca="1">IF(I2584&lt;&gt;"план","",IF((ABS(SUMIFS($C:$C,$J:$J,J2584,$E:$E,E2584,$I:$I,"факт"))+ABS(C2584))&gt;ABS(SUMIFS(INDIRECT("'Реестр план'!"&amp;'План-факт'!$E$3),'Реестр план'!$F:$F,E2584,'Реестр план'!$I:$I,J2584)),"перерасход","ок"))</f>
        <v/>
      </c>
    </row>
    <row r="2585" spans="1:13" x14ac:dyDescent="0.3">
      <c r="A2585" s="7">
        <v>42165</v>
      </c>
      <c r="C2585" s="9">
        <v>94638.53</v>
      </c>
      <c r="D2585" s="4" t="s">
        <v>9</v>
      </c>
      <c r="E2585" s="4" t="s">
        <v>24</v>
      </c>
      <c r="F2585" s="4" t="s">
        <v>117</v>
      </c>
      <c r="H2585" s="4" t="s">
        <v>178</v>
      </c>
      <c r="I2585" s="4" t="s">
        <v>163</v>
      </c>
      <c r="J2585" s="11">
        <f t="shared" si="120"/>
        <v>6</v>
      </c>
      <c r="K2585" s="11">
        <f t="shared" si="121"/>
        <v>0</v>
      </c>
      <c r="L2585" s="11">
        <f t="shared" si="122"/>
        <v>24</v>
      </c>
      <c r="M2585" s="11" t="str">
        <f ca="1">IF(I2585&lt;&gt;"план","",IF((ABS(SUMIFS($C:$C,$J:$J,J2585,$E:$E,E2585,$I:$I,"факт"))+ABS(C2585))&gt;ABS(SUMIFS(INDIRECT("'Реестр план'!"&amp;'План-факт'!$E$3),'Реестр план'!$F:$F,E2585,'Реестр план'!$I:$I,J2585)),"перерасход","ок"))</f>
        <v/>
      </c>
    </row>
    <row r="2586" spans="1:13" x14ac:dyDescent="0.3">
      <c r="A2586" s="7">
        <v>42165</v>
      </c>
      <c r="C2586" s="9">
        <v>107763.68</v>
      </c>
      <c r="D2586" s="4" t="s">
        <v>15</v>
      </c>
      <c r="E2586" s="4" t="s">
        <v>24</v>
      </c>
      <c r="F2586" s="4" t="s">
        <v>108</v>
      </c>
      <c r="H2586" s="4" t="s">
        <v>178</v>
      </c>
      <c r="I2586" s="4" t="s">
        <v>163</v>
      </c>
      <c r="J2586" s="11">
        <f t="shared" si="120"/>
        <v>6</v>
      </c>
      <c r="K2586" s="11">
        <f t="shared" si="121"/>
        <v>0</v>
      </c>
      <c r="L2586" s="11">
        <f t="shared" si="122"/>
        <v>24</v>
      </c>
      <c r="M2586" s="11" t="str">
        <f ca="1">IF(I2586&lt;&gt;"план","",IF((ABS(SUMIFS($C:$C,$J:$J,J2586,$E:$E,E2586,$I:$I,"факт"))+ABS(C2586))&gt;ABS(SUMIFS(INDIRECT("'Реестр план'!"&amp;'План-факт'!$E$3),'Реестр план'!$F:$F,E2586,'Реестр план'!$I:$I,J2586)),"перерасход","ок"))</f>
        <v/>
      </c>
    </row>
    <row r="2587" spans="1:13" x14ac:dyDescent="0.3">
      <c r="A2587" s="7">
        <v>42165</v>
      </c>
      <c r="C2587" s="9">
        <v>112749</v>
      </c>
      <c r="D2587" s="4" t="s">
        <v>9</v>
      </c>
      <c r="E2587" s="4" t="s">
        <v>24</v>
      </c>
      <c r="F2587" s="4" t="s">
        <v>109</v>
      </c>
      <c r="H2587" s="4" t="s">
        <v>178</v>
      </c>
      <c r="I2587" s="4" t="s">
        <v>163</v>
      </c>
      <c r="J2587" s="11">
        <f t="shared" si="120"/>
        <v>6</v>
      </c>
      <c r="K2587" s="11">
        <f t="shared" si="121"/>
        <v>0</v>
      </c>
      <c r="L2587" s="11">
        <f t="shared" si="122"/>
        <v>24</v>
      </c>
      <c r="M2587" s="11" t="str">
        <f ca="1">IF(I2587&lt;&gt;"план","",IF((ABS(SUMIFS($C:$C,$J:$J,J2587,$E:$E,E2587,$I:$I,"факт"))+ABS(C2587))&gt;ABS(SUMIFS(INDIRECT("'Реестр план'!"&amp;'План-факт'!$E$3),'Реестр план'!$F:$F,E2587,'Реестр план'!$I:$I,J2587)),"перерасход","ок"))</f>
        <v/>
      </c>
    </row>
    <row r="2588" spans="1:13" x14ac:dyDescent="0.3">
      <c r="A2588" s="7">
        <v>42165</v>
      </c>
      <c r="C2588" s="9">
        <v>115640</v>
      </c>
      <c r="D2588" s="4" t="s">
        <v>16</v>
      </c>
      <c r="E2588" s="4" t="s">
        <v>24</v>
      </c>
      <c r="F2588" s="4" t="s">
        <v>116</v>
      </c>
      <c r="H2588" s="4" t="s">
        <v>178</v>
      </c>
      <c r="I2588" s="4" t="s">
        <v>163</v>
      </c>
      <c r="J2588" s="11">
        <f t="shared" si="120"/>
        <v>6</v>
      </c>
      <c r="K2588" s="11">
        <f t="shared" si="121"/>
        <v>0</v>
      </c>
      <c r="L2588" s="11">
        <f t="shared" si="122"/>
        <v>24</v>
      </c>
      <c r="M2588" s="11" t="str">
        <f ca="1">IF(I2588&lt;&gt;"план","",IF((ABS(SUMIFS($C:$C,$J:$J,J2588,$E:$E,E2588,$I:$I,"факт"))+ABS(C2588))&gt;ABS(SUMIFS(INDIRECT("'Реестр план'!"&amp;'План-факт'!$E$3),'Реестр план'!$F:$F,E2588,'Реестр план'!$I:$I,J2588)),"перерасход","ок"))</f>
        <v/>
      </c>
    </row>
    <row r="2589" spans="1:13" x14ac:dyDescent="0.3">
      <c r="A2589" s="7">
        <v>42165</v>
      </c>
      <c r="B2589" s="7">
        <v>41435</v>
      </c>
      <c r="C2589" s="9">
        <v>770000</v>
      </c>
      <c r="D2589" s="4" t="s">
        <v>9</v>
      </c>
      <c r="E2589" s="4" t="s">
        <v>64</v>
      </c>
      <c r="H2589" s="4" t="s">
        <v>186</v>
      </c>
      <c r="I2589" s="4" t="s">
        <v>163</v>
      </c>
      <c r="J2589" s="11">
        <f t="shared" si="120"/>
        <v>6</v>
      </c>
      <c r="K2589" s="11">
        <f t="shared" si="121"/>
        <v>6</v>
      </c>
      <c r="L2589" s="11">
        <f t="shared" si="122"/>
        <v>24</v>
      </c>
      <c r="M2589" s="11" t="str">
        <f ca="1">IF(I2589&lt;&gt;"план","",IF((ABS(SUMIFS($C:$C,$J:$J,J2589,$E:$E,E2589,$I:$I,"факт"))+ABS(C2589))&gt;ABS(SUMIFS(INDIRECT("'Реестр план'!"&amp;'План-факт'!$E$3),'Реестр план'!$F:$F,E2589,'Реестр план'!$I:$I,J2589)),"перерасход","ок"))</f>
        <v/>
      </c>
    </row>
    <row r="2590" spans="1:13" x14ac:dyDescent="0.3">
      <c r="A2590" s="7">
        <v>42166</v>
      </c>
      <c r="C2590" s="9">
        <v>-5375</v>
      </c>
      <c r="D2590" s="4" t="s">
        <v>15</v>
      </c>
      <c r="E2590" s="4" t="s">
        <v>29</v>
      </c>
      <c r="F2590" s="4" t="s">
        <v>127</v>
      </c>
      <c r="H2590" s="4" t="s">
        <v>185</v>
      </c>
      <c r="I2590" s="4" t="s">
        <v>163</v>
      </c>
      <c r="J2590" s="11">
        <f t="shared" si="120"/>
        <v>6</v>
      </c>
      <c r="K2590" s="11">
        <f t="shared" si="121"/>
        <v>0</v>
      </c>
      <c r="L2590" s="11">
        <f t="shared" si="122"/>
        <v>24</v>
      </c>
      <c r="M2590" s="11" t="str">
        <f ca="1">IF(I2590&lt;&gt;"план","",IF((ABS(SUMIFS($C:$C,$J:$J,J2590,$E:$E,E2590,$I:$I,"факт"))+ABS(C2590))&gt;ABS(SUMIFS(INDIRECT("'Реестр план'!"&amp;'План-факт'!$E$3),'Реестр план'!$F:$F,E2590,'Реестр план'!$I:$I,J2590)),"перерасход","ок"))</f>
        <v/>
      </c>
    </row>
    <row r="2591" spans="1:13" x14ac:dyDescent="0.3">
      <c r="A2591" s="7">
        <v>42166</v>
      </c>
      <c r="C2591" s="9">
        <v>903.44</v>
      </c>
      <c r="D2591" s="4" t="s">
        <v>9</v>
      </c>
      <c r="E2591" s="4" t="s">
        <v>24</v>
      </c>
      <c r="F2591" s="4" t="s">
        <v>120</v>
      </c>
      <c r="H2591" s="4" t="s">
        <v>178</v>
      </c>
      <c r="I2591" s="4" t="s">
        <v>163</v>
      </c>
      <c r="J2591" s="11">
        <f t="shared" si="120"/>
        <v>6</v>
      </c>
      <c r="K2591" s="11">
        <f t="shared" si="121"/>
        <v>0</v>
      </c>
      <c r="L2591" s="11">
        <f t="shared" si="122"/>
        <v>24</v>
      </c>
      <c r="M2591" s="11" t="str">
        <f ca="1">IF(I2591&lt;&gt;"план","",IF((ABS(SUMIFS($C:$C,$J:$J,J2591,$E:$E,E2591,$I:$I,"факт"))+ABS(C2591))&gt;ABS(SUMIFS(INDIRECT("'Реестр план'!"&amp;'План-факт'!$E$3),'Реестр план'!$F:$F,E2591,'Реестр план'!$I:$I,J2591)),"перерасход","ок"))</f>
        <v/>
      </c>
    </row>
    <row r="2592" spans="1:13" x14ac:dyDescent="0.3">
      <c r="A2592" s="7">
        <v>42166</v>
      </c>
      <c r="C2592" s="9">
        <v>3613.75</v>
      </c>
      <c r="D2592" s="4" t="s">
        <v>15</v>
      </c>
      <c r="E2592" s="4" t="s">
        <v>24</v>
      </c>
      <c r="F2592" s="4" t="s">
        <v>116</v>
      </c>
      <c r="H2592" s="4" t="s">
        <v>178</v>
      </c>
      <c r="I2592" s="4" t="s">
        <v>163</v>
      </c>
      <c r="J2592" s="11">
        <f t="shared" si="120"/>
        <v>6</v>
      </c>
      <c r="K2592" s="11">
        <f t="shared" si="121"/>
        <v>0</v>
      </c>
      <c r="L2592" s="11">
        <f t="shared" si="122"/>
        <v>24</v>
      </c>
      <c r="M2592" s="11" t="str">
        <f ca="1">IF(I2592&lt;&gt;"план","",IF((ABS(SUMIFS($C:$C,$J:$J,J2592,$E:$E,E2592,$I:$I,"факт"))+ABS(C2592))&gt;ABS(SUMIFS(INDIRECT("'Реестр план'!"&amp;'План-факт'!$E$3),'Реестр план'!$F:$F,E2592,'Реестр план'!$I:$I,J2592)),"перерасход","ок"))</f>
        <v/>
      </c>
    </row>
    <row r="2593" spans="1:13" x14ac:dyDescent="0.3">
      <c r="A2593" s="7">
        <v>42166</v>
      </c>
      <c r="C2593" s="9">
        <v>3794.44</v>
      </c>
      <c r="D2593" s="4" t="s">
        <v>9</v>
      </c>
      <c r="E2593" s="4" t="s">
        <v>24</v>
      </c>
      <c r="F2593" s="4" t="s">
        <v>116</v>
      </c>
      <c r="H2593" s="4" t="s">
        <v>178</v>
      </c>
      <c r="I2593" s="4" t="s">
        <v>163</v>
      </c>
      <c r="J2593" s="11">
        <f t="shared" si="120"/>
        <v>6</v>
      </c>
      <c r="K2593" s="11">
        <f t="shared" si="121"/>
        <v>0</v>
      </c>
      <c r="L2593" s="11">
        <f t="shared" si="122"/>
        <v>24</v>
      </c>
      <c r="M2593" s="11" t="str">
        <f ca="1">IF(I2593&lt;&gt;"план","",IF((ABS(SUMIFS($C:$C,$J:$J,J2593,$E:$E,E2593,$I:$I,"факт"))+ABS(C2593))&gt;ABS(SUMIFS(INDIRECT("'Реестр план'!"&amp;'План-факт'!$E$3),'Реестр план'!$F:$F,E2593,'Реестр план'!$I:$I,J2593)),"перерасход","ок"))</f>
        <v/>
      </c>
    </row>
    <row r="2594" spans="1:13" x14ac:dyDescent="0.3">
      <c r="A2594" s="7">
        <v>42166</v>
      </c>
      <c r="C2594" s="9">
        <v>10841.25</v>
      </c>
      <c r="D2594" s="4" t="s">
        <v>15</v>
      </c>
      <c r="E2594" s="4" t="s">
        <v>24</v>
      </c>
      <c r="F2594" s="4" t="s">
        <v>121</v>
      </c>
      <c r="H2594" s="4" t="s">
        <v>178</v>
      </c>
      <c r="I2594" s="4" t="s">
        <v>163</v>
      </c>
      <c r="J2594" s="11">
        <f t="shared" si="120"/>
        <v>6</v>
      </c>
      <c r="K2594" s="11">
        <f t="shared" si="121"/>
        <v>0</v>
      </c>
      <c r="L2594" s="11">
        <f t="shared" si="122"/>
        <v>24</v>
      </c>
      <c r="M2594" s="11" t="str">
        <f ca="1">IF(I2594&lt;&gt;"план","",IF((ABS(SUMIFS($C:$C,$J:$J,J2594,$E:$E,E2594,$I:$I,"факт"))+ABS(C2594))&gt;ABS(SUMIFS(INDIRECT("'Реестр план'!"&amp;'План-факт'!$E$3),'Реестр план'!$F:$F,E2594,'Реестр план'!$I:$I,J2594)),"перерасход","ок"))</f>
        <v/>
      </c>
    </row>
    <row r="2595" spans="1:13" x14ac:dyDescent="0.3">
      <c r="A2595" s="7">
        <v>42166</v>
      </c>
      <c r="C2595" s="9">
        <v>11202.63</v>
      </c>
      <c r="D2595" s="4" t="s">
        <v>15</v>
      </c>
      <c r="E2595" s="4" t="s">
        <v>24</v>
      </c>
      <c r="F2595" s="4" t="s">
        <v>105</v>
      </c>
      <c r="H2595" s="4" t="s">
        <v>178</v>
      </c>
      <c r="I2595" s="4" t="s">
        <v>163</v>
      </c>
      <c r="J2595" s="11">
        <f t="shared" si="120"/>
        <v>6</v>
      </c>
      <c r="K2595" s="11">
        <f t="shared" si="121"/>
        <v>0</v>
      </c>
      <c r="L2595" s="11">
        <f t="shared" si="122"/>
        <v>24</v>
      </c>
      <c r="M2595" s="11" t="str">
        <f ca="1">IF(I2595&lt;&gt;"план","",IF((ABS(SUMIFS($C:$C,$J:$J,J2595,$E:$E,E2595,$I:$I,"факт"))+ABS(C2595))&gt;ABS(SUMIFS(INDIRECT("'Реестр план'!"&amp;'План-факт'!$E$3),'Реестр план'!$F:$F,E2595,'Реестр план'!$I:$I,J2595)),"перерасход","ок"))</f>
        <v/>
      </c>
    </row>
    <row r="2596" spans="1:13" x14ac:dyDescent="0.3">
      <c r="A2596" s="7">
        <v>42166</v>
      </c>
      <c r="C2596" s="9">
        <v>11202.63</v>
      </c>
      <c r="D2596" s="4" t="s">
        <v>9</v>
      </c>
      <c r="E2596" s="4" t="s">
        <v>24</v>
      </c>
      <c r="F2596" s="4" t="s">
        <v>124</v>
      </c>
      <c r="H2596" s="4" t="s">
        <v>178</v>
      </c>
      <c r="I2596" s="4" t="s">
        <v>163</v>
      </c>
      <c r="J2596" s="11">
        <f t="shared" si="120"/>
        <v>6</v>
      </c>
      <c r="K2596" s="11">
        <f t="shared" si="121"/>
        <v>0</v>
      </c>
      <c r="L2596" s="11">
        <f t="shared" si="122"/>
        <v>24</v>
      </c>
      <c r="M2596" s="11" t="str">
        <f ca="1">IF(I2596&lt;&gt;"план","",IF((ABS(SUMIFS($C:$C,$J:$J,J2596,$E:$E,E2596,$I:$I,"факт"))+ABS(C2596))&gt;ABS(SUMIFS(INDIRECT("'Реестр план'!"&amp;'План-факт'!$E$3),'Реестр план'!$F:$F,E2596,'Реестр план'!$I:$I,J2596)),"перерасход","ок"))</f>
        <v/>
      </c>
    </row>
    <row r="2597" spans="1:13" x14ac:dyDescent="0.3">
      <c r="A2597" s="7">
        <v>42166</v>
      </c>
      <c r="C2597" s="9">
        <v>21682.5</v>
      </c>
      <c r="D2597" s="4" t="s">
        <v>9</v>
      </c>
      <c r="E2597" s="4" t="s">
        <v>24</v>
      </c>
      <c r="F2597" s="4" t="s">
        <v>117</v>
      </c>
      <c r="H2597" s="4" t="s">
        <v>178</v>
      </c>
      <c r="I2597" s="4" t="s">
        <v>163</v>
      </c>
      <c r="J2597" s="11">
        <f t="shared" si="120"/>
        <v>6</v>
      </c>
      <c r="K2597" s="11">
        <f t="shared" si="121"/>
        <v>0</v>
      </c>
      <c r="L2597" s="11">
        <f t="shared" si="122"/>
        <v>24</v>
      </c>
      <c r="M2597" s="11" t="str">
        <f ca="1">IF(I2597&lt;&gt;"план","",IF((ABS(SUMIFS($C:$C,$J:$J,J2597,$E:$E,E2597,$I:$I,"факт"))+ABS(C2597))&gt;ABS(SUMIFS(INDIRECT("'Реестр план'!"&amp;'План-факт'!$E$3),'Реестр план'!$F:$F,E2597,'Реестр план'!$I:$I,J2597)),"перерасход","ок"))</f>
        <v/>
      </c>
    </row>
    <row r="2598" spans="1:13" x14ac:dyDescent="0.3">
      <c r="A2598" s="7">
        <v>42166</v>
      </c>
      <c r="C2598" s="9">
        <v>28910</v>
      </c>
      <c r="D2598" s="4" t="s">
        <v>9</v>
      </c>
      <c r="E2598" s="4" t="s">
        <v>24</v>
      </c>
      <c r="F2598" s="4" t="s">
        <v>111</v>
      </c>
      <c r="H2598" s="4" t="s">
        <v>178</v>
      </c>
      <c r="I2598" s="4" t="s">
        <v>163</v>
      </c>
      <c r="J2598" s="11">
        <f t="shared" si="120"/>
        <v>6</v>
      </c>
      <c r="K2598" s="11">
        <f t="shared" si="121"/>
        <v>0</v>
      </c>
      <c r="L2598" s="11">
        <f t="shared" si="122"/>
        <v>24</v>
      </c>
      <c r="M2598" s="11" t="str">
        <f ca="1">IF(I2598&lt;&gt;"план","",IF((ABS(SUMIFS($C:$C,$J:$J,J2598,$E:$E,E2598,$I:$I,"факт"))+ABS(C2598))&gt;ABS(SUMIFS(INDIRECT("'Реестр план'!"&amp;'План-факт'!$E$3),'Реестр план'!$F:$F,E2598,'Реестр план'!$I:$I,J2598)),"перерасход","ок"))</f>
        <v/>
      </c>
    </row>
    <row r="2599" spans="1:13" x14ac:dyDescent="0.3">
      <c r="A2599" s="7">
        <v>42168</v>
      </c>
      <c r="C2599" s="9">
        <v>10620</v>
      </c>
      <c r="D2599" s="4" t="s">
        <v>16</v>
      </c>
      <c r="E2599" s="4" t="s">
        <v>24</v>
      </c>
      <c r="F2599" s="4" t="s">
        <v>124</v>
      </c>
      <c r="H2599" s="4" t="s">
        <v>178</v>
      </c>
      <c r="I2599" s="4" t="s">
        <v>163</v>
      </c>
      <c r="J2599" s="11">
        <f t="shared" si="120"/>
        <v>6</v>
      </c>
      <c r="K2599" s="11">
        <f t="shared" si="121"/>
        <v>0</v>
      </c>
      <c r="L2599" s="11">
        <f t="shared" si="122"/>
        <v>24</v>
      </c>
      <c r="M2599" s="11" t="str">
        <f ca="1">IF(I2599&lt;&gt;"план","",IF((ABS(SUMIFS($C:$C,$J:$J,J2599,$E:$E,E2599,$I:$I,"факт"))+ABS(C2599))&gt;ABS(SUMIFS(INDIRECT("'Реестр план'!"&amp;'План-факт'!$E$3),'Реестр план'!$F:$F,E2599,'Реестр план'!$I:$I,J2599)),"перерасход","ок"))</f>
        <v/>
      </c>
    </row>
    <row r="2600" spans="1:13" x14ac:dyDescent="0.3">
      <c r="A2600" s="7">
        <v>42168</v>
      </c>
      <c r="C2600" s="9">
        <v>22089.599999999999</v>
      </c>
      <c r="D2600" s="4" t="s">
        <v>9</v>
      </c>
      <c r="E2600" s="4" t="s">
        <v>24</v>
      </c>
      <c r="F2600" s="4" t="s">
        <v>121</v>
      </c>
      <c r="H2600" s="4" t="s">
        <v>178</v>
      </c>
      <c r="I2600" s="4" t="s">
        <v>163</v>
      </c>
      <c r="J2600" s="11">
        <f t="shared" si="120"/>
        <v>6</v>
      </c>
      <c r="K2600" s="11">
        <f t="shared" si="121"/>
        <v>0</v>
      </c>
      <c r="L2600" s="11">
        <f t="shared" si="122"/>
        <v>24</v>
      </c>
      <c r="M2600" s="11" t="str">
        <f ca="1">IF(I2600&lt;&gt;"план","",IF((ABS(SUMIFS($C:$C,$J:$J,J2600,$E:$E,E2600,$I:$I,"факт"))+ABS(C2600))&gt;ABS(SUMIFS(INDIRECT("'Реестр план'!"&amp;'План-факт'!$E$3),'Реестр план'!$F:$F,E2600,'Реестр план'!$I:$I,J2600)),"перерасход","ок"))</f>
        <v/>
      </c>
    </row>
    <row r="2601" spans="1:13" x14ac:dyDescent="0.3">
      <c r="A2601" s="7">
        <v>42168</v>
      </c>
      <c r="C2601" s="9">
        <v>28206.720000000001</v>
      </c>
      <c r="D2601" s="4" t="s">
        <v>9</v>
      </c>
      <c r="E2601" s="4" t="s">
        <v>24</v>
      </c>
      <c r="F2601" s="4" t="s">
        <v>108</v>
      </c>
      <c r="H2601" s="4" t="s">
        <v>178</v>
      </c>
      <c r="I2601" s="4" t="s">
        <v>163</v>
      </c>
      <c r="J2601" s="11">
        <f t="shared" si="120"/>
        <v>6</v>
      </c>
      <c r="K2601" s="11">
        <f t="shared" si="121"/>
        <v>0</v>
      </c>
      <c r="L2601" s="11">
        <f t="shared" si="122"/>
        <v>24</v>
      </c>
      <c r="M2601" s="11" t="str">
        <f ca="1">IF(I2601&lt;&gt;"план","",IF((ABS(SUMIFS($C:$C,$J:$J,J2601,$E:$E,E2601,$I:$I,"факт"))+ABS(C2601))&gt;ABS(SUMIFS(INDIRECT("'Реестр план'!"&amp;'План-факт'!$E$3),'Реестр план'!$F:$F,E2601,'Реестр план'!$I:$I,J2601)),"перерасход","ок"))</f>
        <v/>
      </c>
    </row>
    <row r="2602" spans="1:13" x14ac:dyDescent="0.3">
      <c r="A2602" s="7">
        <v>42168</v>
      </c>
      <c r="C2602" s="9">
        <v>45312</v>
      </c>
      <c r="D2602" s="4" t="s">
        <v>9</v>
      </c>
      <c r="E2602" s="4" t="s">
        <v>24</v>
      </c>
      <c r="F2602" s="4" t="s">
        <v>113</v>
      </c>
      <c r="H2602" s="4" t="s">
        <v>178</v>
      </c>
      <c r="I2602" s="4" t="s">
        <v>163</v>
      </c>
      <c r="J2602" s="11">
        <f t="shared" si="120"/>
        <v>6</v>
      </c>
      <c r="K2602" s="11">
        <f t="shared" si="121"/>
        <v>0</v>
      </c>
      <c r="L2602" s="11">
        <f t="shared" si="122"/>
        <v>24</v>
      </c>
      <c r="M2602" s="11" t="str">
        <f ca="1">IF(I2602&lt;&gt;"план","",IF((ABS(SUMIFS($C:$C,$J:$J,J2602,$E:$E,E2602,$I:$I,"факт"))+ABS(C2602))&gt;ABS(SUMIFS(INDIRECT("'Реестр план'!"&amp;'План-факт'!$E$3),'Реестр план'!$F:$F,E2602,'Реестр план'!$I:$I,J2602)),"перерасход","ок"))</f>
        <v/>
      </c>
    </row>
    <row r="2603" spans="1:13" x14ac:dyDescent="0.3">
      <c r="A2603" s="7">
        <v>42168</v>
      </c>
      <c r="C2603" s="9">
        <v>1521563.23</v>
      </c>
      <c r="D2603" s="4" t="s">
        <v>9</v>
      </c>
      <c r="E2603" s="4" t="s">
        <v>24</v>
      </c>
      <c r="F2603" s="4" t="s">
        <v>110</v>
      </c>
      <c r="H2603" s="4" t="s">
        <v>178</v>
      </c>
      <c r="I2603" s="4" t="s">
        <v>163</v>
      </c>
      <c r="J2603" s="11">
        <f t="shared" si="120"/>
        <v>6</v>
      </c>
      <c r="K2603" s="11">
        <f t="shared" si="121"/>
        <v>0</v>
      </c>
      <c r="L2603" s="11">
        <f t="shared" si="122"/>
        <v>24</v>
      </c>
      <c r="M2603" s="11" t="str">
        <f ca="1">IF(I2603&lt;&gt;"план","",IF((ABS(SUMIFS($C:$C,$J:$J,J2603,$E:$E,E2603,$I:$I,"факт"))+ABS(C2603))&gt;ABS(SUMIFS(INDIRECT("'Реестр план'!"&amp;'План-факт'!$E$3),'Реестр план'!$F:$F,E2603,'Реестр план'!$I:$I,J2603)),"перерасход","ок"))</f>
        <v/>
      </c>
    </row>
    <row r="2604" spans="1:13" x14ac:dyDescent="0.3">
      <c r="A2604" s="7">
        <v>42169</v>
      </c>
      <c r="C2604" s="9">
        <v>10053.6</v>
      </c>
      <c r="D2604" s="4" t="s">
        <v>16</v>
      </c>
      <c r="E2604" s="4" t="s">
        <v>24</v>
      </c>
      <c r="F2604" s="4" t="s">
        <v>114</v>
      </c>
      <c r="H2604" s="4" t="s">
        <v>178</v>
      </c>
      <c r="I2604" s="4" t="s">
        <v>163</v>
      </c>
      <c r="J2604" s="11">
        <f t="shared" si="120"/>
        <v>6</v>
      </c>
      <c r="K2604" s="11">
        <f t="shared" si="121"/>
        <v>0</v>
      </c>
      <c r="L2604" s="11">
        <f t="shared" si="122"/>
        <v>25</v>
      </c>
      <c r="M2604" s="11" t="str">
        <f ca="1">IF(I2604&lt;&gt;"план","",IF((ABS(SUMIFS($C:$C,$J:$J,J2604,$E:$E,E2604,$I:$I,"факт"))+ABS(C2604))&gt;ABS(SUMIFS(INDIRECT("'Реестр план'!"&amp;'План-факт'!$E$3),'Реестр план'!$F:$F,E2604,'Реестр план'!$I:$I,J2604)),"перерасход","ок"))</f>
        <v/>
      </c>
    </row>
    <row r="2605" spans="1:13" x14ac:dyDescent="0.3">
      <c r="A2605" s="7">
        <v>42169</v>
      </c>
      <c r="C2605" s="9">
        <v>30975</v>
      </c>
      <c r="D2605" s="4" t="s">
        <v>15</v>
      </c>
      <c r="E2605" s="4" t="s">
        <v>24</v>
      </c>
      <c r="F2605" s="4" t="s">
        <v>122</v>
      </c>
      <c r="H2605" s="4" t="s">
        <v>178</v>
      </c>
      <c r="I2605" s="4" t="s">
        <v>163</v>
      </c>
      <c r="J2605" s="11">
        <f t="shared" si="120"/>
        <v>6</v>
      </c>
      <c r="K2605" s="11">
        <f t="shared" si="121"/>
        <v>0</v>
      </c>
      <c r="L2605" s="11">
        <f t="shared" si="122"/>
        <v>25</v>
      </c>
      <c r="M2605" s="11" t="str">
        <f ca="1">IF(I2605&lt;&gt;"план","",IF((ABS(SUMIFS($C:$C,$J:$J,J2605,$E:$E,E2605,$I:$I,"факт"))+ABS(C2605))&gt;ABS(SUMIFS(INDIRECT("'Реестр план'!"&amp;'План-факт'!$E$3),'Реестр план'!$F:$F,E2605,'Реестр план'!$I:$I,J2605)),"перерасход","ок"))</f>
        <v/>
      </c>
    </row>
    <row r="2606" spans="1:13" x14ac:dyDescent="0.3">
      <c r="A2606" s="7">
        <v>42169</v>
      </c>
      <c r="C2606" s="9">
        <v>100000</v>
      </c>
      <c r="D2606" s="4" t="s">
        <v>15</v>
      </c>
      <c r="E2606" s="4" t="s">
        <v>24</v>
      </c>
      <c r="F2606" s="4" t="s">
        <v>107</v>
      </c>
      <c r="H2606" s="4" t="s">
        <v>178</v>
      </c>
      <c r="I2606" s="4" t="s">
        <v>163</v>
      </c>
      <c r="J2606" s="11">
        <f t="shared" si="120"/>
        <v>6</v>
      </c>
      <c r="K2606" s="11">
        <f t="shared" si="121"/>
        <v>0</v>
      </c>
      <c r="L2606" s="11">
        <f t="shared" si="122"/>
        <v>25</v>
      </c>
      <c r="M2606" s="11" t="str">
        <f ca="1">IF(I2606&lt;&gt;"план","",IF((ABS(SUMIFS($C:$C,$J:$J,J2606,$E:$E,E2606,$I:$I,"факт"))+ABS(C2606))&gt;ABS(SUMIFS(INDIRECT("'Реестр план'!"&amp;'План-факт'!$E$3),'Реестр план'!$F:$F,E2606,'Реестр план'!$I:$I,J2606)),"перерасход","ок"))</f>
        <v/>
      </c>
    </row>
    <row r="2607" spans="1:13" x14ac:dyDescent="0.3">
      <c r="A2607" s="7">
        <v>42170</v>
      </c>
      <c r="C2607" s="9">
        <v>-220056</v>
      </c>
      <c r="D2607" s="4" t="s">
        <v>16</v>
      </c>
      <c r="E2607" s="4" t="s">
        <v>32</v>
      </c>
      <c r="F2607" s="4" t="s">
        <v>152</v>
      </c>
      <c r="H2607" s="4" t="s">
        <v>179</v>
      </c>
      <c r="I2607" s="4" t="s">
        <v>163</v>
      </c>
      <c r="J2607" s="11">
        <f t="shared" si="120"/>
        <v>6</v>
      </c>
      <c r="K2607" s="11">
        <f t="shared" si="121"/>
        <v>0</v>
      </c>
      <c r="L2607" s="11">
        <f t="shared" si="122"/>
        <v>25</v>
      </c>
      <c r="M2607" s="11" t="str">
        <f ca="1">IF(I2607&lt;&gt;"план","",IF((ABS(SUMIFS($C:$C,$J:$J,J2607,$E:$E,E2607,$I:$I,"факт"))+ABS(C2607))&gt;ABS(SUMIFS(INDIRECT("'Реестр план'!"&amp;'План-факт'!$E$3),'Реестр план'!$F:$F,E2607,'Реестр план'!$I:$I,J2607)),"перерасход","ок"))</f>
        <v/>
      </c>
    </row>
    <row r="2608" spans="1:13" x14ac:dyDescent="0.3">
      <c r="A2608" s="7">
        <v>42170</v>
      </c>
      <c r="C2608" s="9">
        <v>-150800</v>
      </c>
      <c r="D2608" s="4" t="s">
        <v>9</v>
      </c>
      <c r="E2608" s="4" t="s">
        <v>36</v>
      </c>
      <c r="H2608" s="4" t="s">
        <v>186</v>
      </c>
      <c r="I2608" s="4" t="s">
        <v>163</v>
      </c>
      <c r="J2608" s="11">
        <f t="shared" si="120"/>
        <v>6</v>
      </c>
      <c r="K2608" s="11">
        <f t="shared" si="121"/>
        <v>0</v>
      </c>
      <c r="L2608" s="11">
        <f t="shared" si="122"/>
        <v>25</v>
      </c>
      <c r="M2608" s="11" t="str">
        <f ca="1">IF(I2608&lt;&gt;"план","",IF((ABS(SUMIFS($C:$C,$J:$J,J2608,$E:$E,E2608,$I:$I,"факт"))+ABS(C2608))&gt;ABS(SUMIFS(INDIRECT("'Реестр план'!"&amp;'План-факт'!$E$3),'Реестр план'!$F:$F,E2608,'Реестр план'!$I:$I,J2608)),"перерасход","ок"))</f>
        <v/>
      </c>
    </row>
    <row r="2609" spans="1:13" x14ac:dyDescent="0.3">
      <c r="A2609" s="7">
        <v>42170</v>
      </c>
      <c r="C2609" s="9">
        <v>-75000</v>
      </c>
      <c r="D2609" s="4" t="s">
        <v>9</v>
      </c>
      <c r="E2609" s="4" t="s">
        <v>32</v>
      </c>
      <c r="F2609" s="4" t="s">
        <v>147</v>
      </c>
      <c r="H2609" s="4" t="s">
        <v>179</v>
      </c>
      <c r="I2609" s="4" t="s">
        <v>163</v>
      </c>
      <c r="J2609" s="11">
        <f t="shared" si="120"/>
        <v>6</v>
      </c>
      <c r="K2609" s="11">
        <f t="shared" si="121"/>
        <v>0</v>
      </c>
      <c r="L2609" s="11">
        <f t="shared" si="122"/>
        <v>25</v>
      </c>
      <c r="M2609" s="11" t="str">
        <f ca="1">IF(I2609&lt;&gt;"план","",IF((ABS(SUMIFS($C:$C,$J:$J,J2609,$E:$E,E2609,$I:$I,"факт"))+ABS(C2609))&gt;ABS(SUMIFS(INDIRECT("'Реестр план'!"&amp;'План-факт'!$E$3),'Реестр план'!$F:$F,E2609,'Реестр план'!$I:$I,J2609)),"перерасход","ок"))</f>
        <v/>
      </c>
    </row>
    <row r="2610" spans="1:13" x14ac:dyDescent="0.3">
      <c r="A2610" s="7">
        <v>42170</v>
      </c>
      <c r="C2610" s="9">
        <v>-60000</v>
      </c>
      <c r="D2610" s="4" t="s">
        <v>15</v>
      </c>
      <c r="E2610" s="4" t="s">
        <v>32</v>
      </c>
      <c r="F2610" s="4" t="s">
        <v>148</v>
      </c>
      <c r="H2610" s="4" t="s">
        <v>179</v>
      </c>
      <c r="I2610" s="4" t="s">
        <v>163</v>
      </c>
      <c r="J2610" s="11">
        <f t="shared" si="120"/>
        <v>6</v>
      </c>
      <c r="K2610" s="11">
        <f t="shared" si="121"/>
        <v>0</v>
      </c>
      <c r="L2610" s="11">
        <f t="shared" si="122"/>
        <v>25</v>
      </c>
      <c r="M2610" s="11" t="str">
        <f ca="1">IF(I2610&lt;&gt;"план","",IF((ABS(SUMIFS($C:$C,$J:$J,J2610,$E:$E,E2610,$I:$I,"факт"))+ABS(C2610))&gt;ABS(SUMIFS(INDIRECT("'Реестр план'!"&amp;'План-факт'!$E$3),'Реестр план'!$F:$F,E2610,'Реестр план'!$I:$I,J2610)),"перерасход","ок"))</f>
        <v/>
      </c>
    </row>
    <row r="2611" spans="1:13" x14ac:dyDescent="0.3">
      <c r="A2611" s="7">
        <v>42170</v>
      </c>
      <c r="C2611" s="9">
        <v>-55014</v>
      </c>
      <c r="D2611" s="4" t="s">
        <v>16</v>
      </c>
      <c r="E2611" s="4" t="s">
        <v>33</v>
      </c>
      <c r="F2611" s="4" t="s">
        <v>152</v>
      </c>
      <c r="H2611" s="4" t="s">
        <v>179</v>
      </c>
      <c r="I2611" s="4" t="s">
        <v>163</v>
      </c>
      <c r="J2611" s="11">
        <f t="shared" si="120"/>
        <v>6</v>
      </c>
      <c r="K2611" s="11">
        <f t="shared" si="121"/>
        <v>0</v>
      </c>
      <c r="L2611" s="11">
        <f t="shared" si="122"/>
        <v>25</v>
      </c>
      <c r="M2611" s="11" t="str">
        <f ca="1">IF(I2611&lt;&gt;"план","",IF((ABS(SUMIFS($C:$C,$J:$J,J2611,$E:$E,E2611,$I:$I,"факт"))+ABS(C2611))&gt;ABS(SUMIFS(INDIRECT("'Реестр план'!"&amp;'План-факт'!$E$3),'Реестр план'!$F:$F,E2611,'Реестр план'!$I:$I,J2611)),"перерасход","ок"))</f>
        <v/>
      </c>
    </row>
    <row r="2612" spans="1:13" x14ac:dyDescent="0.3">
      <c r="A2612" s="7">
        <v>42170</v>
      </c>
      <c r="C2612" s="9">
        <v>-47500</v>
      </c>
      <c r="D2612" s="4" t="s">
        <v>15</v>
      </c>
      <c r="E2612" s="4" t="s">
        <v>32</v>
      </c>
      <c r="F2612" s="4" t="s">
        <v>149</v>
      </c>
      <c r="H2612" s="4" t="s">
        <v>179</v>
      </c>
      <c r="I2612" s="4" t="s">
        <v>163</v>
      </c>
      <c r="J2612" s="11">
        <f t="shared" si="120"/>
        <v>6</v>
      </c>
      <c r="K2612" s="11">
        <f t="shared" si="121"/>
        <v>0</v>
      </c>
      <c r="L2612" s="11">
        <f t="shared" si="122"/>
        <v>25</v>
      </c>
      <c r="M2612" s="11" t="str">
        <f ca="1">IF(I2612&lt;&gt;"план","",IF((ABS(SUMIFS($C:$C,$J:$J,J2612,$E:$E,E2612,$I:$I,"факт"))+ABS(C2612))&gt;ABS(SUMIFS(INDIRECT("'Реестр план'!"&amp;'План-факт'!$E$3),'Реестр план'!$F:$F,E2612,'Реестр план'!$I:$I,J2612)),"перерасход","ок"))</f>
        <v/>
      </c>
    </row>
    <row r="2613" spans="1:13" x14ac:dyDescent="0.3">
      <c r="A2613" s="7">
        <v>42170</v>
      </c>
      <c r="C2613" s="9">
        <v>-40000</v>
      </c>
      <c r="D2613" s="4" t="s">
        <v>9</v>
      </c>
      <c r="E2613" s="4" t="s">
        <v>32</v>
      </c>
      <c r="F2613" s="4" t="s">
        <v>151</v>
      </c>
      <c r="H2613" s="4" t="s">
        <v>179</v>
      </c>
      <c r="I2613" s="4" t="s">
        <v>163</v>
      </c>
      <c r="J2613" s="11">
        <f t="shared" si="120"/>
        <v>6</v>
      </c>
      <c r="K2613" s="11">
        <f t="shared" si="121"/>
        <v>0</v>
      </c>
      <c r="L2613" s="11">
        <f t="shared" si="122"/>
        <v>25</v>
      </c>
      <c r="M2613" s="11" t="str">
        <f ca="1">IF(I2613&lt;&gt;"план","",IF((ABS(SUMIFS($C:$C,$J:$J,J2613,$E:$E,E2613,$I:$I,"факт"))+ABS(C2613))&gt;ABS(SUMIFS(INDIRECT("'Реестр план'!"&amp;'План-факт'!$E$3),'Реестр план'!$F:$F,E2613,'Реестр план'!$I:$I,J2613)),"перерасход","ок"))</f>
        <v/>
      </c>
    </row>
    <row r="2614" spans="1:13" x14ac:dyDescent="0.3">
      <c r="A2614" s="7">
        <v>42170</v>
      </c>
      <c r="C2614" s="9">
        <v>-32625</v>
      </c>
      <c r="D2614" s="4" t="s">
        <v>15</v>
      </c>
      <c r="E2614" s="4" t="s">
        <v>32</v>
      </c>
      <c r="F2614" s="4" t="s">
        <v>150</v>
      </c>
      <c r="H2614" s="4" t="s">
        <v>179</v>
      </c>
      <c r="I2614" s="4" t="s">
        <v>163</v>
      </c>
      <c r="J2614" s="11">
        <f t="shared" si="120"/>
        <v>6</v>
      </c>
      <c r="K2614" s="11">
        <f t="shared" si="121"/>
        <v>0</v>
      </c>
      <c r="L2614" s="11">
        <f t="shared" si="122"/>
        <v>25</v>
      </c>
      <c r="M2614" s="11" t="str">
        <f ca="1">IF(I2614&lt;&gt;"план","",IF((ABS(SUMIFS($C:$C,$J:$J,J2614,$E:$E,E2614,$I:$I,"факт"))+ABS(C2614))&gt;ABS(SUMIFS(INDIRECT("'Реестр план'!"&amp;'План-факт'!$E$3),'Реестр план'!$F:$F,E2614,'Реестр план'!$I:$I,J2614)),"перерасход","ок"))</f>
        <v/>
      </c>
    </row>
    <row r="2615" spans="1:13" x14ac:dyDescent="0.3">
      <c r="A2615" s="7">
        <v>42170</v>
      </c>
      <c r="C2615" s="9">
        <v>-18750</v>
      </c>
      <c r="D2615" s="4" t="s">
        <v>16</v>
      </c>
      <c r="E2615" s="4" t="s">
        <v>33</v>
      </c>
      <c r="F2615" s="4" t="s">
        <v>147</v>
      </c>
      <c r="H2615" s="4" t="s">
        <v>179</v>
      </c>
      <c r="I2615" s="4" t="s">
        <v>163</v>
      </c>
      <c r="J2615" s="11">
        <f t="shared" si="120"/>
        <v>6</v>
      </c>
      <c r="K2615" s="11">
        <f t="shared" si="121"/>
        <v>0</v>
      </c>
      <c r="L2615" s="11">
        <f t="shared" si="122"/>
        <v>25</v>
      </c>
      <c r="M2615" s="11" t="str">
        <f ca="1">IF(I2615&lt;&gt;"план","",IF((ABS(SUMIFS($C:$C,$J:$J,J2615,$E:$E,E2615,$I:$I,"факт"))+ABS(C2615))&gt;ABS(SUMIFS(INDIRECT("'Реестр план'!"&amp;'План-факт'!$E$3),'Реестр план'!$F:$F,E2615,'Реестр план'!$I:$I,J2615)),"перерасход","ок"))</f>
        <v/>
      </c>
    </row>
    <row r="2616" spans="1:13" x14ac:dyDescent="0.3">
      <c r="A2616" s="7">
        <v>42170</v>
      </c>
      <c r="C2616" s="9">
        <v>-15000</v>
      </c>
      <c r="D2616" s="4" t="s">
        <v>15</v>
      </c>
      <c r="E2616" s="4" t="s">
        <v>33</v>
      </c>
      <c r="F2616" s="4" t="s">
        <v>148</v>
      </c>
      <c r="H2616" s="4" t="s">
        <v>179</v>
      </c>
      <c r="I2616" s="4" t="s">
        <v>163</v>
      </c>
      <c r="J2616" s="11">
        <f t="shared" si="120"/>
        <v>6</v>
      </c>
      <c r="K2616" s="11">
        <f t="shared" si="121"/>
        <v>0</v>
      </c>
      <c r="L2616" s="11">
        <f t="shared" si="122"/>
        <v>25</v>
      </c>
      <c r="M2616" s="11" t="str">
        <f ca="1">IF(I2616&lt;&gt;"план","",IF((ABS(SUMIFS($C:$C,$J:$J,J2616,$E:$E,E2616,$I:$I,"факт"))+ABS(C2616))&gt;ABS(SUMIFS(INDIRECT("'Реестр план'!"&amp;'План-факт'!$E$3),'Реестр план'!$F:$F,E2616,'Реестр план'!$I:$I,J2616)),"перерасход","ок"))</f>
        <v/>
      </c>
    </row>
    <row r="2617" spans="1:13" x14ac:dyDescent="0.3">
      <c r="A2617" s="7">
        <v>42170</v>
      </c>
      <c r="C2617" s="9">
        <v>-11875</v>
      </c>
      <c r="D2617" s="4" t="s">
        <v>16</v>
      </c>
      <c r="E2617" s="4" t="s">
        <v>33</v>
      </c>
      <c r="F2617" s="4" t="s">
        <v>149</v>
      </c>
      <c r="H2617" s="4" t="s">
        <v>179</v>
      </c>
      <c r="I2617" s="4" t="s">
        <v>163</v>
      </c>
      <c r="J2617" s="11">
        <f t="shared" si="120"/>
        <v>6</v>
      </c>
      <c r="K2617" s="11">
        <f t="shared" si="121"/>
        <v>0</v>
      </c>
      <c r="L2617" s="11">
        <f t="shared" si="122"/>
        <v>25</v>
      </c>
      <c r="M2617" s="11" t="str">
        <f ca="1">IF(I2617&lt;&gt;"план","",IF((ABS(SUMIFS($C:$C,$J:$J,J2617,$E:$E,E2617,$I:$I,"факт"))+ABS(C2617))&gt;ABS(SUMIFS(INDIRECT("'Реестр план'!"&amp;'План-факт'!$E$3),'Реестр план'!$F:$F,E2617,'Реестр план'!$I:$I,J2617)),"перерасход","ок"))</f>
        <v/>
      </c>
    </row>
    <row r="2618" spans="1:13" x14ac:dyDescent="0.3">
      <c r="A2618" s="7">
        <v>42170</v>
      </c>
      <c r="C2618" s="9">
        <v>-10000</v>
      </c>
      <c r="D2618" s="4" t="s">
        <v>16</v>
      </c>
      <c r="E2618" s="4" t="s">
        <v>33</v>
      </c>
      <c r="F2618" s="4" t="s">
        <v>151</v>
      </c>
      <c r="H2618" s="4" t="s">
        <v>179</v>
      </c>
      <c r="I2618" s="4" t="s">
        <v>163</v>
      </c>
      <c r="J2618" s="11">
        <f t="shared" si="120"/>
        <v>6</v>
      </c>
      <c r="K2618" s="11">
        <f t="shared" si="121"/>
        <v>0</v>
      </c>
      <c r="L2618" s="11">
        <f t="shared" si="122"/>
        <v>25</v>
      </c>
      <c r="M2618" s="11" t="str">
        <f ca="1">IF(I2618&lt;&gt;"план","",IF((ABS(SUMIFS($C:$C,$J:$J,J2618,$E:$E,E2618,$I:$I,"факт"))+ABS(C2618))&gt;ABS(SUMIFS(INDIRECT("'Реестр план'!"&amp;'План-факт'!$E$3),'Реестр план'!$F:$F,E2618,'Реестр план'!$I:$I,J2618)),"перерасход","ок"))</f>
        <v/>
      </c>
    </row>
    <row r="2619" spans="1:13" x14ac:dyDescent="0.3">
      <c r="A2619" s="7">
        <v>42170</v>
      </c>
      <c r="C2619" s="9">
        <v>-8156.25</v>
      </c>
      <c r="D2619" s="4" t="s">
        <v>9</v>
      </c>
      <c r="E2619" s="4" t="s">
        <v>33</v>
      </c>
      <c r="F2619" s="4" t="s">
        <v>150</v>
      </c>
      <c r="H2619" s="4" t="s">
        <v>179</v>
      </c>
      <c r="I2619" s="4" t="s">
        <v>163</v>
      </c>
      <c r="J2619" s="11">
        <f t="shared" si="120"/>
        <v>6</v>
      </c>
      <c r="K2619" s="11">
        <f t="shared" si="121"/>
        <v>0</v>
      </c>
      <c r="L2619" s="11">
        <f t="shared" si="122"/>
        <v>25</v>
      </c>
      <c r="M2619" s="11" t="str">
        <f ca="1">IF(I2619&lt;&gt;"план","",IF((ABS(SUMIFS($C:$C,$J:$J,J2619,$E:$E,E2619,$I:$I,"факт"))+ABS(C2619))&gt;ABS(SUMIFS(INDIRECT("'Реестр план'!"&amp;'План-факт'!$E$3),'Реестр план'!$F:$F,E2619,'Реестр план'!$I:$I,J2619)),"перерасход","ок"))</f>
        <v/>
      </c>
    </row>
    <row r="2620" spans="1:13" x14ac:dyDescent="0.3">
      <c r="A2620" s="7">
        <v>42172</v>
      </c>
      <c r="C2620" s="9">
        <v>1770</v>
      </c>
      <c r="D2620" s="4" t="s">
        <v>9</v>
      </c>
      <c r="E2620" s="4" t="s">
        <v>24</v>
      </c>
      <c r="F2620" s="4" t="s">
        <v>123</v>
      </c>
      <c r="H2620" s="4" t="s">
        <v>178</v>
      </c>
      <c r="I2620" s="4" t="s">
        <v>163</v>
      </c>
      <c r="J2620" s="11">
        <f t="shared" si="120"/>
        <v>6</v>
      </c>
      <c r="K2620" s="11">
        <f t="shared" si="121"/>
        <v>0</v>
      </c>
      <c r="L2620" s="11">
        <f t="shared" si="122"/>
        <v>25</v>
      </c>
      <c r="M2620" s="11" t="str">
        <f ca="1">IF(I2620&lt;&gt;"план","",IF((ABS(SUMIFS($C:$C,$J:$J,J2620,$E:$E,E2620,$I:$I,"факт"))+ABS(C2620))&gt;ABS(SUMIFS(INDIRECT("'Реестр план'!"&amp;'План-факт'!$E$3),'Реестр план'!$F:$F,E2620,'Реестр план'!$I:$I,J2620)),"перерасход","ок"))</f>
        <v/>
      </c>
    </row>
    <row r="2621" spans="1:13" x14ac:dyDescent="0.3">
      <c r="A2621" s="7">
        <v>42172</v>
      </c>
      <c r="C2621" s="9">
        <v>2507.5</v>
      </c>
      <c r="D2621" s="4" t="s">
        <v>15</v>
      </c>
      <c r="E2621" s="4" t="s">
        <v>24</v>
      </c>
      <c r="F2621" s="4" t="s">
        <v>112</v>
      </c>
      <c r="H2621" s="4" t="s">
        <v>178</v>
      </c>
      <c r="I2621" s="4" t="s">
        <v>163</v>
      </c>
      <c r="J2621" s="11">
        <f t="shared" si="120"/>
        <v>6</v>
      </c>
      <c r="K2621" s="11">
        <f t="shared" si="121"/>
        <v>0</v>
      </c>
      <c r="L2621" s="11">
        <f t="shared" si="122"/>
        <v>25</v>
      </c>
      <c r="M2621" s="11" t="str">
        <f ca="1">IF(I2621&lt;&gt;"план","",IF((ABS(SUMIFS($C:$C,$J:$J,J2621,$E:$E,E2621,$I:$I,"факт"))+ABS(C2621))&gt;ABS(SUMIFS(INDIRECT("'Реестр план'!"&amp;'План-факт'!$E$3),'Реестр план'!$F:$F,E2621,'Реестр план'!$I:$I,J2621)),"перерасход","ок"))</f>
        <v/>
      </c>
    </row>
    <row r="2622" spans="1:13" x14ac:dyDescent="0.3">
      <c r="A2622" s="7">
        <v>42172</v>
      </c>
      <c r="C2622" s="9">
        <v>3230.25</v>
      </c>
      <c r="D2622" s="4" t="s">
        <v>9</v>
      </c>
      <c r="E2622" s="4" t="s">
        <v>24</v>
      </c>
      <c r="F2622" s="4" t="s">
        <v>110</v>
      </c>
      <c r="H2622" s="4" t="s">
        <v>178</v>
      </c>
      <c r="I2622" s="4" t="s">
        <v>163</v>
      </c>
      <c r="J2622" s="11">
        <f t="shared" si="120"/>
        <v>6</v>
      </c>
      <c r="K2622" s="11">
        <f t="shared" si="121"/>
        <v>0</v>
      </c>
      <c r="L2622" s="11">
        <f t="shared" si="122"/>
        <v>25</v>
      </c>
      <c r="M2622" s="11" t="str">
        <f ca="1">IF(I2622&lt;&gt;"план","",IF((ABS(SUMIFS($C:$C,$J:$J,J2622,$E:$E,E2622,$I:$I,"факт"))+ABS(C2622))&gt;ABS(SUMIFS(INDIRECT("'Реестр план'!"&amp;'План-факт'!$E$3),'Реестр план'!$F:$F,E2622,'Реестр план'!$I:$I,J2622)),"перерасход","ок"))</f>
        <v/>
      </c>
    </row>
    <row r="2623" spans="1:13" x14ac:dyDescent="0.3">
      <c r="A2623" s="7">
        <v>42172</v>
      </c>
      <c r="C2623" s="9">
        <v>10480.91</v>
      </c>
      <c r="D2623" s="4" t="s">
        <v>16</v>
      </c>
      <c r="E2623" s="4" t="s">
        <v>24</v>
      </c>
      <c r="F2623" s="4" t="s">
        <v>120</v>
      </c>
      <c r="H2623" s="4" t="s">
        <v>178</v>
      </c>
      <c r="I2623" s="4" t="s">
        <v>163</v>
      </c>
      <c r="J2623" s="11">
        <f t="shared" si="120"/>
        <v>6</v>
      </c>
      <c r="K2623" s="11">
        <f t="shared" si="121"/>
        <v>0</v>
      </c>
      <c r="L2623" s="11">
        <f t="shared" si="122"/>
        <v>25</v>
      </c>
      <c r="M2623" s="11" t="str">
        <f ca="1">IF(I2623&lt;&gt;"план","",IF((ABS(SUMIFS($C:$C,$J:$J,J2623,$E:$E,E2623,$I:$I,"факт"))+ABS(C2623))&gt;ABS(SUMIFS(INDIRECT("'Реестр план'!"&amp;'План-факт'!$E$3),'Реестр план'!$F:$F,E2623,'Реестр план'!$I:$I,J2623)),"перерасход","ок"))</f>
        <v/>
      </c>
    </row>
    <row r="2624" spans="1:13" x14ac:dyDescent="0.3">
      <c r="A2624" s="7">
        <v>42172</v>
      </c>
      <c r="C2624" s="9">
        <v>11270.23</v>
      </c>
      <c r="D2624" s="4" t="s">
        <v>9</v>
      </c>
      <c r="E2624" s="4" t="s">
        <v>24</v>
      </c>
      <c r="F2624" s="4" t="s">
        <v>114</v>
      </c>
      <c r="H2624" s="4" t="s">
        <v>178</v>
      </c>
      <c r="I2624" s="4" t="s">
        <v>163</v>
      </c>
      <c r="J2624" s="11">
        <f t="shared" si="120"/>
        <v>6</v>
      </c>
      <c r="K2624" s="11">
        <f t="shared" si="121"/>
        <v>0</v>
      </c>
      <c r="L2624" s="11">
        <f t="shared" si="122"/>
        <v>25</v>
      </c>
      <c r="M2624" s="11" t="str">
        <f ca="1">IF(I2624&lt;&gt;"план","",IF((ABS(SUMIFS($C:$C,$J:$J,J2624,$E:$E,E2624,$I:$I,"факт"))+ABS(C2624))&gt;ABS(SUMIFS(INDIRECT("'Реестр план'!"&amp;'План-факт'!$E$3),'Реестр план'!$F:$F,E2624,'Реестр план'!$I:$I,J2624)),"перерасход","ок"))</f>
        <v/>
      </c>
    </row>
    <row r="2625" spans="1:13" x14ac:dyDescent="0.3">
      <c r="A2625" s="7">
        <v>42172</v>
      </c>
      <c r="C2625" s="9">
        <v>37170</v>
      </c>
      <c r="D2625" s="4" t="s">
        <v>15</v>
      </c>
      <c r="E2625" s="4" t="s">
        <v>24</v>
      </c>
      <c r="F2625" s="4" t="s">
        <v>108</v>
      </c>
      <c r="H2625" s="4" t="s">
        <v>178</v>
      </c>
      <c r="I2625" s="4" t="s">
        <v>163</v>
      </c>
      <c r="J2625" s="11">
        <f t="shared" si="120"/>
        <v>6</v>
      </c>
      <c r="K2625" s="11">
        <f t="shared" si="121"/>
        <v>0</v>
      </c>
      <c r="L2625" s="11">
        <f t="shared" si="122"/>
        <v>25</v>
      </c>
      <c r="M2625" s="11" t="str">
        <f ca="1">IF(I2625&lt;&gt;"план","",IF((ABS(SUMIFS($C:$C,$J:$J,J2625,$E:$E,E2625,$I:$I,"факт"))+ABS(C2625))&gt;ABS(SUMIFS(INDIRECT("'Реестр план'!"&amp;'План-факт'!$E$3),'Реестр план'!$F:$F,E2625,'Реестр план'!$I:$I,J2625)),"перерасход","ок"))</f>
        <v/>
      </c>
    </row>
    <row r="2626" spans="1:13" x14ac:dyDescent="0.3">
      <c r="A2626" s="7">
        <v>42172</v>
      </c>
      <c r="C2626" s="9">
        <v>48634.879999999997</v>
      </c>
      <c r="D2626" s="4" t="s">
        <v>16</v>
      </c>
      <c r="E2626" s="4" t="s">
        <v>24</v>
      </c>
      <c r="F2626" s="4" t="s">
        <v>123</v>
      </c>
      <c r="H2626" s="4" t="s">
        <v>178</v>
      </c>
      <c r="I2626" s="4" t="s">
        <v>163</v>
      </c>
      <c r="J2626" s="11">
        <f t="shared" si="120"/>
        <v>6</v>
      </c>
      <c r="K2626" s="11">
        <f t="shared" si="121"/>
        <v>0</v>
      </c>
      <c r="L2626" s="11">
        <f t="shared" si="122"/>
        <v>25</v>
      </c>
      <c r="M2626" s="11" t="str">
        <f ca="1">IF(I2626&lt;&gt;"план","",IF((ABS(SUMIFS($C:$C,$J:$J,J2626,$E:$E,E2626,$I:$I,"факт"))+ABS(C2626))&gt;ABS(SUMIFS(INDIRECT("'Реестр план'!"&amp;'План-факт'!$E$3),'Реестр план'!$F:$F,E2626,'Реестр план'!$I:$I,J2626)),"перерасход","ок"))</f>
        <v/>
      </c>
    </row>
    <row r="2627" spans="1:13" x14ac:dyDescent="0.3">
      <c r="A2627" s="7">
        <v>42172</v>
      </c>
      <c r="C2627" s="9">
        <v>61124</v>
      </c>
      <c r="D2627" s="4" t="s">
        <v>9</v>
      </c>
      <c r="E2627" s="4" t="s">
        <v>24</v>
      </c>
      <c r="F2627" s="4" t="s">
        <v>113</v>
      </c>
      <c r="H2627" s="4" t="s">
        <v>178</v>
      </c>
      <c r="I2627" s="4" t="s">
        <v>163</v>
      </c>
      <c r="J2627" s="11">
        <f t="shared" si="120"/>
        <v>6</v>
      </c>
      <c r="K2627" s="11">
        <f t="shared" si="121"/>
        <v>0</v>
      </c>
      <c r="L2627" s="11">
        <f t="shared" si="122"/>
        <v>25</v>
      </c>
      <c r="M2627" s="11" t="str">
        <f ca="1">IF(I2627&lt;&gt;"план","",IF((ABS(SUMIFS($C:$C,$J:$J,J2627,$E:$E,E2627,$I:$I,"факт"))+ABS(C2627))&gt;ABS(SUMIFS(INDIRECT("'Реестр план'!"&amp;'План-факт'!$E$3),'Реестр план'!$F:$F,E2627,'Реестр план'!$I:$I,J2627)),"перерасход","ок"))</f>
        <v/>
      </c>
    </row>
    <row r="2628" spans="1:13" x14ac:dyDescent="0.3">
      <c r="A2628" s="7">
        <v>42172</v>
      </c>
      <c r="C2628" s="9">
        <v>108412.5</v>
      </c>
      <c r="D2628" s="4" t="s">
        <v>15</v>
      </c>
      <c r="E2628" s="4" t="s">
        <v>24</v>
      </c>
      <c r="F2628" s="4" t="s">
        <v>116</v>
      </c>
      <c r="H2628" s="4" t="s">
        <v>178</v>
      </c>
      <c r="I2628" s="4" t="s">
        <v>163</v>
      </c>
      <c r="J2628" s="11">
        <f t="shared" ref="J2628:J2691" si="123">IF(ISBLANK(A2628),0,MONTH(A2628))</f>
        <v>6</v>
      </c>
      <c r="K2628" s="11">
        <f t="shared" ref="K2628:K2691" si="124">IF(ISBLANK(B2628),0,MONTH(B2628))</f>
        <v>0</v>
      </c>
      <c r="L2628" s="11">
        <f t="shared" ref="L2628:L2691" si="125">WEEKNUM(A2628)</f>
        <v>25</v>
      </c>
      <c r="M2628" s="11" t="str">
        <f ca="1">IF(I2628&lt;&gt;"план","",IF((ABS(SUMIFS($C:$C,$J:$J,J2628,$E:$E,E2628,$I:$I,"факт"))+ABS(C2628))&gt;ABS(SUMIFS(INDIRECT("'Реестр план'!"&amp;'План-факт'!$E$3),'Реестр план'!$F:$F,E2628,'Реестр план'!$I:$I,J2628)),"перерасход","ок"))</f>
        <v/>
      </c>
    </row>
    <row r="2629" spans="1:13" x14ac:dyDescent="0.3">
      <c r="A2629" s="7">
        <v>42172</v>
      </c>
      <c r="C2629" s="9">
        <v>272797.53000000003</v>
      </c>
      <c r="D2629" s="4" t="s">
        <v>15</v>
      </c>
      <c r="E2629" s="4" t="s">
        <v>24</v>
      </c>
      <c r="F2629" s="4" t="s">
        <v>119</v>
      </c>
      <c r="H2629" s="4" t="s">
        <v>178</v>
      </c>
      <c r="I2629" s="4" t="s">
        <v>163</v>
      </c>
      <c r="J2629" s="11">
        <f t="shared" si="123"/>
        <v>6</v>
      </c>
      <c r="K2629" s="11">
        <f t="shared" si="124"/>
        <v>0</v>
      </c>
      <c r="L2629" s="11">
        <f t="shared" si="125"/>
        <v>25</v>
      </c>
      <c r="M2629" s="11" t="str">
        <f ca="1">IF(I2629&lt;&gt;"план","",IF((ABS(SUMIFS($C:$C,$J:$J,J2629,$E:$E,E2629,$I:$I,"факт"))+ABS(C2629))&gt;ABS(SUMIFS(INDIRECT("'Реестр план'!"&amp;'План-факт'!$E$3),'Реестр план'!$F:$F,E2629,'Реестр план'!$I:$I,J2629)),"перерасход","ок"))</f>
        <v/>
      </c>
    </row>
    <row r="2630" spans="1:13" x14ac:dyDescent="0.3">
      <c r="A2630" s="7">
        <v>42172</v>
      </c>
      <c r="C2630" s="9">
        <v>278671.83</v>
      </c>
      <c r="D2630" s="4" t="s">
        <v>15</v>
      </c>
      <c r="E2630" s="4" t="s">
        <v>24</v>
      </c>
      <c r="F2630" s="4" t="s">
        <v>123</v>
      </c>
      <c r="H2630" s="4" t="s">
        <v>178</v>
      </c>
      <c r="I2630" s="4" t="s">
        <v>163</v>
      </c>
      <c r="J2630" s="11">
        <f t="shared" si="123"/>
        <v>6</v>
      </c>
      <c r="K2630" s="11">
        <f t="shared" si="124"/>
        <v>0</v>
      </c>
      <c r="L2630" s="11">
        <f t="shared" si="125"/>
        <v>25</v>
      </c>
      <c r="M2630" s="11" t="str">
        <f ca="1">IF(I2630&lt;&gt;"план","",IF((ABS(SUMIFS($C:$C,$J:$J,J2630,$E:$E,E2630,$I:$I,"факт"))+ABS(C2630))&gt;ABS(SUMIFS(INDIRECT("'Реестр план'!"&amp;'План-факт'!$E$3),'Реестр план'!$F:$F,E2630,'Реестр план'!$I:$I,J2630)),"перерасход","ок"))</f>
        <v/>
      </c>
    </row>
    <row r="2631" spans="1:13" x14ac:dyDescent="0.3">
      <c r="A2631" s="7">
        <v>42173</v>
      </c>
      <c r="C2631" s="9">
        <v>-55878</v>
      </c>
      <c r="D2631" s="4" t="s">
        <v>15</v>
      </c>
      <c r="E2631" s="4" t="s">
        <v>29</v>
      </c>
      <c r="F2631" s="4" t="s">
        <v>144</v>
      </c>
      <c r="H2631" s="4" t="s">
        <v>185</v>
      </c>
      <c r="I2631" s="4" t="s">
        <v>163</v>
      </c>
      <c r="J2631" s="11">
        <f t="shared" si="123"/>
        <v>6</v>
      </c>
      <c r="K2631" s="11">
        <f t="shared" si="124"/>
        <v>0</v>
      </c>
      <c r="L2631" s="11">
        <f t="shared" si="125"/>
        <v>25</v>
      </c>
      <c r="M2631" s="11" t="str">
        <f ca="1">IF(I2631&lt;&gt;"план","",IF((ABS(SUMIFS($C:$C,$J:$J,J2631,$E:$E,E2631,$I:$I,"факт"))+ABS(C2631))&gt;ABS(SUMIFS(INDIRECT("'Реестр план'!"&amp;'План-факт'!$E$3),'Реестр план'!$F:$F,E2631,'Реестр план'!$I:$I,J2631)),"перерасход","ок"))</f>
        <v/>
      </c>
    </row>
    <row r="2632" spans="1:13" x14ac:dyDescent="0.3">
      <c r="A2632" s="7">
        <v>42173</v>
      </c>
      <c r="C2632" s="9">
        <v>-50250</v>
      </c>
      <c r="D2632" s="4" t="s">
        <v>9</v>
      </c>
      <c r="E2632" s="4" t="s">
        <v>29</v>
      </c>
      <c r="F2632" s="4" t="s">
        <v>127</v>
      </c>
      <c r="H2632" s="4" t="s">
        <v>185</v>
      </c>
      <c r="I2632" s="4" t="s">
        <v>163</v>
      </c>
      <c r="J2632" s="11">
        <f t="shared" si="123"/>
        <v>6</v>
      </c>
      <c r="K2632" s="11">
        <f t="shared" si="124"/>
        <v>0</v>
      </c>
      <c r="L2632" s="11">
        <f t="shared" si="125"/>
        <v>25</v>
      </c>
      <c r="M2632" s="11" t="str">
        <f ca="1">IF(I2632&lt;&gt;"план","",IF((ABS(SUMIFS($C:$C,$J:$J,J2632,$E:$E,E2632,$I:$I,"факт"))+ABS(C2632))&gt;ABS(SUMIFS(INDIRECT("'Реестр план'!"&amp;'План-факт'!$E$3),'Реестр план'!$F:$F,E2632,'Реестр план'!$I:$I,J2632)),"перерасход","ок"))</f>
        <v/>
      </c>
    </row>
    <row r="2633" spans="1:13" x14ac:dyDescent="0.3">
      <c r="A2633" s="7">
        <v>42173</v>
      </c>
      <c r="C2633" s="9">
        <v>-50250</v>
      </c>
      <c r="D2633" s="4" t="s">
        <v>16</v>
      </c>
      <c r="E2633" s="4" t="s">
        <v>29</v>
      </c>
      <c r="F2633" s="4" t="s">
        <v>129</v>
      </c>
      <c r="H2633" s="4" t="s">
        <v>185</v>
      </c>
      <c r="I2633" s="4" t="s">
        <v>163</v>
      </c>
      <c r="J2633" s="11">
        <f t="shared" si="123"/>
        <v>6</v>
      </c>
      <c r="K2633" s="11">
        <f t="shared" si="124"/>
        <v>0</v>
      </c>
      <c r="L2633" s="11">
        <f t="shared" si="125"/>
        <v>25</v>
      </c>
      <c r="M2633" s="11" t="str">
        <f ca="1">IF(I2633&lt;&gt;"план","",IF((ABS(SUMIFS($C:$C,$J:$J,J2633,$E:$E,E2633,$I:$I,"факт"))+ABS(C2633))&gt;ABS(SUMIFS(INDIRECT("'Реестр план'!"&amp;'План-факт'!$E$3),'Реестр план'!$F:$F,E2633,'Реестр план'!$I:$I,J2633)),"перерасход","ок"))</f>
        <v/>
      </c>
    </row>
    <row r="2634" spans="1:13" x14ac:dyDescent="0.3">
      <c r="A2634" s="7">
        <v>42173</v>
      </c>
      <c r="C2634" s="9">
        <v>-30975</v>
      </c>
      <c r="D2634" s="4" t="s">
        <v>16</v>
      </c>
      <c r="E2634" s="4" t="s">
        <v>24</v>
      </c>
      <c r="F2634" s="4" t="s">
        <v>112</v>
      </c>
      <c r="H2634" s="4" t="s">
        <v>178</v>
      </c>
      <c r="I2634" s="4" t="s">
        <v>163</v>
      </c>
      <c r="J2634" s="11">
        <f t="shared" si="123"/>
        <v>6</v>
      </c>
      <c r="K2634" s="11">
        <f t="shared" si="124"/>
        <v>0</v>
      </c>
      <c r="L2634" s="11">
        <f t="shared" si="125"/>
        <v>25</v>
      </c>
      <c r="M2634" s="11" t="str">
        <f ca="1">IF(I2634&lt;&gt;"план","",IF((ABS(SUMIFS($C:$C,$J:$J,J2634,$E:$E,E2634,$I:$I,"факт"))+ABS(C2634))&gt;ABS(SUMIFS(INDIRECT("'Реестр план'!"&amp;'План-факт'!$E$3),'Реестр план'!$F:$F,E2634,'Реестр план'!$I:$I,J2634)),"перерасход","ок"))</f>
        <v/>
      </c>
    </row>
    <row r="2635" spans="1:13" x14ac:dyDescent="0.3">
      <c r="A2635" s="7">
        <v>42173</v>
      </c>
      <c r="C2635" s="9">
        <v>-1507.5</v>
      </c>
      <c r="D2635" s="4" t="s">
        <v>16</v>
      </c>
      <c r="E2635" s="4" t="s">
        <v>29</v>
      </c>
      <c r="F2635" s="4" t="s">
        <v>144</v>
      </c>
      <c r="H2635" s="4" t="s">
        <v>185</v>
      </c>
      <c r="I2635" s="4" t="s">
        <v>163</v>
      </c>
      <c r="J2635" s="11">
        <f t="shared" si="123"/>
        <v>6</v>
      </c>
      <c r="K2635" s="11">
        <f t="shared" si="124"/>
        <v>0</v>
      </c>
      <c r="L2635" s="11">
        <f t="shared" si="125"/>
        <v>25</v>
      </c>
      <c r="M2635" s="11" t="str">
        <f ca="1">IF(I2635&lt;&gt;"план","",IF((ABS(SUMIFS($C:$C,$J:$J,J2635,$E:$E,E2635,$I:$I,"факт"))+ABS(C2635))&gt;ABS(SUMIFS(INDIRECT("'Реестр план'!"&amp;'План-факт'!$E$3),'Реестр план'!$F:$F,E2635,'Реестр план'!$I:$I,J2635)),"перерасход","ок"))</f>
        <v/>
      </c>
    </row>
    <row r="2636" spans="1:13" x14ac:dyDescent="0.3">
      <c r="A2636" s="7">
        <v>42173</v>
      </c>
      <c r="C2636" s="9">
        <v>48675</v>
      </c>
      <c r="D2636" s="4" t="s">
        <v>16</v>
      </c>
      <c r="E2636" s="4" t="s">
        <v>24</v>
      </c>
      <c r="F2636" s="4" t="s">
        <v>115</v>
      </c>
      <c r="H2636" s="4" t="s">
        <v>178</v>
      </c>
      <c r="I2636" s="4" t="s">
        <v>163</v>
      </c>
      <c r="J2636" s="11">
        <f t="shared" si="123"/>
        <v>6</v>
      </c>
      <c r="K2636" s="11">
        <f t="shared" si="124"/>
        <v>0</v>
      </c>
      <c r="L2636" s="11">
        <f t="shared" si="125"/>
        <v>25</v>
      </c>
      <c r="M2636" s="11" t="str">
        <f ca="1">IF(I2636&lt;&gt;"план","",IF((ABS(SUMIFS($C:$C,$J:$J,J2636,$E:$E,E2636,$I:$I,"факт"))+ABS(C2636))&gt;ABS(SUMIFS(INDIRECT("'Реестр план'!"&amp;'План-факт'!$E$3),'Реестр план'!$F:$F,E2636,'Реестр план'!$I:$I,J2636)),"перерасход","ок"))</f>
        <v/>
      </c>
    </row>
    <row r="2637" spans="1:13" x14ac:dyDescent="0.3">
      <c r="A2637" s="7">
        <v>42173</v>
      </c>
      <c r="C2637" s="9">
        <v>59068.44</v>
      </c>
      <c r="D2637" s="4" t="s">
        <v>16</v>
      </c>
      <c r="E2637" s="4" t="s">
        <v>24</v>
      </c>
      <c r="F2637" s="4" t="s">
        <v>122</v>
      </c>
      <c r="H2637" s="4" t="s">
        <v>178</v>
      </c>
      <c r="I2637" s="4" t="s">
        <v>163</v>
      </c>
      <c r="J2637" s="11">
        <f t="shared" si="123"/>
        <v>6</v>
      </c>
      <c r="K2637" s="11">
        <f t="shared" si="124"/>
        <v>0</v>
      </c>
      <c r="L2637" s="11">
        <f t="shared" si="125"/>
        <v>25</v>
      </c>
      <c r="M2637" s="11" t="str">
        <f ca="1">IF(I2637&lt;&gt;"план","",IF((ABS(SUMIFS($C:$C,$J:$J,J2637,$E:$E,E2637,$I:$I,"факт"))+ABS(C2637))&gt;ABS(SUMIFS(INDIRECT("'Реестр план'!"&amp;'План-факт'!$E$3),'Реестр план'!$F:$F,E2637,'Реестр план'!$I:$I,J2637)),"перерасход","ок"))</f>
        <v/>
      </c>
    </row>
    <row r="2638" spans="1:13" x14ac:dyDescent="0.3">
      <c r="A2638" s="7">
        <v>42173</v>
      </c>
      <c r="C2638" s="9">
        <v>100000</v>
      </c>
      <c r="D2638" s="4" t="s">
        <v>15</v>
      </c>
      <c r="E2638" s="4" t="s">
        <v>24</v>
      </c>
      <c r="F2638" s="4" t="s">
        <v>114</v>
      </c>
      <c r="H2638" s="4" t="s">
        <v>178</v>
      </c>
      <c r="I2638" s="4" t="s">
        <v>163</v>
      </c>
      <c r="J2638" s="11">
        <f t="shared" si="123"/>
        <v>6</v>
      </c>
      <c r="K2638" s="11">
        <f t="shared" si="124"/>
        <v>0</v>
      </c>
      <c r="L2638" s="11">
        <f t="shared" si="125"/>
        <v>25</v>
      </c>
      <c r="M2638" s="11" t="str">
        <f ca="1">IF(I2638&lt;&gt;"план","",IF((ABS(SUMIFS($C:$C,$J:$J,J2638,$E:$E,E2638,$I:$I,"факт"))+ABS(C2638))&gt;ABS(SUMIFS(INDIRECT("'Реестр план'!"&amp;'План-факт'!$E$3),'Реестр план'!$F:$F,E2638,'Реестр план'!$I:$I,J2638)),"перерасход","ок"))</f>
        <v/>
      </c>
    </row>
    <row r="2639" spans="1:13" x14ac:dyDescent="0.3">
      <c r="A2639" s="7">
        <v>42173</v>
      </c>
      <c r="C2639" s="9">
        <v>118482.24000000001</v>
      </c>
      <c r="D2639" s="4" t="s">
        <v>9</v>
      </c>
      <c r="E2639" s="4" t="s">
        <v>24</v>
      </c>
      <c r="F2639" s="4" t="s">
        <v>111</v>
      </c>
      <c r="H2639" s="4" t="s">
        <v>178</v>
      </c>
      <c r="I2639" s="4" t="s">
        <v>163</v>
      </c>
      <c r="J2639" s="11">
        <f t="shared" si="123"/>
        <v>6</v>
      </c>
      <c r="K2639" s="11">
        <f t="shared" si="124"/>
        <v>0</v>
      </c>
      <c r="L2639" s="11">
        <f t="shared" si="125"/>
        <v>25</v>
      </c>
      <c r="M2639" s="11" t="str">
        <f ca="1">IF(I2639&lt;&gt;"план","",IF((ABS(SUMIFS($C:$C,$J:$J,J2639,$E:$E,E2639,$I:$I,"факт"))+ABS(C2639))&gt;ABS(SUMIFS(INDIRECT("'Реестр план'!"&amp;'План-факт'!$E$3),'Реестр план'!$F:$F,E2639,'Реестр план'!$I:$I,J2639)),"перерасход","ок"))</f>
        <v/>
      </c>
    </row>
    <row r="2640" spans="1:13" x14ac:dyDescent="0.3">
      <c r="A2640" s="7">
        <v>42174</v>
      </c>
      <c r="C2640" s="9">
        <v>14866.41</v>
      </c>
      <c r="D2640" s="4" t="s">
        <v>15</v>
      </c>
      <c r="E2640" s="4" t="s">
        <v>24</v>
      </c>
      <c r="F2640" s="4" t="s">
        <v>122</v>
      </c>
      <c r="H2640" s="4" t="s">
        <v>178</v>
      </c>
      <c r="I2640" s="4" t="s">
        <v>163</v>
      </c>
      <c r="J2640" s="11">
        <f t="shared" si="123"/>
        <v>6</v>
      </c>
      <c r="K2640" s="11">
        <f t="shared" si="124"/>
        <v>0</v>
      </c>
      <c r="L2640" s="11">
        <f t="shared" si="125"/>
        <v>25</v>
      </c>
      <c r="M2640" s="11" t="str">
        <f ca="1">IF(I2640&lt;&gt;"план","",IF((ABS(SUMIFS($C:$C,$J:$J,J2640,$E:$E,E2640,$I:$I,"факт"))+ABS(C2640))&gt;ABS(SUMIFS(INDIRECT("'Реестр план'!"&amp;'План-факт'!$E$3),'Реестр план'!$F:$F,E2640,'Реестр план'!$I:$I,J2640)),"перерасход","ок"))</f>
        <v/>
      </c>
    </row>
    <row r="2641" spans="1:13" x14ac:dyDescent="0.3">
      <c r="A2641" s="7">
        <v>42174</v>
      </c>
      <c r="C2641" s="9">
        <v>16520</v>
      </c>
      <c r="D2641" s="4" t="s">
        <v>15</v>
      </c>
      <c r="E2641" s="4" t="s">
        <v>24</v>
      </c>
      <c r="F2641" s="4" t="s">
        <v>116</v>
      </c>
      <c r="H2641" s="4" t="s">
        <v>178</v>
      </c>
      <c r="I2641" s="4" t="s">
        <v>163</v>
      </c>
      <c r="J2641" s="11">
        <f t="shared" si="123"/>
        <v>6</v>
      </c>
      <c r="K2641" s="11">
        <f t="shared" si="124"/>
        <v>0</v>
      </c>
      <c r="L2641" s="11">
        <f t="shared" si="125"/>
        <v>25</v>
      </c>
      <c r="M2641" s="11" t="str">
        <f ca="1">IF(I2641&lt;&gt;"план","",IF((ABS(SUMIFS($C:$C,$J:$J,J2641,$E:$E,E2641,$I:$I,"факт"))+ABS(C2641))&gt;ABS(SUMIFS(INDIRECT("'Реестр план'!"&amp;'План-факт'!$E$3),'Реестр план'!$F:$F,E2641,'Реестр план'!$I:$I,J2641)),"перерасход","ок"))</f>
        <v/>
      </c>
    </row>
    <row r="2642" spans="1:13" x14ac:dyDescent="0.3">
      <c r="A2642" s="7">
        <v>42174</v>
      </c>
      <c r="C2642" s="9">
        <v>22986.99</v>
      </c>
      <c r="D2642" s="4" t="s">
        <v>16</v>
      </c>
      <c r="E2642" s="4" t="s">
        <v>24</v>
      </c>
      <c r="F2642" s="4" t="s">
        <v>108</v>
      </c>
      <c r="H2642" s="4" t="s">
        <v>178</v>
      </c>
      <c r="I2642" s="4" t="s">
        <v>163</v>
      </c>
      <c r="J2642" s="11">
        <f t="shared" si="123"/>
        <v>6</v>
      </c>
      <c r="K2642" s="11">
        <f t="shared" si="124"/>
        <v>0</v>
      </c>
      <c r="L2642" s="11">
        <f t="shared" si="125"/>
        <v>25</v>
      </c>
      <c r="M2642" s="11" t="str">
        <f ca="1">IF(I2642&lt;&gt;"план","",IF((ABS(SUMIFS($C:$C,$J:$J,J2642,$E:$E,E2642,$I:$I,"факт"))+ABS(C2642))&gt;ABS(SUMIFS(INDIRECT("'Реестр план'!"&amp;'План-факт'!$E$3),'Реестр план'!$F:$F,E2642,'Реестр план'!$I:$I,J2642)),"перерасход","ок"))</f>
        <v/>
      </c>
    </row>
    <row r="2643" spans="1:13" x14ac:dyDescent="0.3">
      <c r="A2643" s="7">
        <v>42174</v>
      </c>
      <c r="C2643" s="9">
        <v>30600</v>
      </c>
      <c r="D2643" s="4" t="s">
        <v>15</v>
      </c>
      <c r="E2643" s="4" t="s">
        <v>24</v>
      </c>
      <c r="F2643" s="4" t="s">
        <v>125</v>
      </c>
      <c r="H2643" s="4" t="s">
        <v>178</v>
      </c>
      <c r="I2643" s="4" t="s">
        <v>163</v>
      </c>
      <c r="J2643" s="11">
        <f t="shared" si="123"/>
        <v>6</v>
      </c>
      <c r="K2643" s="11">
        <f t="shared" si="124"/>
        <v>0</v>
      </c>
      <c r="L2643" s="11">
        <f t="shared" si="125"/>
        <v>25</v>
      </c>
      <c r="M2643" s="11" t="str">
        <f ca="1">IF(I2643&lt;&gt;"план","",IF((ABS(SUMIFS($C:$C,$J:$J,J2643,$E:$E,E2643,$I:$I,"факт"))+ABS(C2643))&gt;ABS(SUMIFS(INDIRECT("'Реестр план'!"&amp;'План-факт'!$E$3),'Реестр план'!$F:$F,E2643,'Реестр план'!$I:$I,J2643)),"перерасход","ок"))</f>
        <v/>
      </c>
    </row>
    <row r="2644" spans="1:13" x14ac:dyDescent="0.3">
      <c r="A2644" s="7">
        <v>42174</v>
      </c>
      <c r="C2644" s="9">
        <v>128738.91</v>
      </c>
      <c r="D2644" s="4" t="s">
        <v>16</v>
      </c>
      <c r="E2644" s="4" t="s">
        <v>24</v>
      </c>
      <c r="F2644" s="4" t="s">
        <v>115</v>
      </c>
      <c r="H2644" s="4" t="s">
        <v>178</v>
      </c>
      <c r="I2644" s="4" t="s">
        <v>163</v>
      </c>
      <c r="J2644" s="11">
        <f t="shared" si="123"/>
        <v>6</v>
      </c>
      <c r="K2644" s="11">
        <f t="shared" si="124"/>
        <v>0</v>
      </c>
      <c r="L2644" s="11">
        <f t="shared" si="125"/>
        <v>25</v>
      </c>
      <c r="M2644" s="11" t="str">
        <f ca="1">IF(I2644&lt;&gt;"план","",IF((ABS(SUMIFS($C:$C,$J:$J,J2644,$E:$E,E2644,$I:$I,"факт"))+ABS(C2644))&gt;ABS(SUMIFS(INDIRECT("'Реестр план'!"&amp;'План-факт'!$E$3),'Реестр план'!$F:$F,E2644,'Реестр план'!$I:$I,J2644)),"перерасход","ок"))</f>
        <v/>
      </c>
    </row>
    <row r="2645" spans="1:13" x14ac:dyDescent="0.3">
      <c r="A2645" s="7">
        <v>42175</v>
      </c>
      <c r="C2645" s="9">
        <v>-881734</v>
      </c>
      <c r="D2645" s="4" t="s">
        <v>16</v>
      </c>
      <c r="E2645" s="4" t="s">
        <v>37</v>
      </c>
      <c r="H2645" s="4" t="s">
        <v>186</v>
      </c>
      <c r="I2645" s="4" t="s">
        <v>163</v>
      </c>
      <c r="J2645" s="11">
        <f t="shared" si="123"/>
        <v>6</v>
      </c>
      <c r="K2645" s="11">
        <f t="shared" si="124"/>
        <v>0</v>
      </c>
      <c r="L2645" s="11">
        <f t="shared" si="125"/>
        <v>25</v>
      </c>
      <c r="M2645" s="11" t="str">
        <f ca="1">IF(I2645&lt;&gt;"план","",IF((ABS(SUMIFS($C:$C,$J:$J,J2645,$E:$E,E2645,$I:$I,"факт"))+ABS(C2645))&gt;ABS(SUMIFS(INDIRECT("'Реестр план'!"&amp;'План-факт'!$E$3),'Реестр план'!$F:$F,E2645,'Реестр план'!$I:$I,J2645)),"перерасход","ок"))</f>
        <v/>
      </c>
    </row>
    <row r="2646" spans="1:13" x14ac:dyDescent="0.3">
      <c r="A2646" s="7">
        <v>42175</v>
      </c>
      <c r="C2646" s="9">
        <v>6100.51</v>
      </c>
      <c r="D2646" s="4" t="s">
        <v>15</v>
      </c>
      <c r="E2646" s="4" t="s">
        <v>24</v>
      </c>
      <c r="F2646" s="4" t="s">
        <v>121</v>
      </c>
      <c r="H2646" s="4" t="s">
        <v>178</v>
      </c>
      <c r="I2646" s="4" t="s">
        <v>163</v>
      </c>
      <c r="J2646" s="11">
        <f t="shared" si="123"/>
        <v>6</v>
      </c>
      <c r="K2646" s="11">
        <f t="shared" si="124"/>
        <v>0</v>
      </c>
      <c r="L2646" s="11">
        <f t="shared" si="125"/>
        <v>25</v>
      </c>
      <c r="M2646" s="11" t="str">
        <f ca="1">IF(I2646&lt;&gt;"план","",IF((ABS(SUMIFS($C:$C,$J:$J,J2646,$E:$E,E2646,$I:$I,"факт"))+ABS(C2646))&gt;ABS(SUMIFS(INDIRECT("'Реестр план'!"&amp;'План-факт'!$E$3),'Реестр план'!$F:$F,E2646,'Реестр план'!$I:$I,J2646)),"перерасход","ок"))</f>
        <v/>
      </c>
    </row>
    <row r="2647" spans="1:13" x14ac:dyDescent="0.3">
      <c r="A2647" s="7">
        <v>42175</v>
      </c>
      <c r="C2647" s="9">
        <v>9499</v>
      </c>
      <c r="D2647" s="4" t="s">
        <v>15</v>
      </c>
      <c r="E2647" s="4" t="s">
        <v>24</v>
      </c>
      <c r="F2647" s="4" t="s">
        <v>123</v>
      </c>
      <c r="H2647" s="4" t="s">
        <v>178</v>
      </c>
      <c r="I2647" s="4" t="s">
        <v>163</v>
      </c>
      <c r="J2647" s="11">
        <f t="shared" si="123"/>
        <v>6</v>
      </c>
      <c r="K2647" s="11">
        <f t="shared" si="124"/>
        <v>0</v>
      </c>
      <c r="L2647" s="11">
        <f t="shared" si="125"/>
        <v>25</v>
      </c>
      <c r="M2647" s="11" t="str">
        <f ca="1">IF(I2647&lt;&gt;"план","",IF((ABS(SUMIFS($C:$C,$J:$J,J2647,$E:$E,E2647,$I:$I,"факт"))+ABS(C2647))&gt;ABS(SUMIFS(INDIRECT("'Реестр план'!"&amp;'План-факт'!$E$3),'Реестр план'!$F:$F,E2647,'Реестр план'!$I:$I,J2647)),"перерасход","ок"))</f>
        <v/>
      </c>
    </row>
    <row r="2648" spans="1:13" x14ac:dyDescent="0.3">
      <c r="A2648" s="7">
        <v>42175</v>
      </c>
      <c r="C2648" s="9">
        <v>14248.5</v>
      </c>
      <c r="D2648" s="4" t="s">
        <v>15</v>
      </c>
      <c r="E2648" s="4" t="s">
        <v>24</v>
      </c>
      <c r="F2648" s="4" t="s">
        <v>109</v>
      </c>
      <c r="H2648" s="4" t="s">
        <v>178</v>
      </c>
      <c r="I2648" s="4" t="s">
        <v>163</v>
      </c>
      <c r="J2648" s="11">
        <f t="shared" si="123"/>
        <v>6</v>
      </c>
      <c r="K2648" s="11">
        <f t="shared" si="124"/>
        <v>0</v>
      </c>
      <c r="L2648" s="11">
        <f t="shared" si="125"/>
        <v>25</v>
      </c>
      <c r="M2648" s="11" t="str">
        <f ca="1">IF(I2648&lt;&gt;"план","",IF((ABS(SUMIFS($C:$C,$J:$J,J2648,$E:$E,E2648,$I:$I,"факт"))+ABS(C2648))&gt;ABS(SUMIFS(INDIRECT("'Реестр план'!"&amp;'План-факт'!$E$3),'Реестр план'!$F:$F,E2648,'Реестр план'!$I:$I,J2648)),"перерасход","ок"))</f>
        <v/>
      </c>
    </row>
    <row r="2649" spans="1:13" x14ac:dyDescent="0.3">
      <c r="A2649" s="7">
        <v>42175</v>
      </c>
      <c r="C2649" s="9">
        <v>28944.81</v>
      </c>
      <c r="D2649" s="4" t="s">
        <v>16</v>
      </c>
      <c r="E2649" s="4" t="s">
        <v>24</v>
      </c>
      <c r="F2649" s="4" t="s">
        <v>108</v>
      </c>
      <c r="H2649" s="4" t="s">
        <v>178</v>
      </c>
      <c r="I2649" s="4" t="s">
        <v>163</v>
      </c>
      <c r="J2649" s="11">
        <f t="shared" si="123"/>
        <v>6</v>
      </c>
      <c r="K2649" s="11">
        <f t="shared" si="124"/>
        <v>0</v>
      </c>
      <c r="L2649" s="11">
        <f t="shared" si="125"/>
        <v>25</v>
      </c>
      <c r="M2649" s="11" t="str">
        <f ca="1">IF(I2649&lt;&gt;"план","",IF((ABS(SUMIFS($C:$C,$J:$J,J2649,$E:$E,E2649,$I:$I,"факт"))+ABS(C2649))&gt;ABS(SUMIFS(INDIRECT("'Реестр план'!"&amp;'План-факт'!$E$3),'Реестр план'!$F:$F,E2649,'Реестр план'!$I:$I,J2649)),"перерасход","ок"))</f>
        <v/>
      </c>
    </row>
    <row r="2650" spans="1:13" x14ac:dyDescent="0.3">
      <c r="A2650" s="7">
        <v>42175</v>
      </c>
      <c r="C2650" s="9">
        <v>30975</v>
      </c>
      <c r="D2650" s="4" t="s">
        <v>16</v>
      </c>
      <c r="E2650" s="4" t="s">
        <v>24</v>
      </c>
      <c r="F2650" s="4" t="s">
        <v>109</v>
      </c>
      <c r="H2650" s="4" t="s">
        <v>178</v>
      </c>
      <c r="I2650" s="4" t="s">
        <v>163</v>
      </c>
      <c r="J2650" s="11">
        <f t="shared" si="123"/>
        <v>6</v>
      </c>
      <c r="K2650" s="11">
        <f t="shared" si="124"/>
        <v>0</v>
      </c>
      <c r="L2650" s="11">
        <f t="shared" si="125"/>
        <v>25</v>
      </c>
      <c r="M2650" s="11" t="str">
        <f ca="1">IF(I2650&lt;&gt;"план","",IF((ABS(SUMIFS($C:$C,$J:$J,J2650,$E:$E,E2650,$I:$I,"факт"))+ABS(C2650))&gt;ABS(SUMIFS(INDIRECT("'Реестр план'!"&amp;'План-факт'!$E$3),'Реестр план'!$F:$F,E2650,'Реестр план'!$I:$I,J2650)),"перерасход","ок"))</f>
        <v/>
      </c>
    </row>
    <row r="2651" spans="1:13" x14ac:dyDescent="0.3">
      <c r="A2651" s="7">
        <v>42175</v>
      </c>
      <c r="C2651" s="9">
        <v>34196.400000000001</v>
      </c>
      <c r="D2651" s="4" t="s">
        <v>16</v>
      </c>
      <c r="E2651" s="4" t="s">
        <v>24</v>
      </c>
      <c r="F2651" s="4" t="s">
        <v>107</v>
      </c>
      <c r="H2651" s="4" t="s">
        <v>178</v>
      </c>
      <c r="I2651" s="4" t="s">
        <v>163</v>
      </c>
      <c r="J2651" s="11">
        <f t="shared" si="123"/>
        <v>6</v>
      </c>
      <c r="K2651" s="11">
        <f t="shared" si="124"/>
        <v>0</v>
      </c>
      <c r="L2651" s="11">
        <f t="shared" si="125"/>
        <v>25</v>
      </c>
      <c r="M2651" s="11" t="str">
        <f ca="1">IF(I2651&lt;&gt;"план","",IF((ABS(SUMIFS($C:$C,$J:$J,J2651,$E:$E,E2651,$I:$I,"факт"))+ABS(C2651))&gt;ABS(SUMIFS(INDIRECT("'Реестр план'!"&amp;'План-факт'!$E$3),'Реестр план'!$F:$F,E2651,'Реестр план'!$I:$I,J2651)),"перерасход","ок"))</f>
        <v/>
      </c>
    </row>
    <row r="2652" spans="1:13" x14ac:dyDescent="0.3">
      <c r="A2652" s="7">
        <v>42175</v>
      </c>
      <c r="C2652" s="9">
        <v>37797.760000000002</v>
      </c>
      <c r="D2652" s="4" t="s">
        <v>16</v>
      </c>
      <c r="E2652" s="4" t="s">
        <v>24</v>
      </c>
      <c r="F2652" s="4" t="s">
        <v>125</v>
      </c>
      <c r="H2652" s="4" t="s">
        <v>178</v>
      </c>
      <c r="I2652" s="4" t="s">
        <v>163</v>
      </c>
      <c r="J2652" s="11">
        <f t="shared" si="123"/>
        <v>6</v>
      </c>
      <c r="K2652" s="11">
        <f t="shared" si="124"/>
        <v>0</v>
      </c>
      <c r="L2652" s="11">
        <f t="shared" si="125"/>
        <v>25</v>
      </c>
      <c r="M2652" s="11" t="str">
        <f ca="1">IF(I2652&lt;&gt;"план","",IF((ABS(SUMIFS($C:$C,$J:$J,J2652,$E:$E,E2652,$I:$I,"факт"))+ABS(C2652))&gt;ABS(SUMIFS(INDIRECT("'Реестр план'!"&amp;'План-факт'!$E$3),'Реестр план'!$F:$F,E2652,'Реестр план'!$I:$I,J2652)),"перерасход","ок"))</f>
        <v/>
      </c>
    </row>
    <row r="2653" spans="1:13" x14ac:dyDescent="0.3">
      <c r="A2653" s="7">
        <v>42175</v>
      </c>
      <c r="C2653" s="9">
        <v>46020</v>
      </c>
      <c r="D2653" s="4" t="s">
        <v>15</v>
      </c>
      <c r="E2653" s="4" t="s">
        <v>24</v>
      </c>
      <c r="F2653" s="4" t="s">
        <v>116</v>
      </c>
      <c r="H2653" s="4" t="s">
        <v>178</v>
      </c>
      <c r="I2653" s="4" t="s">
        <v>163</v>
      </c>
      <c r="J2653" s="11">
        <f t="shared" si="123"/>
        <v>6</v>
      </c>
      <c r="K2653" s="11">
        <f t="shared" si="124"/>
        <v>0</v>
      </c>
      <c r="L2653" s="11">
        <f t="shared" si="125"/>
        <v>25</v>
      </c>
      <c r="M2653" s="11" t="str">
        <f ca="1">IF(I2653&lt;&gt;"план","",IF((ABS(SUMIFS($C:$C,$J:$J,J2653,$E:$E,E2653,$I:$I,"факт"))+ABS(C2653))&gt;ABS(SUMIFS(INDIRECT("'Реестр план'!"&amp;'План-факт'!$E$3),'Реестр план'!$F:$F,E2653,'Реестр план'!$I:$I,J2653)),"перерасход","ок"))</f>
        <v/>
      </c>
    </row>
    <row r="2654" spans="1:13" x14ac:dyDescent="0.3">
      <c r="A2654" s="7">
        <v>42175</v>
      </c>
      <c r="C2654" s="9">
        <v>51625</v>
      </c>
      <c r="D2654" s="4" t="s">
        <v>15</v>
      </c>
      <c r="E2654" s="4" t="s">
        <v>24</v>
      </c>
      <c r="F2654" s="4" t="s">
        <v>119</v>
      </c>
      <c r="H2654" s="4" t="s">
        <v>178</v>
      </c>
      <c r="I2654" s="4" t="s">
        <v>163</v>
      </c>
      <c r="J2654" s="11">
        <f t="shared" si="123"/>
        <v>6</v>
      </c>
      <c r="K2654" s="11">
        <f t="shared" si="124"/>
        <v>0</v>
      </c>
      <c r="L2654" s="11">
        <f t="shared" si="125"/>
        <v>25</v>
      </c>
      <c r="M2654" s="11" t="str">
        <f ca="1">IF(I2654&lt;&gt;"план","",IF((ABS(SUMIFS($C:$C,$J:$J,J2654,$E:$E,E2654,$I:$I,"факт"))+ABS(C2654))&gt;ABS(SUMIFS(INDIRECT("'Реестр план'!"&amp;'План-факт'!$E$3),'Реестр план'!$F:$F,E2654,'Реестр план'!$I:$I,J2654)),"перерасход","ок"))</f>
        <v/>
      </c>
    </row>
    <row r="2655" spans="1:13" x14ac:dyDescent="0.3">
      <c r="A2655" s="7">
        <v>42175</v>
      </c>
      <c r="C2655" s="9">
        <v>144550</v>
      </c>
      <c r="D2655" s="4" t="s">
        <v>16</v>
      </c>
      <c r="E2655" s="4" t="s">
        <v>24</v>
      </c>
      <c r="F2655" s="4" t="s">
        <v>113</v>
      </c>
      <c r="H2655" s="4" t="s">
        <v>178</v>
      </c>
      <c r="I2655" s="4" t="s">
        <v>163</v>
      </c>
      <c r="J2655" s="11">
        <f t="shared" si="123"/>
        <v>6</v>
      </c>
      <c r="K2655" s="11">
        <f t="shared" si="124"/>
        <v>0</v>
      </c>
      <c r="L2655" s="11">
        <f t="shared" si="125"/>
        <v>25</v>
      </c>
      <c r="M2655" s="11" t="str">
        <f ca="1">IF(I2655&lt;&gt;"план","",IF((ABS(SUMIFS($C:$C,$J:$J,J2655,$E:$E,E2655,$I:$I,"факт"))+ABS(C2655))&gt;ABS(SUMIFS(INDIRECT("'Реестр план'!"&amp;'План-факт'!$E$3),'Реестр план'!$F:$F,E2655,'Реестр план'!$I:$I,J2655)),"перерасход","ок"))</f>
        <v/>
      </c>
    </row>
    <row r="2656" spans="1:13" x14ac:dyDescent="0.3">
      <c r="A2656" s="7">
        <v>42175</v>
      </c>
      <c r="C2656" s="9">
        <v>152662.5</v>
      </c>
      <c r="D2656" s="4" t="s">
        <v>15</v>
      </c>
      <c r="E2656" s="4" t="s">
        <v>24</v>
      </c>
      <c r="F2656" s="4" t="s">
        <v>125</v>
      </c>
      <c r="H2656" s="4" t="s">
        <v>178</v>
      </c>
      <c r="I2656" s="4" t="s">
        <v>163</v>
      </c>
      <c r="J2656" s="11">
        <f t="shared" si="123"/>
        <v>6</v>
      </c>
      <c r="K2656" s="11">
        <f t="shared" si="124"/>
        <v>0</v>
      </c>
      <c r="L2656" s="11">
        <f t="shared" si="125"/>
        <v>25</v>
      </c>
      <c r="M2656" s="11" t="str">
        <f ca="1">IF(I2656&lt;&gt;"план","",IF((ABS(SUMIFS($C:$C,$J:$J,J2656,$E:$E,E2656,$I:$I,"факт"))+ABS(C2656))&gt;ABS(SUMIFS(INDIRECT("'Реестр план'!"&amp;'План-факт'!$E$3),'Реестр план'!$F:$F,E2656,'Реестр план'!$I:$I,J2656)),"перерасход","ок"))</f>
        <v/>
      </c>
    </row>
    <row r="2657" spans="1:13" x14ac:dyDescent="0.3">
      <c r="A2657" s="7">
        <v>42175</v>
      </c>
      <c r="C2657" s="9">
        <v>155122.07</v>
      </c>
      <c r="D2657" s="4" t="s">
        <v>16</v>
      </c>
      <c r="E2657" s="4" t="s">
        <v>24</v>
      </c>
      <c r="F2657" s="4" t="s">
        <v>123</v>
      </c>
      <c r="H2657" s="4" t="s">
        <v>178</v>
      </c>
      <c r="I2657" s="4" t="s">
        <v>163</v>
      </c>
      <c r="J2657" s="11">
        <f t="shared" si="123"/>
        <v>6</v>
      </c>
      <c r="K2657" s="11">
        <f t="shared" si="124"/>
        <v>0</v>
      </c>
      <c r="L2657" s="11">
        <f t="shared" si="125"/>
        <v>25</v>
      </c>
      <c r="M2657" s="11" t="str">
        <f ca="1">IF(I2657&lt;&gt;"план","",IF((ABS(SUMIFS($C:$C,$J:$J,J2657,$E:$E,E2657,$I:$I,"факт"))+ABS(C2657))&gt;ABS(SUMIFS(INDIRECT("'Реестр план'!"&amp;'План-факт'!$E$3),'Реестр план'!$F:$F,E2657,'Реестр план'!$I:$I,J2657)),"перерасход","ок"))</f>
        <v/>
      </c>
    </row>
    <row r="2658" spans="1:13" x14ac:dyDescent="0.3">
      <c r="A2658" s="7">
        <v>42175</v>
      </c>
      <c r="C2658" s="9">
        <v>343603.66</v>
      </c>
      <c r="D2658" s="4" t="s">
        <v>15</v>
      </c>
      <c r="E2658" s="4" t="s">
        <v>24</v>
      </c>
      <c r="F2658" s="4" t="s">
        <v>113</v>
      </c>
      <c r="H2658" s="4" t="s">
        <v>178</v>
      </c>
      <c r="I2658" s="4" t="s">
        <v>163</v>
      </c>
      <c r="J2658" s="11">
        <f t="shared" si="123"/>
        <v>6</v>
      </c>
      <c r="K2658" s="11">
        <f t="shared" si="124"/>
        <v>0</v>
      </c>
      <c r="L2658" s="11">
        <f t="shared" si="125"/>
        <v>25</v>
      </c>
      <c r="M2658" s="11" t="str">
        <f ca="1">IF(I2658&lt;&gt;"план","",IF((ABS(SUMIFS($C:$C,$J:$J,J2658,$E:$E,E2658,$I:$I,"факт"))+ABS(C2658))&gt;ABS(SUMIFS(INDIRECT("'Реестр план'!"&amp;'План-факт'!$E$3),'Реестр план'!$F:$F,E2658,'Реестр план'!$I:$I,J2658)),"перерасход","ок"))</f>
        <v/>
      </c>
    </row>
    <row r="2659" spans="1:13" x14ac:dyDescent="0.3">
      <c r="A2659" s="7">
        <v>42176</v>
      </c>
      <c r="C2659" s="9">
        <v>19470</v>
      </c>
      <c r="D2659" s="4" t="s">
        <v>16</v>
      </c>
      <c r="E2659" s="4" t="s">
        <v>24</v>
      </c>
      <c r="F2659" s="4" t="s">
        <v>122</v>
      </c>
      <c r="H2659" s="4" t="s">
        <v>178</v>
      </c>
      <c r="I2659" s="4" t="s">
        <v>163</v>
      </c>
      <c r="J2659" s="11">
        <f t="shared" si="123"/>
        <v>6</v>
      </c>
      <c r="K2659" s="11">
        <f t="shared" si="124"/>
        <v>0</v>
      </c>
      <c r="L2659" s="11">
        <f t="shared" si="125"/>
        <v>26</v>
      </c>
      <c r="M2659" s="11" t="str">
        <f ca="1">IF(I2659&lt;&gt;"план","",IF((ABS(SUMIFS($C:$C,$J:$J,J2659,$E:$E,E2659,$I:$I,"факт"))+ABS(C2659))&gt;ABS(SUMIFS(INDIRECT("'Реестр план'!"&amp;'План-факт'!$E$3),'Реестр план'!$F:$F,E2659,'Реестр план'!$I:$I,J2659)),"перерасход","ок"))</f>
        <v/>
      </c>
    </row>
    <row r="2660" spans="1:13" x14ac:dyDescent="0.3">
      <c r="A2660" s="7">
        <v>42176</v>
      </c>
      <c r="C2660" s="9">
        <v>34021.35</v>
      </c>
      <c r="D2660" s="4" t="s">
        <v>9</v>
      </c>
      <c r="E2660" s="4" t="s">
        <v>24</v>
      </c>
      <c r="F2660" s="4" t="s">
        <v>112</v>
      </c>
      <c r="H2660" s="4" t="s">
        <v>178</v>
      </c>
      <c r="I2660" s="4" t="s">
        <v>163</v>
      </c>
      <c r="J2660" s="11">
        <f t="shared" si="123"/>
        <v>6</v>
      </c>
      <c r="K2660" s="11">
        <f t="shared" si="124"/>
        <v>0</v>
      </c>
      <c r="L2660" s="11">
        <f t="shared" si="125"/>
        <v>26</v>
      </c>
      <c r="M2660" s="11" t="str">
        <f ca="1">IF(I2660&lt;&gt;"план","",IF((ABS(SUMIFS($C:$C,$J:$J,J2660,$E:$E,E2660,$I:$I,"факт"))+ABS(C2660))&gt;ABS(SUMIFS(INDIRECT("'Реестр план'!"&amp;'План-факт'!$E$3),'Реестр план'!$F:$F,E2660,'Реестр план'!$I:$I,J2660)),"перерасход","ок"))</f>
        <v/>
      </c>
    </row>
    <row r="2661" spans="1:13" x14ac:dyDescent="0.3">
      <c r="A2661" s="7">
        <v>42176</v>
      </c>
      <c r="C2661" s="9">
        <v>618197.42000000004</v>
      </c>
      <c r="D2661" s="4" t="s">
        <v>16</v>
      </c>
      <c r="E2661" s="4" t="s">
        <v>24</v>
      </c>
      <c r="F2661" s="4" t="s">
        <v>115</v>
      </c>
      <c r="H2661" s="4" t="s">
        <v>178</v>
      </c>
      <c r="I2661" s="4" t="s">
        <v>163</v>
      </c>
      <c r="J2661" s="11">
        <f t="shared" si="123"/>
        <v>6</v>
      </c>
      <c r="K2661" s="11">
        <f t="shared" si="124"/>
        <v>0</v>
      </c>
      <c r="L2661" s="11">
        <f t="shared" si="125"/>
        <v>26</v>
      </c>
      <c r="M2661" s="11" t="str">
        <f ca="1">IF(I2661&lt;&gt;"план","",IF((ABS(SUMIFS($C:$C,$J:$J,J2661,$E:$E,E2661,$I:$I,"факт"))+ABS(C2661))&gt;ABS(SUMIFS(INDIRECT("'Реестр план'!"&amp;'План-факт'!$E$3),'Реестр план'!$F:$F,E2661,'Реестр план'!$I:$I,J2661)),"перерасход","ок"))</f>
        <v/>
      </c>
    </row>
    <row r="2662" spans="1:13" x14ac:dyDescent="0.3">
      <c r="A2662" s="7">
        <v>42179</v>
      </c>
      <c r="C2662" s="9">
        <v>26019</v>
      </c>
      <c r="D2662" s="4" t="s">
        <v>16</v>
      </c>
      <c r="E2662" s="4" t="s">
        <v>24</v>
      </c>
      <c r="F2662" s="4" t="s">
        <v>115</v>
      </c>
      <c r="H2662" s="4" t="s">
        <v>178</v>
      </c>
      <c r="I2662" s="4" t="s">
        <v>163</v>
      </c>
      <c r="J2662" s="11">
        <f t="shared" si="123"/>
        <v>6</v>
      </c>
      <c r="K2662" s="11">
        <f t="shared" si="124"/>
        <v>0</v>
      </c>
      <c r="L2662" s="11">
        <f t="shared" si="125"/>
        <v>26</v>
      </c>
      <c r="M2662" s="11" t="str">
        <f ca="1">IF(I2662&lt;&gt;"план","",IF((ABS(SUMIFS($C:$C,$J:$J,J2662,$E:$E,E2662,$I:$I,"факт"))+ABS(C2662))&gt;ABS(SUMIFS(INDIRECT("'Реестр план'!"&amp;'План-факт'!$E$3),'Реестр план'!$F:$F,E2662,'Реестр план'!$I:$I,J2662)),"перерасход","ок"))</f>
        <v/>
      </c>
    </row>
    <row r="2663" spans="1:13" x14ac:dyDescent="0.3">
      <c r="A2663" s="7">
        <v>42179</v>
      </c>
      <c r="C2663" s="9">
        <v>47495</v>
      </c>
      <c r="D2663" s="4" t="s">
        <v>15</v>
      </c>
      <c r="E2663" s="4" t="s">
        <v>24</v>
      </c>
      <c r="F2663" s="4" t="s">
        <v>116</v>
      </c>
      <c r="H2663" s="4" t="s">
        <v>178</v>
      </c>
      <c r="I2663" s="4" t="s">
        <v>163</v>
      </c>
      <c r="J2663" s="11">
        <f t="shared" si="123"/>
        <v>6</v>
      </c>
      <c r="K2663" s="11">
        <f t="shared" si="124"/>
        <v>0</v>
      </c>
      <c r="L2663" s="11">
        <f t="shared" si="125"/>
        <v>26</v>
      </c>
      <c r="M2663" s="11" t="str">
        <f ca="1">IF(I2663&lt;&gt;"план","",IF((ABS(SUMIFS($C:$C,$J:$J,J2663,$E:$E,E2663,$I:$I,"факт"))+ABS(C2663))&gt;ABS(SUMIFS(INDIRECT("'Реестр план'!"&amp;'План-факт'!$E$3),'Реестр план'!$F:$F,E2663,'Реестр план'!$I:$I,J2663)),"перерасход","ок"))</f>
        <v/>
      </c>
    </row>
    <row r="2664" spans="1:13" x14ac:dyDescent="0.3">
      <c r="A2664" s="7">
        <v>42179</v>
      </c>
      <c r="C2664" s="9">
        <v>280253.55</v>
      </c>
      <c r="D2664" s="4" t="s">
        <v>16</v>
      </c>
      <c r="E2664" s="4" t="s">
        <v>24</v>
      </c>
      <c r="F2664" s="4" t="s">
        <v>124</v>
      </c>
      <c r="H2664" s="4" t="s">
        <v>178</v>
      </c>
      <c r="I2664" s="4" t="s">
        <v>163</v>
      </c>
      <c r="J2664" s="11">
        <f t="shared" si="123"/>
        <v>6</v>
      </c>
      <c r="K2664" s="11">
        <f t="shared" si="124"/>
        <v>0</v>
      </c>
      <c r="L2664" s="11">
        <f t="shared" si="125"/>
        <v>26</v>
      </c>
      <c r="M2664" s="11" t="str">
        <f ca="1">IF(I2664&lt;&gt;"план","",IF((ABS(SUMIFS($C:$C,$J:$J,J2664,$E:$E,E2664,$I:$I,"факт"))+ABS(C2664))&gt;ABS(SUMIFS(INDIRECT("'Реестр план'!"&amp;'План-факт'!$E$3),'Реестр план'!$F:$F,E2664,'Реестр план'!$I:$I,J2664)),"перерасход","ок"))</f>
        <v/>
      </c>
    </row>
    <row r="2665" spans="1:13" x14ac:dyDescent="0.3">
      <c r="A2665" s="7">
        <v>42180</v>
      </c>
      <c r="C2665" s="9">
        <v>-125000</v>
      </c>
      <c r="D2665" s="4" t="s">
        <v>16</v>
      </c>
      <c r="E2665" s="4" t="s">
        <v>32</v>
      </c>
      <c r="F2665" s="4" t="s">
        <v>152</v>
      </c>
      <c r="H2665" s="4" t="s">
        <v>179</v>
      </c>
      <c r="I2665" s="4" t="s">
        <v>163</v>
      </c>
      <c r="J2665" s="11">
        <f t="shared" si="123"/>
        <v>6</v>
      </c>
      <c r="K2665" s="11">
        <f t="shared" si="124"/>
        <v>0</v>
      </c>
      <c r="L2665" s="11">
        <f t="shared" si="125"/>
        <v>26</v>
      </c>
      <c r="M2665" s="11" t="str">
        <f ca="1">IF(I2665&lt;&gt;"план","",IF((ABS(SUMIFS($C:$C,$J:$J,J2665,$E:$E,E2665,$I:$I,"факт"))+ABS(C2665))&gt;ABS(SUMIFS(INDIRECT("'Реестр план'!"&amp;'План-факт'!$E$3),'Реестр план'!$F:$F,E2665,'Реестр план'!$I:$I,J2665)),"перерасход","ок"))</f>
        <v/>
      </c>
    </row>
    <row r="2666" spans="1:13" x14ac:dyDescent="0.3">
      <c r="A2666" s="7">
        <v>42180</v>
      </c>
      <c r="C2666" s="9">
        <v>-100073.43</v>
      </c>
      <c r="D2666" s="4" t="s">
        <v>16</v>
      </c>
      <c r="E2666" s="4" t="s">
        <v>29</v>
      </c>
      <c r="F2666" s="4" t="s">
        <v>135</v>
      </c>
      <c r="H2666" s="4" t="s">
        <v>185</v>
      </c>
      <c r="I2666" s="4" t="s">
        <v>163</v>
      </c>
      <c r="J2666" s="11">
        <f t="shared" si="123"/>
        <v>6</v>
      </c>
      <c r="K2666" s="11">
        <f t="shared" si="124"/>
        <v>0</v>
      </c>
      <c r="L2666" s="11">
        <f t="shared" si="125"/>
        <v>26</v>
      </c>
      <c r="M2666" s="11" t="str">
        <f ca="1">IF(I2666&lt;&gt;"план","",IF((ABS(SUMIFS($C:$C,$J:$J,J2666,$E:$E,E2666,$I:$I,"факт"))+ABS(C2666))&gt;ABS(SUMIFS(INDIRECT("'Реестр план'!"&amp;'План-факт'!$E$3),'Реестр план'!$F:$F,E2666,'Реестр план'!$I:$I,J2666)),"перерасход","ок"))</f>
        <v/>
      </c>
    </row>
    <row r="2667" spans="1:13" x14ac:dyDescent="0.3">
      <c r="A2667" s="7">
        <v>42180</v>
      </c>
      <c r="C2667" s="9">
        <v>-95800.03</v>
      </c>
      <c r="D2667" s="4" t="s">
        <v>15</v>
      </c>
      <c r="E2667" s="4" t="s">
        <v>29</v>
      </c>
      <c r="F2667" s="4" t="s">
        <v>131</v>
      </c>
      <c r="H2667" s="4" t="s">
        <v>185</v>
      </c>
      <c r="I2667" s="4" t="s">
        <v>163</v>
      </c>
      <c r="J2667" s="11">
        <f t="shared" si="123"/>
        <v>6</v>
      </c>
      <c r="K2667" s="11">
        <f t="shared" si="124"/>
        <v>0</v>
      </c>
      <c r="L2667" s="11">
        <f t="shared" si="125"/>
        <v>26</v>
      </c>
      <c r="M2667" s="11" t="str">
        <f ca="1">IF(I2667&lt;&gt;"план","",IF((ABS(SUMIFS($C:$C,$J:$J,J2667,$E:$E,E2667,$I:$I,"факт"))+ABS(C2667))&gt;ABS(SUMIFS(INDIRECT("'Реестр план'!"&amp;'План-факт'!$E$3),'Реестр план'!$F:$F,E2667,'Реестр план'!$I:$I,J2667)),"перерасход","ок"))</f>
        <v/>
      </c>
    </row>
    <row r="2668" spans="1:13" x14ac:dyDescent="0.3">
      <c r="A2668" s="7">
        <v>42180</v>
      </c>
      <c r="C2668" s="9">
        <v>-75000</v>
      </c>
      <c r="D2668" s="4" t="s">
        <v>9</v>
      </c>
      <c r="E2668" s="4" t="s">
        <v>32</v>
      </c>
      <c r="F2668" s="4" t="s">
        <v>147</v>
      </c>
      <c r="H2668" s="4" t="s">
        <v>179</v>
      </c>
      <c r="I2668" s="4" t="s">
        <v>163</v>
      </c>
      <c r="J2668" s="11">
        <f t="shared" si="123"/>
        <v>6</v>
      </c>
      <c r="K2668" s="11">
        <f t="shared" si="124"/>
        <v>0</v>
      </c>
      <c r="L2668" s="11">
        <f t="shared" si="125"/>
        <v>26</v>
      </c>
      <c r="M2668" s="11" t="str">
        <f ca="1">IF(I2668&lt;&gt;"план","",IF((ABS(SUMIFS($C:$C,$J:$J,J2668,$E:$E,E2668,$I:$I,"факт"))+ABS(C2668))&gt;ABS(SUMIFS(INDIRECT("'Реестр план'!"&amp;'План-факт'!$E$3),'Реестр план'!$F:$F,E2668,'Реестр план'!$I:$I,J2668)),"перерасход","ок"))</f>
        <v/>
      </c>
    </row>
    <row r="2669" spans="1:13" x14ac:dyDescent="0.3">
      <c r="A2669" s="7">
        <v>42180</v>
      </c>
      <c r="C2669" s="9">
        <v>-60000</v>
      </c>
      <c r="D2669" s="4" t="s">
        <v>9</v>
      </c>
      <c r="E2669" s="4" t="s">
        <v>32</v>
      </c>
      <c r="F2669" s="4" t="s">
        <v>148</v>
      </c>
      <c r="H2669" s="4" t="s">
        <v>179</v>
      </c>
      <c r="I2669" s="4" t="s">
        <v>163</v>
      </c>
      <c r="J2669" s="11">
        <f t="shared" si="123"/>
        <v>6</v>
      </c>
      <c r="K2669" s="11">
        <f t="shared" si="124"/>
        <v>0</v>
      </c>
      <c r="L2669" s="11">
        <f t="shared" si="125"/>
        <v>26</v>
      </c>
      <c r="M2669" s="11" t="str">
        <f ca="1">IF(I2669&lt;&gt;"план","",IF((ABS(SUMIFS($C:$C,$J:$J,J2669,$E:$E,E2669,$I:$I,"факт"))+ABS(C2669))&gt;ABS(SUMIFS(INDIRECT("'Реестр план'!"&amp;'План-факт'!$E$3),'Реестр план'!$F:$F,E2669,'Реестр план'!$I:$I,J2669)),"перерасход","ок"))</f>
        <v/>
      </c>
    </row>
    <row r="2670" spans="1:13" x14ac:dyDescent="0.3">
      <c r="A2670" s="7">
        <v>42180</v>
      </c>
      <c r="C2670" s="9">
        <v>-57072.99</v>
      </c>
      <c r="D2670" s="4" t="s">
        <v>16</v>
      </c>
      <c r="E2670" s="4" t="s">
        <v>29</v>
      </c>
      <c r="F2670" s="4" t="s">
        <v>137</v>
      </c>
      <c r="H2670" s="4" t="s">
        <v>185</v>
      </c>
      <c r="I2670" s="4" t="s">
        <v>163</v>
      </c>
      <c r="J2670" s="11">
        <f t="shared" si="123"/>
        <v>6</v>
      </c>
      <c r="K2670" s="11">
        <f t="shared" si="124"/>
        <v>0</v>
      </c>
      <c r="L2670" s="11">
        <f t="shared" si="125"/>
        <v>26</v>
      </c>
      <c r="M2670" s="11" t="str">
        <f ca="1">IF(I2670&lt;&gt;"план","",IF((ABS(SUMIFS($C:$C,$J:$J,J2670,$E:$E,E2670,$I:$I,"факт"))+ABS(C2670))&gt;ABS(SUMIFS(INDIRECT("'Реестр план'!"&amp;'План-факт'!$E$3),'Реестр план'!$F:$F,E2670,'Реестр план'!$I:$I,J2670)),"перерасход","ок"))</f>
        <v/>
      </c>
    </row>
    <row r="2671" spans="1:13" x14ac:dyDescent="0.3">
      <c r="A2671" s="7">
        <v>42180</v>
      </c>
      <c r="B2671" s="7">
        <v>41450</v>
      </c>
      <c r="C2671" s="9">
        <v>-55518</v>
      </c>
      <c r="D2671" s="4" t="s">
        <v>15</v>
      </c>
      <c r="E2671" s="4" t="s">
        <v>57</v>
      </c>
      <c r="H2671" s="4" t="s">
        <v>184</v>
      </c>
      <c r="I2671" s="4" t="s">
        <v>163</v>
      </c>
      <c r="J2671" s="11">
        <f t="shared" si="123"/>
        <v>6</v>
      </c>
      <c r="K2671" s="11">
        <f t="shared" si="124"/>
        <v>6</v>
      </c>
      <c r="L2671" s="11">
        <f t="shared" si="125"/>
        <v>26</v>
      </c>
      <c r="M2671" s="11" t="str">
        <f ca="1">IF(I2671&lt;&gt;"план","",IF((ABS(SUMIFS($C:$C,$J:$J,J2671,$E:$E,E2671,$I:$I,"факт"))+ABS(C2671))&gt;ABS(SUMIFS(INDIRECT("'Реестр план'!"&amp;'План-факт'!$E$3),'Реестр план'!$F:$F,E2671,'Реестр план'!$I:$I,J2671)),"перерасход","ок"))</f>
        <v/>
      </c>
    </row>
    <row r="2672" spans="1:13" x14ac:dyDescent="0.3">
      <c r="A2672" s="7">
        <v>42180</v>
      </c>
      <c r="B2672" s="7">
        <v>41450</v>
      </c>
      <c r="C2672" s="9">
        <v>-49960</v>
      </c>
      <c r="D2672" s="4" t="s">
        <v>9</v>
      </c>
      <c r="E2672" s="4" t="s">
        <v>50</v>
      </c>
      <c r="H2672" s="4" t="s">
        <v>177</v>
      </c>
      <c r="I2672" s="4" t="s">
        <v>163</v>
      </c>
      <c r="J2672" s="11">
        <f t="shared" si="123"/>
        <v>6</v>
      </c>
      <c r="K2672" s="11">
        <f t="shared" si="124"/>
        <v>6</v>
      </c>
      <c r="L2672" s="11">
        <f t="shared" si="125"/>
        <v>26</v>
      </c>
      <c r="M2672" s="11" t="str">
        <f ca="1">IF(I2672&lt;&gt;"план","",IF((ABS(SUMIFS($C:$C,$J:$J,J2672,$E:$E,E2672,$I:$I,"факт"))+ABS(C2672))&gt;ABS(SUMIFS(INDIRECT("'Реестр план'!"&amp;'План-факт'!$E$3),'Реестр план'!$F:$F,E2672,'Реестр план'!$I:$I,J2672)),"перерасход","ок"))</f>
        <v/>
      </c>
    </row>
    <row r="2673" spans="1:13" x14ac:dyDescent="0.3">
      <c r="A2673" s="7">
        <v>42180</v>
      </c>
      <c r="C2673" s="9">
        <v>-47500</v>
      </c>
      <c r="D2673" s="4" t="s">
        <v>15</v>
      </c>
      <c r="E2673" s="4" t="s">
        <v>32</v>
      </c>
      <c r="F2673" s="4" t="s">
        <v>149</v>
      </c>
      <c r="H2673" s="4" t="s">
        <v>179</v>
      </c>
      <c r="I2673" s="4" t="s">
        <v>163</v>
      </c>
      <c r="J2673" s="11">
        <f t="shared" si="123"/>
        <v>6</v>
      </c>
      <c r="K2673" s="11">
        <f t="shared" si="124"/>
        <v>0</v>
      </c>
      <c r="L2673" s="11">
        <f t="shared" si="125"/>
        <v>26</v>
      </c>
      <c r="M2673" s="11" t="str">
        <f ca="1">IF(I2673&lt;&gt;"план","",IF((ABS(SUMIFS($C:$C,$J:$J,J2673,$E:$E,E2673,$I:$I,"факт"))+ABS(C2673))&gt;ABS(SUMIFS(INDIRECT("'Реестр план'!"&amp;'План-факт'!$E$3),'Реестр план'!$F:$F,E2673,'Реестр план'!$I:$I,J2673)),"перерасход","ок"))</f>
        <v/>
      </c>
    </row>
    <row r="2674" spans="1:13" x14ac:dyDescent="0.3">
      <c r="A2674" s="7">
        <v>42180</v>
      </c>
      <c r="B2674" s="7">
        <v>41450</v>
      </c>
      <c r="C2674" s="9">
        <v>-45034</v>
      </c>
      <c r="D2674" s="4" t="s">
        <v>15</v>
      </c>
      <c r="E2674" s="4" t="s">
        <v>54</v>
      </c>
      <c r="H2674" s="4" t="s">
        <v>184</v>
      </c>
      <c r="I2674" s="4" t="s">
        <v>163</v>
      </c>
      <c r="J2674" s="11">
        <f t="shared" si="123"/>
        <v>6</v>
      </c>
      <c r="K2674" s="11">
        <f t="shared" si="124"/>
        <v>6</v>
      </c>
      <c r="L2674" s="11">
        <f t="shared" si="125"/>
        <v>26</v>
      </c>
      <c r="M2674" s="11" t="str">
        <f ca="1">IF(I2674&lt;&gt;"план","",IF((ABS(SUMIFS($C:$C,$J:$J,J2674,$E:$E,E2674,$I:$I,"факт"))+ABS(C2674))&gt;ABS(SUMIFS(INDIRECT("'Реестр план'!"&amp;'План-факт'!$E$3),'Реестр план'!$F:$F,E2674,'Реестр план'!$I:$I,J2674)),"перерасход","ок"))</f>
        <v/>
      </c>
    </row>
    <row r="2675" spans="1:13" x14ac:dyDescent="0.3">
      <c r="A2675" s="7">
        <v>42180</v>
      </c>
      <c r="B2675" s="7">
        <v>41450</v>
      </c>
      <c r="C2675" s="9">
        <v>-43374</v>
      </c>
      <c r="D2675" s="4" t="s">
        <v>9</v>
      </c>
      <c r="E2675" s="4" t="s">
        <v>47</v>
      </c>
      <c r="H2675" s="4" t="s">
        <v>177</v>
      </c>
      <c r="I2675" s="4" t="s">
        <v>163</v>
      </c>
      <c r="J2675" s="11">
        <f t="shared" si="123"/>
        <v>6</v>
      </c>
      <c r="K2675" s="11">
        <f t="shared" si="124"/>
        <v>6</v>
      </c>
      <c r="L2675" s="11">
        <f t="shared" si="125"/>
        <v>26</v>
      </c>
      <c r="M2675" s="11" t="str">
        <f ca="1">IF(I2675&lt;&gt;"план","",IF((ABS(SUMIFS($C:$C,$J:$J,J2675,$E:$E,E2675,$I:$I,"факт"))+ABS(C2675))&gt;ABS(SUMIFS(INDIRECT("'Реестр план'!"&amp;'План-факт'!$E$3),'Реестр план'!$F:$F,E2675,'Реестр план'!$I:$I,J2675)),"перерасход","ок"))</f>
        <v/>
      </c>
    </row>
    <row r="2676" spans="1:13" x14ac:dyDescent="0.3">
      <c r="A2676" s="7">
        <v>42180</v>
      </c>
      <c r="B2676" s="7">
        <v>41450</v>
      </c>
      <c r="C2676" s="9">
        <v>-40234</v>
      </c>
      <c r="D2676" s="4" t="s">
        <v>15</v>
      </c>
      <c r="E2676" s="4" t="s">
        <v>49</v>
      </c>
      <c r="H2676" s="4" t="s">
        <v>177</v>
      </c>
      <c r="I2676" s="4" t="s">
        <v>163</v>
      </c>
      <c r="J2676" s="11">
        <f t="shared" si="123"/>
        <v>6</v>
      </c>
      <c r="K2676" s="11">
        <f t="shared" si="124"/>
        <v>6</v>
      </c>
      <c r="L2676" s="11">
        <f t="shared" si="125"/>
        <v>26</v>
      </c>
      <c r="M2676" s="11" t="str">
        <f ca="1">IF(I2676&lt;&gt;"план","",IF((ABS(SUMIFS($C:$C,$J:$J,J2676,$E:$E,E2676,$I:$I,"факт"))+ABS(C2676))&gt;ABS(SUMIFS(INDIRECT("'Реестр план'!"&amp;'План-факт'!$E$3),'Реестр план'!$F:$F,E2676,'Реестр план'!$I:$I,J2676)),"перерасход","ок"))</f>
        <v/>
      </c>
    </row>
    <row r="2677" spans="1:13" x14ac:dyDescent="0.3">
      <c r="A2677" s="7">
        <v>42180</v>
      </c>
      <c r="C2677" s="9">
        <v>-40000</v>
      </c>
      <c r="D2677" s="4" t="s">
        <v>15</v>
      </c>
      <c r="E2677" s="4" t="s">
        <v>32</v>
      </c>
      <c r="F2677" s="4" t="s">
        <v>151</v>
      </c>
      <c r="H2677" s="4" t="s">
        <v>179</v>
      </c>
      <c r="I2677" s="4" t="s">
        <v>163</v>
      </c>
      <c r="J2677" s="11">
        <f t="shared" si="123"/>
        <v>6</v>
      </c>
      <c r="K2677" s="11">
        <f t="shared" si="124"/>
        <v>0</v>
      </c>
      <c r="L2677" s="11">
        <f t="shared" si="125"/>
        <v>26</v>
      </c>
      <c r="M2677" s="11" t="str">
        <f ca="1">IF(I2677&lt;&gt;"план","",IF((ABS(SUMIFS($C:$C,$J:$J,J2677,$E:$E,E2677,$I:$I,"факт"))+ABS(C2677))&gt;ABS(SUMIFS(INDIRECT("'Реестр план'!"&amp;'План-факт'!$E$3),'Реестр план'!$F:$F,E2677,'Реестр план'!$I:$I,J2677)),"перерасход","ок"))</f>
        <v/>
      </c>
    </row>
    <row r="2678" spans="1:13" x14ac:dyDescent="0.3">
      <c r="A2678" s="7">
        <v>42180</v>
      </c>
      <c r="B2678" s="7">
        <v>41450</v>
      </c>
      <c r="C2678" s="9">
        <v>-38800</v>
      </c>
      <c r="D2678" s="4" t="s">
        <v>9</v>
      </c>
      <c r="E2678" s="4" t="s">
        <v>55</v>
      </c>
      <c r="H2678" s="4" t="s">
        <v>184</v>
      </c>
      <c r="I2678" s="4" t="s">
        <v>163</v>
      </c>
      <c r="J2678" s="11">
        <f t="shared" si="123"/>
        <v>6</v>
      </c>
      <c r="K2678" s="11">
        <f t="shared" si="124"/>
        <v>6</v>
      </c>
      <c r="L2678" s="11">
        <f t="shared" si="125"/>
        <v>26</v>
      </c>
      <c r="M2678" s="11" t="str">
        <f ca="1">IF(I2678&lt;&gt;"план","",IF((ABS(SUMIFS($C:$C,$J:$J,J2678,$E:$E,E2678,$I:$I,"факт"))+ABS(C2678))&gt;ABS(SUMIFS(INDIRECT("'Реестр план'!"&amp;'План-факт'!$E$3),'Реестр план'!$F:$F,E2678,'Реестр план'!$I:$I,J2678)),"перерасход","ок"))</f>
        <v/>
      </c>
    </row>
    <row r="2679" spans="1:13" x14ac:dyDescent="0.3">
      <c r="A2679" s="7">
        <v>42180</v>
      </c>
      <c r="C2679" s="9">
        <v>-37780.68</v>
      </c>
      <c r="D2679" s="4" t="s">
        <v>15</v>
      </c>
      <c r="E2679" s="4" t="s">
        <v>29</v>
      </c>
      <c r="F2679" s="4" t="s">
        <v>130</v>
      </c>
      <c r="H2679" s="4" t="s">
        <v>185</v>
      </c>
      <c r="I2679" s="4" t="s">
        <v>163</v>
      </c>
      <c r="J2679" s="11">
        <f t="shared" si="123"/>
        <v>6</v>
      </c>
      <c r="K2679" s="11">
        <f t="shared" si="124"/>
        <v>0</v>
      </c>
      <c r="L2679" s="11">
        <f t="shared" si="125"/>
        <v>26</v>
      </c>
      <c r="M2679" s="11" t="str">
        <f ca="1">IF(I2679&lt;&gt;"план","",IF((ABS(SUMIFS($C:$C,$J:$J,J2679,$E:$E,E2679,$I:$I,"факт"))+ABS(C2679))&gt;ABS(SUMIFS(INDIRECT("'Реестр план'!"&amp;'План-факт'!$E$3),'Реестр план'!$F:$F,E2679,'Реестр план'!$I:$I,J2679)),"перерасход","ок"))</f>
        <v/>
      </c>
    </row>
    <row r="2680" spans="1:13" x14ac:dyDescent="0.3">
      <c r="A2680" s="7">
        <v>42180</v>
      </c>
      <c r="C2680" s="9">
        <v>-34979</v>
      </c>
      <c r="D2680" s="4" t="s">
        <v>16</v>
      </c>
      <c r="E2680" s="4" t="s">
        <v>51</v>
      </c>
      <c r="H2680" s="4" t="s">
        <v>177</v>
      </c>
      <c r="I2680" s="4" t="s">
        <v>163</v>
      </c>
      <c r="J2680" s="11">
        <f t="shared" si="123"/>
        <v>6</v>
      </c>
      <c r="K2680" s="11">
        <f t="shared" si="124"/>
        <v>0</v>
      </c>
      <c r="L2680" s="11">
        <f t="shared" si="125"/>
        <v>26</v>
      </c>
      <c r="M2680" s="11" t="str">
        <f ca="1">IF(I2680&lt;&gt;"план","",IF((ABS(SUMIFS($C:$C,$J:$J,J2680,$E:$E,E2680,$I:$I,"факт"))+ABS(C2680))&gt;ABS(SUMIFS(INDIRECT("'Реестр план'!"&amp;'План-факт'!$E$3),'Реестр план'!$F:$F,E2680,'Реестр план'!$I:$I,J2680)),"перерасход","ок"))</f>
        <v/>
      </c>
    </row>
    <row r="2681" spans="1:13" x14ac:dyDescent="0.3">
      <c r="A2681" s="7">
        <v>42180</v>
      </c>
      <c r="B2681" s="7">
        <v>41450</v>
      </c>
      <c r="C2681" s="9">
        <v>-34912</v>
      </c>
      <c r="D2681" s="4" t="s">
        <v>15</v>
      </c>
      <c r="E2681" s="4" t="s">
        <v>53</v>
      </c>
      <c r="H2681" s="4" t="s">
        <v>184</v>
      </c>
      <c r="I2681" s="4" t="s">
        <v>163</v>
      </c>
      <c r="J2681" s="11">
        <f t="shared" si="123"/>
        <v>6</v>
      </c>
      <c r="K2681" s="11">
        <f t="shared" si="124"/>
        <v>6</v>
      </c>
      <c r="L2681" s="11">
        <f t="shared" si="125"/>
        <v>26</v>
      </c>
      <c r="M2681" s="11" t="str">
        <f ca="1">IF(I2681&lt;&gt;"план","",IF((ABS(SUMIFS($C:$C,$J:$J,J2681,$E:$E,E2681,$I:$I,"факт"))+ABS(C2681))&gt;ABS(SUMIFS(INDIRECT("'Реестр план'!"&amp;'План-факт'!$E$3),'Реестр план'!$F:$F,E2681,'Реестр план'!$I:$I,J2681)),"перерасход","ок"))</f>
        <v/>
      </c>
    </row>
    <row r="2682" spans="1:13" x14ac:dyDescent="0.3">
      <c r="A2682" s="7">
        <v>42180</v>
      </c>
      <c r="C2682" s="9">
        <v>-32625</v>
      </c>
      <c r="D2682" s="4" t="s">
        <v>16</v>
      </c>
      <c r="E2682" s="4" t="s">
        <v>32</v>
      </c>
      <c r="F2682" s="4" t="s">
        <v>150</v>
      </c>
      <c r="H2682" s="4" t="s">
        <v>179</v>
      </c>
      <c r="I2682" s="4" t="s">
        <v>163</v>
      </c>
      <c r="J2682" s="11">
        <f t="shared" si="123"/>
        <v>6</v>
      </c>
      <c r="K2682" s="11">
        <f t="shared" si="124"/>
        <v>0</v>
      </c>
      <c r="L2682" s="11">
        <f t="shared" si="125"/>
        <v>26</v>
      </c>
      <c r="M2682" s="11" t="str">
        <f ca="1">IF(I2682&lt;&gt;"план","",IF((ABS(SUMIFS($C:$C,$J:$J,J2682,$E:$E,E2682,$I:$I,"факт"))+ABS(C2682))&gt;ABS(SUMIFS(INDIRECT("'Реестр план'!"&amp;'План-факт'!$E$3),'Реестр план'!$F:$F,E2682,'Реестр план'!$I:$I,J2682)),"перерасход","ок"))</f>
        <v/>
      </c>
    </row>
    <row r="2683" spans="1:13" x14ac:dyDescent="0.3">
      <c r="A2683" s="7">
        <v>42180</v>
      </c>
      <c r="B2683" s="7">
        <v>41450</v>
      </c>
      <c r="C2683" s="9">
        <v>-32198</v>
      </c>
      <c r="D2683" s="4" t="s">
        <v>15</v>
      </c>
      <c r="E2683" s="4" t="s">
        <v>48</v>
      </c>
      <c r="H2683" s="4" t="s">
        <v>177</v>
      </c>
      <c r="I2683" s="4" t="s">
        <v>163</v>
      </c>
      <c r="J2683" s="11">
        <f t="shared" si="123"/>
        <v>6</v>
      </c>
      <c r="K2683" s="11">
        <f t="shared" si="124"/>
        <v>6</v>
      </c>
      <c r="L2683" s="11">
        <f t="shared" si="125"/>
        <v>26</v>
      </c>
      <c r="M2683" s="11" t="str">
        <f ca="1">IF(I2683&lt;&gt;"план","",IF((ABS(SUMIFS($C:$C,$J:$J,J2683,$E:$E,E2683,$I:$I,"факт"))+ABS(C2683))&gt;ABS(SUMIFS(INDIRECT("'Реестр план'!"&amp;'План-факт'!$E$3),'Реестр план'!$F:$F,E2683,'Реестр план'!$I:$I,J2683)),"перерасход","ок"))</f>
        <v/>
      </c>
    </row>
    <row r="2684" spans="1:13" x14ac:dyDescent="0.3">
      <c r="A2684" s="7">
        <v>42180</v>
      </c>
      <c r="C2684" s="9">
        <v>-31250</v>
      </c>
      <c r="D2684" s="4" t="s">
        <v>9</v>
      </c>
      <c r="E2684" s="4" t="s">
        <v>33</v>
      </c>
      <c r="F2684" s="4" t="s">
        <v>152</v>
      </c>
      <c r="H2684" s="4" t="s">
        <v>179</v>
      </c>
      <c r="I2684" s="4" t="s">
        <v>163</v>
      </c>
      <c r="J2684" s="11">
        <f t="shared" si="123"/>
        <v>6</v>
      </c>
      <c r="K2684" s="11">
        <f t="shared" si="124"/>
        <v>0</v>
      </c>
      <c r="L2684" s="11">
        <f t="shared" si="125"/>
        <v>26</v>
      </c>
      <c r="M2684" s="11" t="str">
        <f ca="1">IF(I2684&lt;&gt;"план","",IF((ABS(SUMIFS($C:$C,$J:$J,J2684,$E:$E,E2684,$I:$I,"факт"))+ABS(C2684))&gt;ABS(SUMIFS(INDIRECT("'Реестр план'!"&amp;'План-факт'!$E$3),'Реестр план'!$F:$F,E2684,'Реестр план'!$I:$I,J2684)),"перерасход","ок"))</f>
        <v/>
      </c>
    </row>
    <row r="2685" spans="1:13" x14ac:dyDescent="0.3">
      <c r="A2685" s="7">
        <v>42180</v>
      </c>
      <c r="C2685" s="9">
        <v>-29459.02</v>
      </c>
      <c r="D2685" s="4" t="s">
        <v>9</v>
      </c>
      <c r="E2685" s="4" t="s">
        <v>29</v>
      </c>
      <c r="F2685" s="4" t="s">
        <v>130</v>
      </c>
      <c r="H2685" s="4" t="s">
        <v>185</v>
      </c>
      <c r="I2685" s="4" t="s">
        <v>163</v>
      </c>
      <c r="J2685" s="11">
        <f t="shared" si="123"/>
        <v>6</v>
      </c>
      <c r="K2685" s="11">
        <f t="shared" si="124"/>
        <v>0</v>
      </c>
      <c r="L2685" s="11">
        <f t="shared" si="125"/>
        <v>26</v>
      </c>
      <c r="M2685" s="11" t="str">
        <f ca="1">IF(I2685&lt;&gt;"план","",IF((ABS(SUMIFS($C:$C,$J:$J,J2685,$E:$E,E2685,$I:$I,"факт"))+ABS(C2685))&gt;ABS(SUMIFS(INDIRECT("'Реестр план'!"&amp;'План-факт'!$E$3),'Реестр план'!$F:$F,E2685,'Реестр план'!$I:$I,J2685)),"перерасход","ок"))</f>
        <v/>
      </c>
    </row>
    <row r="2686" spans="1:13" x14ac:dyDescent="0.3">
      <c r="A2686" s="7">
        <v>42180</v>
      </c>
      <c r="B2686" s="7">
        <v>41450</v>
      </c>
      <c r="C2686" s="9">
        <v>-27686</v>
      </c>
      <c r="D2686" s="4" t="s">
        <v>15</v>
      </c>
      <c r="E2686" s="4" t="s">
        <v>42</v>
      </c>
      <c r="H2686" s="4" t="s">
        <v>172</v>
      </c>
      <c r="I2686" s="4" t="s">
        <v>163</v>
      </c>
      <c r="J2686" s="11">
        <f t="shared" si="123"/>
        <v>6</v>
      </c>
      <c r="K2686" s="11">
        <f t="shared" si="124"/>
        <v>6</v>
      </c>
      <c r="L2686" s="11">
        <f t="shared" si="125"/>
        <v>26</v>
      </c>
      <c r="M2686" s="11" t="str">
        <f ca="1">IF(I2686&lt;&gt;"план","",IF((ABS(SUMIFS($C:$C,$J:$J,J2686,$E:$E,E2686,$I:$I,"факт"))+ABS(C2686))&gt;ABS(SUMIFS(INDIRECT("'Реестр план'!"&amp;'План-факт'!$E$3),'Реестр план'!$F:$F,E2686,'Реестр план'!$I:$I,J2686)),"перерасход","ок"))</f>
        <v/>
      </c>
    </row>
    <row r="2687" spans="1:13" x14ac:dyDescent="0.3">
      <c r="A2687" s="7">
        <v>42180</v>
      </c>
      <c r="B2687" s="7">
        <v>41450</v>
      </c>
      <c r="C2687" s="9">
        <v>-27609</v>
      </c>
      <c r="D2687" s="4" t="s">
        <v>9</v>
      </c>
      <c r="E2687" s="4" t="s">
        <v>58</v>
      </c>
      <c r="H2687" s="4" t="s">
        <v>184</v>
      </c>
      <c r="I2687" s="4" t="s">
        <v>163</v>
      </c>
      <c r="J2687" s="11">
        <f t="shared" si="123"/>
        <v>6</v>
      </c>
      <c r="K2687" s="11">
        <f t="shared" si="124"/>
        <v>6</v>
      </c>
      <c r="L2687" s="11">
        <f t="shared" si="125"/>
        <v>26</v>
      </c>
      <c r="M2687" s="11" t="str">
        <f ca="1">IF(I2687&lt;&gt;"план","",IF((ABS(SUMIFS($C:$C,$J:$J,J2687,$E:$E,E2687,$I:$I,"факт"))+ABS(C2687))&gt;ABS(SUMIFS(INDIRECT("'Реестр план'!"&amp;'План-факт'!$E$3),'Реестр план'!$F:$F,E2687,'Реестр план'!$I:$I,J2687)),"перерасход","ок"))</f>
        <v/>
      </c>
    </row>
    <row r="2688" spans="1:13" x14ac:dyDescent="0.3">
      <c r="A2688" s="7">
        <v>42180</v>
      </c>
      <c r="C2688" s="9">
        <v>-26304.400000000001</v>
      </c>
      <c r="D2688" s="4" t="s">
        <v>9</v>
      </c>
      <c r="E2688" s="4" t="s">
        <v>29</v>
      </c>
      <c r="F2688" s="4" t="s">
        <v>134</v>
      </c>
      <c r="H2688" s="4" t="s">
        <v>185</v>
      </c>
      <c r="I2688" s="4" t="s">
        <v>163</v>
      </c>
      <c r="J2688" s="11">
        <f t="shared" si="123"/>
        <v>6</v>
      </c>
      <c r="K2688" s="11">
        <f t="shared" si="124"/>
        <v>0</v>
      </c>
      <c r="L2688" s="11">
        <f t="shared" si="125"/>
        <v>26</v>
      </c>
      <c r="M2688" s="11" t="str">
        <f ca="1">IF(I2688&lt;&gt;"план","",IF((ABS(SUMIFS($C:$C,$J:$J,J2688,$E:$E,E2688,$I:$I,"факт"))+ABS(C2688))&gt;ABS(SUMIFS(INDIRECT("'Реестр план'!"&amp;'План-факт'!$E$3),'Реестр план'!$F:$F,E2688,'Реестр план'!$I:$I,J2688)),"перерасход","ок"))</f>
        <v/>
      </c>
    </row>
    <row r="2689" spans="1:13" x14ac:dyDescent="0.3">
      <c r="A2689" s="7">
        <v>42180</v>
      </c>
      <c r="B2689" s="7">
        <v>41450</v>
      </c>
      <c r="C2689" s="9">
        <v>-25302</v>
      </c>
      <c r="D2689" s="4" t="s">
        <v>16</v>
      </c>
      <c r="E2689" s="4" t="s">
        <v>10</v>
      </c>
      <c r="H2689" s="4" t="s">
        <v>184</v>
      </c>
      <c r="I2689" s="4" t="s">
        <v>163</v>
      </c>
      <c r="J2689" s="11">
        <f t="shared" si="123"/>
        <v>6</v>
      </c>
      <c r="K2689" s="11">
        <f t="shared" si="124"/>
        <v>6</v>
      </c>
      <c r="L2689" s="11">
        <f t="shared" si="125"/>
        <v>26</v>
      </c>
      <c r="M2689" s="11" t="str">
        <f ca="1">IF(I2689&lt;&gt;"план","",IF((ABS(SUMIFS($C:$C,$J:$J,J2689,$E:$E,E2689,$I:$I,"факт"))+ABS(C2689))&gt;ABS(SUMIFS(INDIRECT("'Реестр план'!"&amp;'План-факт'!$E$3),'Реестр план'!$F:$F,E2689,'Реестр план'!$I:$I,J2689)),"перерасход","ок"))</f>
        <v/>
      </c>
    </row>
    <row r="2690" spans="1:13" x14ac:dyDescent="0.3">
      <c r="A2690" s="7">
        <v>42180</v>
      </c>
      <c r="B2690" s="7">
        <v>41450</v>
      </c>
      <c r="C2690" s="9">
        <v>-23414</v>
      </c>
      <c r="D2690" s="4" t="s">
        <v>15</v>
      </c>
      <c r="E2690" s="4" t="s">
        <v>45</v>
      </c>
      <c r="H2690" s="4" t="s">
        <v>172</v>
      </c>
      <c r="I2690" s="4" t="s">
        <v>163</v>
      </c>
      <c r="J2690" s="11">
        <f t="shared" si="123"/>
        <v>6</v>
      </c>
      <c r="K2690" s="11">
        <f t="shared" si="124"/>
        <v>6</v>
      </c>
      <c r="L2690" s="11">
        <f t="shared" si="125"/>
        <v>26</v>
      </c>
      <c r="M2690" s="11" t="str">
        <f ca="1">IF(I2690&lt;&gt;"план","",IF((ABS(SUMIFS($C:$C,$J:$J,J2690,$E:$E,E2690,$I:$I,"факт"))+ABS(C2690))&gt;ABS(SUMIFS(INDIRECT("'Реестр план'!"&amp;'План-факт'!$E$3),'Реестр план'!$F:$F,E2690,'Реестр план'!$I:$I,J2690)),"перерасход","ок"))</f>
        <v/>
      </c>
    </row>
    <row r="2691" spans="1:13" x14ac:dyDescent="0.3">
      <c r="A2691" s="7">
        <v>42180</v>
      </c>
      <c r="C2691" s="9">
        <v>-22755.16</v>
      </c>
      <c r="D2691" s="4" t="s">
        <v>16</v>
      </c>
      <c r="E2691" s="4" t="s">
        <v>29</v>
      </c>
      <c r="F2691" s="4" t="s">
        <v>131</v>
      </c>
      <c r="H2691" s="4" t="s">
        <v>185</v>
      </c>
      <c r="I2691" s="4" t="s">
        <v>163</v>
      </c>
      <c r="J2691" s="11">
        <f t="shared" si="123"/>
        <v>6</v>
      </c>
      <c r="K2691" s="11">
        <f t="shared" si="124"/>
        <v>0</v>
      </c>
      <c r="L2691" s="11">
        <f t="shared" si="125"/>
        <v>26</v>
      </c>
      <c r="M2691" s="11" t="str">
        <f ca="1">IF(I2691&lt;&gt;"план","",IF((ABS(SUMIFS($C:$C,$J:$J,J2691,$E:$E,E2691,$I:$I,"факт"))+ABS(C2691))&gt;ABS(SUMIFS(INDIRECT("'Реестр план'!"&amp;'План-факт'!$E$3),'Реестр план'!$F:$F,E2691,'Реестр план'!$I:$I,J2691)),"перерасход","ок"))</f>
        <v/>
      </c>
    </row>
    <row r="2692" spans="1:13" x14ac:dyDescent="0.3">
      <c r="A2692" s="7">
        <v>42180</v>
      </c>
      <c r="C2692" s="9">
        <v>-22015.599999999999</v>
      </c>
      <c r="D2692" s="4" t="s">
        <v>15</v>
      </c>
      <c r="E2692" s="4" t="s">
        <v>29</v>
      </c>
      <c r="F2692" s="4" t="s">
        <v>145</v>
      </c>
      <c r="H2692" s="4" t="s">
        <v>185</v>
      </c>
      <c r="I2692" s="4" t="s">
        <v>163</v>
      </c>
      <c r="J2692" s="11">
        <f t="shared" ref="J2692:J2755" si="126">IF(ISBLANK(A2692),0,MONTH(A2692))</f>
        <v>6</v>
      </c>
      <c r="K2692" s="11">
        <f t="shared" ref="K2692:K2755" si="127">IF(ISBLANK(B2692),0,MONTH(B2692))</f>
        <v>0</v>
      </c>
      <c r="L2692" s="11">
        <f t="shared" ref="L2692:L2755" si="128">WEEKNUM(A2692)</f>
        <v>26</v>
      </c>
      <c r="M2692" s="11" t="str">
        <f ca="1">IF(I2692&lt;&gt;"план","",IF((ABS(SUMIFS($C:$C,$J:$J,J2692,$E:$E,E2692,$I:$I,"факт"))+ABS(C2692))&gt;ABS(SUMIFS(INDIRECT("'Реестр план'!"&amp;'План-факт'!$E$3),'Реестр план'!$F:$F,E2692,'Реестр план'!$I:$I,J2692)),"перерасход","ок"))</f>
        <v/>
      </c>
    </row>
    <row r="2693" spans="1:13" x14ac:dyDescent="0.3">
      <c r="A2693" s="7">
        <v>42180</v>
      </c>
      <c r="B2693" s="7">
        <v>41450</v>
      </c>
      <c r="C2693" s="9">
        <v>-21945</v>
      </c>
      <c r="D2693" s="4" t="s">
        <v>16</v>
      </c>
      <c r="E2693" s="4" t="s">
        <v>41</v>
      </c>
      <c r="H2693" s="4" t="s">
        <v>172</v>
      </c>
      <c r="I2693" s="4" t="s">
        <v>163</v>
      </c>
      <c r="J2693" s="11">
        <f t="shared" si="126"/>
        <v>6</v>
      </c>
      <c r="K2693" s="11">
        <f t="shared" si="127"/>
        <v>6</v>
      </c>
      <c r="L2693" s="11">
        <f t="shared" si="128"/>
        <v>26</v>
      </c>
      <c r="M2693" s="11" t="str">
        <f ca="1">IF(I2693&lt;&gt;"план","",IF((ABS(SUMIFS($C:$C,$J:$J,J2693,$E:$E,E2693,$I:$I,"факт"))+ABS(C2693))&gt;ABS(SUMIFS(INDIRECT("'Реестр план'!"&amp;'План-факт'!$E$3),'Реестр план'!$F:$F,E2693,'Реестр план'!$I:$I,J2693)),"перерасход","ок"))</f>
        <v/>
      </c>
    </row>
    <row r="2694" spans="1:13" x14ac:dyDescent="0.3">
      <c r="A2694" s="7">
        <v>42180</v>
      </c>
      <c r="B2694" s="7">
        <v>41450</v>
      </c>
      <c r="C2694" s="9">
        <v>-19293</v>
      </c>
      <c r="D2694" s="4" t="s">
        <v>9</v>
      </c>
      <c r="E2694" s="4" t="s">
        <v>59</v>
      </c>
      <c r="H2694" s="4" t="s">
        <v>184</v>
      </c>
      <c r="I2694" s="4" t="s">
        <v>163</v>
      </c>
      <c r="J2694" s="11">
        <f t="shared" si="126"/>
        <v>6</v>
      </c>
      <c r="K2694" s="11">
        <f t="shared" si="127"/>
        <v>6</v>
      </c>
      <c r="L2694" s="11">
        <f t="shared" si="128"/>
        <v>26</v>
      </c>
      <c r="M2694" s="11" t="str">
        <f ca="1">IF(I2694&lt;&gt;"план","",IF((ABS(SUMIFS($C:$C,$J:$J,J2694,$E:$E,E2694,$I:$I,"факт"))+ABS(C2694))&gt;ABS(SUMIFS(INDIRECT("'Реестр план'!"&amp;'План-факт'!$E$3),'Реестр план'!$F:$F,E2694,'Реестр план'!$I:$I,J2694)),"перерасход","ок"))</f>
        <v/>
      </c>
    </row>
    <row r="2695" spans="1:13" x14ac:dyDescent="0.3">
      <c r="A2695" s="7">
        <v>42180</v>
      </c>
      <c r="C2695" s="9">
        <v>-18750</v>
      </c>
      <c r="D2695" s="4" t="s">
        <v>16</v>
      </c>
      <c r="E2695" s="4" t="s">
        <v>33</v>
      </c>
      <c r="F2695" s="4" t="s">
        <v>147</v>
      </c>
      <c r="H2695" s="4" t="s">
        <v>179</v>
      </c>
      <c r="I2695" s="4" t="s">
        <v>163</v>
      </c>
      <c r="J2695" s="11">
        <f t="shared" si="126"/>
        <v>6</v>
      </c>
      <c r="K2695" s="11">
        <f t="shared" si="127"/>
        <v>0</v>
      </c>
      <c r="L2695" s="11">
        <f t="shared" si="128"/>
        <v>26</v>
      </c>
      <c r="M2695" s="11" t="str">
        <f ca="1">IF(I2695&lt;&gt;"план","",IF((ABS(SUMIFS($C:$C,$J:$J,J2695,$E:$E,E2695,$I:$I,"факт"))+ABS(C2695))&gt;ABS(SUMIFS(INDIRECT("'Реестр план'!"&amp;'План-факт'!$E$3),'Реестр план'!$F:$F,E2695,'Реестр план'!$I:$I,J2695)),"перерасход","ок"))</f>
        <v/>
      </c>
    </row>
    <row r="2696" spans="1:13" x14ac:dyDescent="0.3">
      <c r="A2696" s="7">
        <v>42180</v>
      </c>
      <c r="B2696" s="7">
        <v>41450</v>
      </c>
      <c r="C2696" s="9">
        <v>-16126</v>
      </c>
      <c r="D2696" s="4" t="s">
        <v>9</v>
      </c>
      <c r="E2696" s="4" t="s">
        <v>44</v>
      </c>
      <c r="H2696" s="4" t="s">
        <v>172</v>
      </c>
      <c r="I2696" s="4" t="s">
        <v>163</v>
      </c>
      <c r="J2696" s="11">
        <f t="shared" si="126"/>
        <v>6</v>
      </c>
      <c r="K2696" s="11">
        <f t="shared" si="127"/>
        <v>6</v>
      </c>
      <c r="L2696" s="11">
        <f t="shared" si="128"/>
        <v>26</v>
      </c>
      <c r="M2696" s="11" t="str">
        <f ca="1">IF(I2696&lt;&gt;"план","",IF((ABS(SUMIFS($C:$C,$J:$J,J2696,$E:$E,E2696,$I:$I,"факт"))+ABS(C2696))&gt;ABS(SUMIFS(INDIRECT("'Реестр план'!"&amp;'План-факт'!$E$3),'Реестр план'!$F:$F,E2696,'Реестр план'!$I:$I,J2696)),"перерасход","ок"))</f>
        <v/>
      </c>
    </row>
    <row r="2697" spans="1:13" x14ac:dyDescent="0.3">
      <c r="A2697" s="7">
        <v>42180</v>
      </c>
      <c r="C2697" s="9">
        <v>-15000</v>
      </c>
      <c r="D2697" s="4" t="s">
        <v>15</v>
      </c>
      <c r="E2697" s="4" t="s">
        <v>33</v>
      </c>
      <c r="F2697" s="4" t="s">
        <v>148</v>
      </c>
      <c r="H2697" s="4" t="s">
        <v>179</v>
      </c>
      <c r="I2697" s="4" t="s">
        <v>163</v>
      </c>
      <c r="J2697" s="11">
        <f t="shared" si="126"/>
        <v>6</v>
      </c>
      <c r="K2697" s="11">
        <f t="shared" si="127"/>
        <v>0</v>
      </c>
      <c r="L2697" s="11">
        <f t="shared" si="128"/>
        <v>26</v>
      </c>
      <c r="M2697" s="11" t="str">
        <f ca="1">IF(I2697&lt;&gt;"план","",IF((ABS(SUMIFS($C:$C,$J:$J,J2697,$E:$E,E2697,$I:$I,"факт"))+ABS(C2697))&gt;ABS(SUMIFS(INDIRECT("'Реестр план'!"&amp;'План-факт'!$E$3),'Реестр план'!$F:$F,E2697,'Реестр план'!$I:$I,J2697)),"перерасход","ок"))</f>
        <v/>
      </c>
    </row>
    <row r="2698" spans="1:13" x14ac:dyDescent="0.3">
      <c r="A2698" s="7">
        <v>42180</v>
      </c>
      <c r="C2698" s="9">
        <v>-14782.54</v>
      </c>
      <c r="D2698" s="4" t="s">
        <v>16</v>
      </c>
      <c r="E2698" s="4" t="s">
        <v>29</v>
      </c>
      <c r="F2698" s="4" t="s">
        <v>145</v>
      </c>
      <c r="H2698" s="4" t="s">
        <v>185</v>
      </c>
      <c r="I2698" s="4" t="s">
        <v>163</v>
      </c>
      <c r="J2698" s="11">
        <f t="shared" si="126"/>
        <v>6</v>
      </c>
      <c r="K2698" s="11">
        <f t="shared" si="127"/>
        <v>0</v>
      </c>
      <c r="L2698" s="11">
        <f t="shared" si="128"/>
        <v>26</v>
      </c>
      <c r="M2698" s="11" t="str">
        <f ca="1">IF(I2698&lt;&gt;"план","",IF((ABS(SUMIFS($C:$C,$J:$J,J2698,$E:$E,E2698,$I:$I,"факт"))+ABS(C2698))&gt;ABS(SUMIFS(INDIRECT("'Реестр план'!"&amp;'План-факт'!$E$3),'Реестр план'!$F:$F,E2698,'Реестр план'!$I:$I,J2698)),"перерасход","ок"))</f>
        <v/>
      </c>
    </row>
    <row r="2699" spans="1:13" x14ac:dyDescent="0.3">
      <c r="A2699" s="7">
        <v>42180</v>
      </c>
      <c r="B2699" s="7">
        <v>41450</v>
      </c>
      <c r="C2699" s="9">
        <v>-14714</v>
      </c>
      <c r="D2699" s="4" t="s">
        <v>15</v>
      </c>
      <c r="E2699" s="4" t="s">
        <v>56</v>
      </c>
      <c r="H2699" s="4" t="s">
        <v>184</v>
      </c>
      <c r="I2699" s="4" t="s">
        <v>163</v>
      </c>
      <c r="J2699" s="11">
        <f t="shared" si="126"/>
        <v>6</v>
      </c>
      <c r="K2699" s="11">
        <f t="shared" si="127"/>
        <v>6</v>
      </c>
      <c r="L2699" s="11">
        <f t="shared" si="128"/>
        <v>26</v>
      </c>
      <c r="M2699" s="11" t="str">
        <f ca="1">IF(I2699&lt;&gt;"план","",IF((ABS(SUMIFS($C:$C,$J:$J,J2699,$E:$E,E2699,$I:$I,"факт"))+ABS(C2699))&gt;ABS(SUMIFS(INDIRECT("'Реестр план'!"&amp;'План-факт'!$E$3),'Реестр план'!$F:$F,E2699,'Реестр план'!$I:$I,J2699)),"перерасход","ок"))</f>
        <v/>
      </c>
    </row>
    <row r="2700" spans="1:13" x14ac:dyDescent="0.3">
      <c r="A2700" s="7">
        <v>42180</v>
      </c>
      <c r="B2700" s="7">
        <v>41450</v>
      </c>
      <c r="C2700" s="9">
        <v>-14672</v>
      </c>
      <c r="D2700" s="4" t="s">
        <v>15</v>
      </c>
      <c r="E2700" s="4" t="s">
        <v>43</v>
      </c>
      <c r="H2700" s="4" t="s">
        <v>172</v>
      </c>
      <c r="I2700" s="4" t="s">
        <v>163</v>
      </c>
      <c r="J2700" s="11">
        <f t="shared" si="126"/>
        <v>6</v>
      </c>
      <c r="K2700" s="11">
        <f t="shared" si="127"/>
        <v>6</v>
      </c>
      <c r="L2700" s="11">
        <f t="shared" si="128"/>
        <v>26</v>
      </c>
      <c r="M2700" s="11" t="str">
        <f ca="1">IF(I2700&lt;&gt;"план","",IF((ABS(SUMIFS($C:$C,$J:$J,J2700,$E:$E,E2700,$I:$I,"факт"))+ABS(C2700))&gt;ABS(SUMIFS(INDIRECT("'Реестр план'!"&amp;'План-факт'!$E$3),'Реестр план'!$F:$F,E2700,'Реестр план'!$I:$I,J2700)),"перерасход","ок"))</f>
        <v/>
      </c>
    </row>
    <row r="2701" spans="1:13" x14ac:dyDescent="0.3">
      <c r="A2701" s="7">
        <v>42180</v>
      </c>
      <c r="C2701" s="9">
        <v>-13943</v>
      </c>
      <c r="D2701" s="4" t="s">
        <v>9</v>
      </c>
      <c r="E2701" s="4" t="s">
        <v>29</v>
      </c>
      <c r="F2701" s="4" t="s">
        <v>136</v>
      </c>
      <c r="H2701" s="4" t="s">
        <v>185</v>
      </c>
      <c r="I2701" s="4" t="s">
        <v>163</v>
      </c>
      <c r="J2701" s="11">
        <f t="shared" si="126"/>
        <v>6</v>
      </c>
      <c r="K2701" s="11">
        <f t="shared" si="127"/>
        <v>0</v>
      </c>
      <c r="L2701" s="11">
        <f t="shared" si="128"/>
        <v>26</v>
      </c>
      <c r="M2701" s="11" t="str">
        <f ca="1">IF(I2701&lt;&gt;"план","",IF((ABS(SUMIFS($C:$C,$J:$J,J2701,$E:$E,E2701,$I:$I,"факт"))+ABS(C2701))&gt;ABS(SUMIFS(INDIRECT("'Реестр план'!"&amp;'План-факт'!$E$3),'Реестр план'!$F:$F,E2701,'Реестр план'!$I:$I,J2701)),"перерасход","ок"))</f>
        <v/>
      </c>
    </row>
    <row r="2702" spans="1:13" x14ac:dyDescent="0.3">
      <c r="A2702" s="7">
        <v>42180</v>
      </c>
      <c r="C2702" s="9">
        <v>-12779.02</v>
      </c>
      <c r="D2702" s="4" t="s">
        <v>16</v>
      </c>
      <c r="E2702" s="4" t="s">
        <v>29</v>
      </c>
      <c r="F2702" s="4" t="s">
        <v>139</v>
      </c>
      <c r="H2702" s="4" t="s">
        <v>185</v>
      </c>
      <c r="I2702" s="4" t="s">
        <v>163</v>
      </c>
      <c r="J2702" s="11">
        <f t="shared" si="126"/>
        <v>6</v>
      </c>
      <c r="K2702" s="11">
        <f t="shared" si="127"/>
        <v>0</v>
      </c>
      <c r="L2702" s="11">
        <f t="shared" si="128"/>
        <v>26</v>
      </c>
      <c r="M2702" s="11" t="str">
        <f ca="1">IF(I2702&lt;&gt;"план","",IF((ABS(SUMIFS($C:$C,$J:$J,J2702,$E:$E,E2702,$I:$I,"факт"))+ABS(C2702))&gt;ABS(SUMIFS(INDIRECT("'Реестр план'!"&amp;'План-факт'!$E$3),'Реестр план'!$F:$F,E2702,'Реестр план'!$I:$I,J2702)),"перерасход","ок"))</f>
        <v/>
      </c>
    </row>
    <row r="2703" spans="1:13" x14ac:dyDescent="0.3">
      <c r="A2703" s="7">
        <v>42180</v>
      </c>
      <c r="C2703" s="9">
        <v>-12035.38</v>
      </c>
      <c r="D2703" s="4" t="s">
        <v>15</v>
      </c>
      <c r="E2703" s="4" t="s">
        <v>29</v>
      </c>
      <c r="F2703" s="4" t="s">
        <v>136</v>
      </c>
      <c r="H2703" s="4" t="s">
        <v>185</v>
      </c>
      <c r="I2703" s="4" t="s">
        <v>163</v>
      </c>
      <c r="J2703" s="11">
        <f t="shared" si="126"/>
        <v>6</v>
      </c>
      <c r="K2703" s="11">
        <f t="shared" si="127"/>
        <v>0</v>
      </c>
      <c r="L2703" s="11">
        <f t="shared" si="128"/>
        <v>26</v>
      </c>
      <c r="M2703" s="11" t="str">
        <f ca="1">IF(I2703&lt;&gt;"план","",IF((ABS(SUMIFS($C:$C,$J:$J,J2703,$E:$E,E2703,$I:$I,"факт"))+ABS(C2703))&gt;ABS(SUMIFS(INDIRECT("'Реестр план'!"&amp;'План-факт'!$E$3),'Реестр план'!$F:$F,E2703,'Реестр план'!$I:$I,J2703)),"перерасход","ок"))</f>
        <v/>
      </c>
    </row>
    <row r="2704" spans="1:13" x14ac:dyDescent="0.3">
      <c r="A2704" s="7">
        <v>42180</v>
      </c>
      <c r="C2704" s="9">
        <v>-11875</v>
      </c>
      <c r="D2704" s="4" t="s">
        <v>15</v>
      </c>
      <c r="E2704" s="4" t="s">
        <v>33</v>
      </c>
      <c r="F2704" s="4" t="s">
        <v>149</v>
      </c>
      <c r="H2704" s="4" t="s">
        <v>179</v>
      </c>
      <c r="I2704" s="4" t="s">
        <v>163</v>
      </c>
      <c r="J2704" s="11">
        <f t="shared" si="126"/>
        <v>6</v>
      </c>
      <c r="K2704" s="11">
        <f t="shared" si="127"/>
        <v>0</v>
      </c>
      <c r="L2704" s="11">
        <f t="shared" si="128"/>
        <v>26</v>
      </c>
      <c r="M2704" s="11" t="str">
        <f ca="1">IF(I2704&lt;&gt;"план","",IF((ABS(SUMIFS($C:$C,$J:$J,J2704,$E:$E,E2704,$I:$I,"факт"))+ABS(C2704))&gt;ABS(SUMIFS(INDIRECT("'Реестр план'!"&amp;'План-факт'!$E$3),'Реестр план'!$F:$F,E2704,'Реестр план'!$I:$I,J2704)),"перерасход","ок"))</f>
        <v/>
      </c>
    </row>
    <row r="2705" spans="1:13" x14ac:dyDescent="0.3">
      <c r="A2705" s="7">
        <v>42180</v>
      </c>
      <c r="C2705" s="9">
        <v>-11565.99</v>
      </c>
      <c r="D2705" s="4" t="s">
        <v>16</v>
      </c>
      <c r="E2705" s="4" t="s">
        <v>29</v>
      </c>
      <c r="F2705" s="4" t="s">
        <v>126</v>
      </c>
      <c r="H2705" s="4" t="s">
        <v>185</v>
      </c>
      <c r="I2705" s="4" t="s">
        <v>163</v>
      </c>
      <c r="J2705" s="11">
        <f t="shared" si="126"/>
        <v>6</v>
      </c>
      <c r="K2705" s="11">
        <f t="shared" si="127"/>
        <v>0</v>
      </c>
      <c r="L2705" s="11">
        <f t="shared" si="128"/>
        <v>26</v>
      </c>
      <c r="M2705" s="11" t="str">
        <f ca="1">IF(I2705&lt;&gt;"план","",IF((ABS(SUMIFS($C:$C,$J:$J,J2705,$E:$E,E2705,$I:$I,"факт"))+ABS(C2705))&gt;ABS(SUMIFS(INDIRECT("'Реестр план'!"&amp;'План-факт'!$E$3),'Реестр план'!$F:$F,E2705,'Реестр план'!$I:$I,J2705)),"перерасход","ок"))</f>
        <v/>
      </c>
    </row>
    <row r="2706" spans="1:13" x14ac:dyDescent="0.3">
      <c r="A2706" s="7">
        <v>42180</v>
      </c>
      <c r="C2706" s="9">
        <v>-11316.35</v>
      </c>
      <c r="D2706" s="4" t="s">
        <v>16</v>
      </c>
      <c r="E2706" s="4" t="s">
        <v>29</v>
      </c>
      <c r="F2706" s="4" t="s">
        <v>131</v>
      </c>
      <c r="H2706" s="4" t="s">
        <v>185</v>
      </c>
      <c r="I2706" s="4" t="s">
        <v>163</v>
      </c>
      <c r="J2706" s="11">
        <f t="shared" si="126"/>
        <v>6</v>
      </c>
      <c r="K2706" s="11">
        <f t="shared" si="127"/>
        <v>0</v>
      </c>
      <c r="L2706" s="11">
        <f t="shared" si="128"/>
        <v>26</v>
      </c>
      <c r="M2706" s="11" t="str">
        <f ca="1">IF(I2706&lt;&gt;"план","",IF((ABS(SUMIFS($C:$C,$J:$J,J2706,$E:$E,E2706,$I:$I,"факт"))+ABS(C2706))&gt;ABS(SUMIFS(INDIRECT("'Реестр план'!"&amp;'План-факт'!$E$3),'Реестр план'!$F:$F,E2706,'Реестр план'!$I:$I,J2706)),"перерасход","ок"))</f>
        <v/>
      </c>
    </row>
    <row r="2707" spans="1:13" x14ac:dyDescent="0.3">
      <c r="A2707" s="7">
        <v>42180</v>
      </c>
      <c r="C2707" s="9">
        <v>-11026.22</v>
      </c>
      <c r="D2707" s="4" t="s">
        <v>15</v>
      </c>
      <c r="E2707" s="4" t="s">
        <v>29</v>
      </c>
      <c r="F2707" s="4" t="s">
        <v>141</v>
      </c>
      <c r="H2707" s="4" t="s">
        <v>185</v>
      </c>
      <c r="I2707" s="4" t="s">
        <v>163</v>
      </c>
      <c r="J2707" s="11">
        <f t="shared" si="126"/>
        <v>6</v>
      </c>
      <c r="K2707" s="11">
        <f t="shared" si="127"/>
        <v>0</v>
      </c>
      <c r="L2707" s="11">
        <f t="shared" si="128"/>
        <v>26</v>
      </c>
      <c r="M2707" s="11" t="str">
        <f ca="1">IF(I2707&lt;&gt;"план","",IF((ABS(SUMIFS($C:$C,$J:$J,J2707,$E:$E,E2707,$I:$I,"факт"))+ABS(C2707))&gt;ABS(SUMIFS(INDIRECT("'Реестр план'!"&amp;'План-факт'!$E$3),'Реестр план'!$F:$F,E2707,'Реестр план'!$I:$I,J2707)),"перерасход","ок"))</f>
        <v/>
      </c>
    </row>
    <row r="2708" spans="1:13" x14ac:dyDescent="0.3">
      <c r="A2708" s="7">
        <v>42180</v>
      </c>
      <c r="C2708" s="9">
        <v>-10000</v>
      </c>
      <c r="D2708" s="4" t="s">
        <v>9</v>
      </c>
      <c r="E2708" s="4" t="s">
        <v>33</v>
      </c>
      <c r="F2708" s="4" t="s">
        <v>151</v>
      </c>
      <c r="H2708" s="4" t="s">
        <v>179</v>
      </c>
      <c r="I2708" s="4" t="s">
        <v>163</v>
      </c>
      <c r="J2708" s="11">
        <f t="shared" si="126"/>
        <v>6</v>
      </c>
      <c r="K2708" s="11">
        <f t="shared" si="127"/>
        <v>0</v>
      </c>
      <c r="L2708" s="11">
        <f t="shared" si="128"/>
        <v>26</v>
      </c>
      <c r="M2708" s="11" t="str">
        <f ca="1">IF(I2708&lt;&gt;"план","",IF((ABS(SUMIFS($C:$C,$J:$J,J2708,$E:$E,E2708,$I:$I,"факт"))+ABS(C2708))&gt;ABS(SUMIFS(INDIRECT("'Реестр план'!"&amp;'План-факт'!$E$3),'Реестр план'!$F:$F,E2708,'Реестр план'!$I:$I,J2708)),"перерасход","ок"))</f>
        <v/>
      </c>
    </row>
    <row r="2709" spans="1:13" x14ac:dyDescent="0.3">
      <c r="A2709" s="7">
        <v>42180</v>
      </c>
      <c r="C2709" s="9">
        <v>-9543.2199999999993</v>
      </c>
      <c r="D2709" s="4" t="s">
        <v>15</v>
      </c>
      <c r="E2709" s="4" t="s">
        <v>29</v>
      </c>
      <c r="F2709" s="4" t="s">
        <v>130</v>
      </c>
      <c r="H2709" s="4" t="s">
        <v>185</v>
      </c>
      <c r="I2709" s="4" t="s">
        <v>163</v>
      </c>
      <c r="J2709" s="11">
        <f t="shared" si="126"/>
        <v>6</v>
      </c>
      <c r="K2709" s="11">
        <f t="shared" si="127"/>
        <v>0</v>
      </c>
      <c r="L2709" s="11">
        <f t="shared" si="128"/>
        <v>26</v>
      </c>
      <c r="M2709" s="11" t="str">
        <f ca="1">IF(I2709&lt;&gt;"план","",IF((ABS(SUMIFS($C:$C,$J:$J,J2709,$E:$E,E2709,$I:$I,"факт"))+ABS(C2709))&gt;ABS(SUMIFS(INDIRECT("'Реестр план'!"&amp;'План-факт'!$E$3),'Реестр план'!$F:$F,E2709,'Реестр план'!$I:$I,J2709)),"перерасход","ок"))</f>
        <v/>
      </c>
    </row>
    <row r="2710" spans="1:13" x14ac:dyDescent="0.3">
      <c r="A2710" s="7">
        <v>42180</v>
      </c>
      <c r="C2710" s="9">
        <v>-9361</v>
      </c>
      <c r="D2710" s="4" t="s">
        <v>16</v>
      </c>
      <c r="E2710" s="4" t="s">
        <v>29</v>
      </c>
      <c r="F2710" s="4" t="s">
        <v>126</v>
      </c>
      <c r="H2710" s="4" t="s">
        <v>185</v>
      </c>
      <c r="I2710" s="4" t="s">
        <v>163</v>
      </c>
      <c r="J2710" s="11">
        <f t="shared" si="126"/>
        <v>6</v>
      </c>
      <c r="K2710" s="11">
        <f t="shared" si="127"/>
        <v>0</v>
      </c>
      <c r="L2710" s="11">
        <f t="shared" si="128"/>
        <v>26</v>
      </c>
      <c r="M2710" s="11" t="str">
        <f ca="1">IF(I2710&lt;&gt;"план","",IF((ABS(SUMIFS($C:$C,$J:$J,J2710,$E:$E,E2710,$I:$I,"факт"))+ABS(C2710))&gt;ABS(SUMIFS(INDIRECT("'Реестр план'!"&amp;'План-факт'!$E$3),'Реестр план'!$F:$F,E2710,'Реестр план'!$I:$I,J2710)),"перерасход","ок"))</f>
        <v/>
      </c>
    </row>
    <row r="2711" spans="1:13" x14ac:dyDescent="0.3">
      <c r="A2711" s="7">
        <v>42180</v>
      </c>
      <c r="C2711" s="9">
        <v>-8156.25</v>
      </c>
      <c r="D2711" s="4" t="s">
        <v>15</v>
      </c>
      <c r="E2711" s="4" t="s">
        <v>33</v>
      </c>
      <c r="F2711" s="4" t="s">
        <v>150</v>
      </c>
      <c r="H2711" s="4" t="s">
        <v>179</v>
      </c>
      <c r="I2711" s="4" t="s">
        <v>163</v>
      </c>
      <c r="J2711" s="11">
        <f t="shared" si="126"/>
        <v>6</v>
      </c>
      <c r="K2711" s="11">
        <f t="shared" si="127"/>
        <v>0</v>
      </c>
      <c r="L2711" s="11">
        <f t="shared" si="128"/>
        <v>26</v>
      </c>
      <c r="M2711" s="11" t="str">
        <f ca="1">IF(I2711&lt;&gt;"план","",IF((ABS(SUMIFS($C:$C,$J:$J,J2711,$E:$E,E2711,$I:$I,"факт"))+ABS(C2711))&gt;ABS(SUMIFS(INDIRECT("'Реестр план'!"&amp;'План-факт'!$E$3),'Реестр план'!$F:$F,E2711,'Реестр план'!$I:$I,J2711)),"перерасход","ок"))</f>
        <v/>
      </c>
    </row>
    <row r="2712" spans="1:13" x14ac:dyDescent="0.3">
      <c r="A2712" s="7">
        <v>42180</v>
      </c>
      <c r="C2712" s="9">
        <v>-6781.56</v>
      </c>
      <c r="D2712" s="4" t="s">
        <v>15</v>
      </c>
      <c r="E2712" s="4" t="s">
        <v>29</v>
      </c>
      <c r="F2712" s="4" t="s">
        <v>134</v>
      </c>
      <c r="H2712" s="4" t="s">
        <v>185</v>
      </c>
      <c r="I2712" s="4" t="s">
        <v>163</v>
      </c>
      <c r="J2712" s="11">
        <f t="shared" si="126"/>
        <v>6</v>
      </c>
      <c r="K2712" s="11">
        <f t="shared" si="127"/>
        <v>0</v>
      </c>
      <c r="L2712" s="11">
        <f t="shared" si="128"/>
        <v>26</v>
      </c>
      <c r="M2712" s="11" t="str">
        <f ca="1">IF(I2712&lt;&gt;"план","",IF((ABS(SUMIFS($C:$C,$J:$J,J2712,$E:$E,E2712,$I:$I,"факт"))+ABS(C2712))&gt;ABS(SUMIFS(INDIRECT("'Реестр план'!"&amp;'План-факт'!$E$3),'Реестр план'!$F:$F,E2712,'Реестр план'!$I:$I,J2712)),"перерасход","ок"))</f>
        <v/>
      </c>
    </row>
    <row r="2713" spans="1:13" x14ac:dyDescent="0.3">
      <c r="A2713" s="7">
        <v>42180</v>
      </c>
      <c r="C2713" s="9">
        <v>-5824.76</v>
      </c>
      <c r="D2713" s="4" t="s">
        <v>9</v>
      </c>
      <c r="E2713" s="4" t="s">
        <v>29</v>
      </c>
      <c r="F2713" s="4" t="s">
        <v>133</v>
      </c>
      <c r="H2713" s="4" t="s">
        <v>185</v>
      </c>
      <c r="I2713" s="4" t="s">
        <v>163</v>
      </c>
      <c r="J2713" s="11">
        <f t="shared" si="126"/>
        <v>6</v>
      </c>
      <c r="K2713" s="11">
        <f t="shared" si="127"/>
        <v>0</v>
      </c>
      <c r="L2713" s="11">
        <f t="shared" si="128"/>
        <v>26</v>
      </c>
      <c r="M2713" s="11" t="str">
        <f ca="1">IF(I2713&lt;&gt;"план","",IF((ABS(SUMIFS($C:$C,$J:$J,J2713,$E:$E,E2713,$I:$I,"факт"))+ABS(C2713))&gt;ABS(SUMIFS(INDIRECT("'Реестр план'!"&amp;'План-факт'!$E$3),'Реестр план'!$F:$F,E2713,'Реестр план'!$I:$I,J2713)),"перерасход","ок"))</f>
        <v/>
      </c>
    </row>
    <row r="2714" spans="1:13" x14ac:dyDescent="0.3">
      <c r="A2714" s="7">
        <v>42180</v>
      </c>
      <c r="C2714" s="9">
        <v>-5610.36</v>
      </c>
      <c r="D2714" s="4" t="s">
        <v>16</v>
      </c>
      <c r="E2714" s="4" t="s">
        <v>29</v>
      </c>
      <c r="F2714" s="4" t="s">
        <v>135</v>
      </c>
      <c r="H2714" s="4" t="s">
        <v>185</v>
      </c>
      <c r="I2714" s="4" t="s">
        <v>163</v>
      </c>
      <c r="J2714" s="11">
        <f t="shared" si="126"/>
        <v>6</v>
      </c>
      <c r="K2714" s="11">
        <f t="shared" si="127"/>
        <v>0</v>
      </c>
      <c r="L2714" s="11">
        <f t="shared" si="128"/>
        <v>26</v>
      </c>
      <c r="M2714" s="11" t="str">
        <f ca="1">IF(I2714&lt;&gt;"план","",IF((ABS(SUMIFS($C:$C,$J:$J,J2714,$E:$E,E2714,$I:$I,"факт"))+ABS(C2714))&gt;ABS(SUMIFS(INDIRECT("'Реестр план'!"&amp;'План-факт'!$E$3),'Реестр план'!$F:$F,E2714,'Реестр план'!$I:$I,J2714)),"перерасход","ок"))</f>
        <v/>
      </c>
    </row>
    <row r="2715" spans="1:13" x14ac:dyDescent="0.3">
      <c r="A2715" s="7">
        <v>42180</v>
      </c>
      <c r="C2715" s="9">
        <v>-4925.91</v>
      </c>
      <c r="D2715" s="4" t="s">
        <v>16</v>
      </c>
      <c r="E2715" s="4" t="s">
        <v>29</v>
      </c>
      <c r="F2715" s="4" t="s">
        <v>137</v>
      </c>
      <c r="H2715" s="4" t="s">
        <v>185</v>
      </c>
      <c r="I2715" s="4" t="s">
        <v>163</v>
      </c>
      <c r="J2715" s="11">
        <f t="shared" si="126"/>
        <v>6</v>
      </c>
      <c r="K2715" s="11">
        <f t="shared" si="127"/>
        <v>0</v>
      </c>
      <c r="L2715" s="11">
        <f t="shared" si="128"/>
        <v>26</v>
      </c>
      <c r="M2715" s="11" t="str">
        <f ca="1">IF(I2715&lt;&gt;"план","",IF((ABS(SUMIFS($C:$C,$J:$J,J2715,$E:$E,E2715,$I:$I,"факт"))+ABS(C2715))&gt;ABS(SUMIFS(INDIRECT("'Реестр план'!"&amp;'План-факт'!$E$3),'Реестр план'!$F:$F,E2715,'Реестр план'!$I:$I,J2715)),"перерасход","ок"))</f>
        <v/>
      </c>
    </row>
    <row r="2716" spans="1:13" x14ac:dyDescent="0.3">
      <c r="A2716" s="7">
        <v>42180</v>
      </c>
      <c r="C2716" s="9">
        <v>-4553.55</v>
      </c>
      <c r="D2716" s="4" t="s">
        <v>9</v>
      </c>
      <c r="E2716" s="4" t="s">
        <v>29</v>
      </c>
      <c r="F2716" s="4" t="s">
        <v>140</v>
      </c>
      <c r="H2716" s="4" t="s">
        <v>185</v>
      </c>
      <c r="I2716" s="4" t="s">
        <v>163</v>
      </c>
      <c r="J2716" s="11">
        <f t="shared" si="126"/>
        <v>6</v>
      </c>
      <c r="K2716" s="11">
        <f t="shared" si="127"/>
        <v>0</v>
      </c>
      <c r="L2716" s="11">
        <f t="shared" si="128"/>
        <v>26</v>
      </c>
      <c r="M2716" s="11" t="str">
        <f ca="1">IF(I2716&lt;&gt;"план","",IF((ABS(SUMIFS($C:$C,$J:$J,J2716,$E:$E,E2716,$I:$I,"факт"))+ABS(C2716))&gt;ABS(SUMIFS(INDIRECT("'Реестр план'!"&amp;'План-факт'!$E$3),'Реестр план'!$F:$F,E2716,'Реестр план'!$I:$I,J2716)),"перерасход","ок"))</f>
        <v/>
      </c>
    </row>
    <row r="2717" spans="1:13" x14ac:dyDescent="0.3">
      <c r="A2717" s="7">
        <v>42180</v>
      </c>
      <c r="C2717" s="9">
        <v>-4341.3500000000004</v>
      </c>
      <c r="D2717" s="4" t="s">
        <v>9</v>
      </c>
      <c r="E2717" s="4" t="s">
        <v>29</v>
      </c>
      <c r="F2717" s="4" t="s">
        <v>136</v>
      </c>
      <c r="H2717" s="4" t="s">
        <v>185</v>
      </c>
      <c r="I2717" s="4" t="s">
        <v>163</v>
      </c>
      <c r="J2717" s="11">
        <f t="shared" si="126"/>
        <v>6</v>
      </c>
      <c r="K2717" s="11">
        <f t="shared" si="127"/>
        <v>0</v>
      </c>
      <c r="L2717" s="11">
        <f t="shared" si="128"/>
        <v>26</v>
      </c>
      <c r="M2717" s="11" t="str">
        <f ca="1">IF(I2717&lt;&gt;"план","",IF((ABS(SUMIFS($C:$C,$J:$J,J2717,$E:$E,E2717,$I:$I,"факт"))+ABS(C2717))&gt;ABS(SUMIFS(INDIRECT("'Реестр план'!"&amp;'План-факт'!$E$3),'Реестр план'!$F:$F,E2717,'Реестр план'!$I:$I,J2717)),"перерасход","ок"))</f>
        <v/>
      </c>
    </row>
    <row r="2718" spans="1:13" x14ac:dyDescent="0.3">
      <c r="A2718" s="7">
        <v>42180</v>
      </c>
      <c r="C2718" s="9">
        <v>-4147.7700000000004</v>
      </c>
      <c r="D2718" s="4" t="s">
        <v>16</v>
      </c>
      <c r="E2718" s="4" t="s">
        <v>29</v>
      </c>
      <c r="F2718" s="4" t="s">
        <v>126</v>
      </c>
      <c r="H2718" s="4" t="s">
        <v>185</v>
      </c>
      <c r="I2718" s="4" t="s">
        <v>163</v>
      </c>
      <c r="J2718" s="11">
        <f t="shared" si="126"/>
        <v>6</v>
      </c>
      <c r="K2718" s="11">
        <f t="shared" si="127"/>
        <v>0</v>
      </c>
      <c r="L2718" s="11">
        <f t="shared" si="128"/>
        <v>26</v>
      </c>
      <c r="M2718" s="11" t="str">
        <f ca="1">IF(I2718&lt;&gt;"план","",IF((ABS(SUMIFS($C:$C,$J:$J,J2718,$E:$E,E2718,$I:$I,"факт"))+ABS(C2718))&gt;ABS(SUMIFS(INDIRECT("'Реестр план'!"&amp;'План-факт'!$E$3),'Реестр план'!$F:$F,E2718,'Реестр план'!$I:$I,J2718)),"перерасход","ок"))</f>
        <v/>
      </c>
    </row>
    <row r="2719" spans="1:13" x14ac:dyDescent="0.3">
      <c r="A2719" s="7">
        <v>42180</v>
      </c>
      <c r="C2719" s="9">
        <v>-3937.82</v>
      </c>
      <c r="D2719" s="4" t="s">
        <v>9</v>
      </c>
      <c r="E2719" s="4" t="s">
        <v>29</v>
      </c>
      <c r="F2719" s="4" t="s">
        <v>142</v>
      </c>
      <c r="H2719" s="4" t="s">
        <v>185</v>
      </c>
      <c r="I2719" s="4" t="s">
        <v>163</v>
      </c>
      <c r="J2719" s="11">
        <f t="shared" si="126"/>
        <v>6</v>
      </c>
      <c r="K2719" s="11">
        <f t="shared" si="127"/>
        <v>0</v>
      </c>
      <c r="L2719" s="11">
        <f t="shared" si="128"/>
        <v>26</v>
      </c>
      <c r="M2719" s="11" t="str">
        <f ca="1">IF(I2719&lt;&gt;"план","",IF((ABS(SUMIFS($C:$C,$J:$J,J2719,$E:$E,E2719,$I:$I,"факт"))+ABS(C2719))&gt;ABS(SUMIFS(INDIRECT("'Реестр план'!"&amp;'План-факт'!$E$3),'Реестр план'!$F:$F,E2719,'Реестр план'!$I:$I,J2719)),"перерасход","ок"))</f>
        <v/>
      </c>
    </row>
    <row r="2720" spans="1:13" x14ac:dyDescent="0.3">
      <c r="A2720" s="7">
        <v>42180</v>
      </c>
      <c r="C2720" s="9">
        <v>-3271.47</v>
      </c>
      <c r="D2720" s="4" t="s">
        <v>15</v>
      </c>
      <c r="E2720" s="4" t="s">
        <v>29</v>
      </c>
      <c r="F2720" s="4" t="s">
        <v>136</v>
      </c>
      <c r="H2720" s="4" t="s">
        <v>185</v>
      </c>
      <c r="I2720" s="4" t="s">
        <v>163</v>
      </c>
      <c r="J2720" s="11">
        <f t="shared" si="126"/>
        <v>6</v>
      </c>
      <c r="K2720" s="11">
        <f t="shared" si="127"/>
        <v>0</v>
      </c>
      <c r="L2720" s="11">
        <f t="shared" si="128"/>
        <v>26</v>
      </c>
      <c r="M2720" s="11" t="str">
        <f ca="1">IF(I2720&lt;&gt;"план","",IF((ABS(SUMIFS($C:$C,$J:$J,J2720,$E:$E,E2720,$I:$I,"факт"))+ABS(C2720))&gt;ABS(SUMIFS(INDIRECT("'Реестр план'!"&amp;'План-факт'!$E$3),'Реестр план'!$F:$F,E2720,'Реестр план'!$I:$I,J2720)),"перерасход","ок"))</f>
        <v/>
      </c>
    </row>
    <row r="2721" spans="1:13" x14ac:dyDescent="0.3">
      <c r="A2721" s="7">
        <v>42180</v>
      </c>
      <c r="C2721" s="9">
        <v>-2629.09</v>
      </c>
      <c r="D2721" s="4" t="s">
        <v>16</v>
      </c>
      <c r="E2721" s="4" t="s">
        <v>29</v>
      </c>
      <c r="F2721" s="4" t="s">
        <v>129</v>
      </c>
      <c r="H2721" s="4" t="s">
        <v>185</v>
      </c>
      <c r="I2721" s="4" t="s">
        <v>163</v>
      </c>
      <c r="J2721" s="11">
        <f t="shared" si="126"/>
        <v>6</v>
      </c>
      <c r="K2721" s="11">
        <f t="shared" si="127"/>
        <v>0</v>
      </c>
      <c r="L2721" s="11">
        <f t="shared" si="128"/>
        <v>26</v>
      </c>
      <c r="M2721" s="11" t="str">
        <f ca="1">IF(I2721&lt;&gt;"план","",IF((ABS(SUMIFS($C:$C,$J:$J,J2721,$E:$E,E2721,$I:$I,"факт"))+ABS(C2721))&gt;ABS(SUMIFS(INDIRECT("'Реестр план'!"&amp;'План-факт'!$E$3),'Реестр план'!$F:$F,E2721,'Реестр план'!$I:$I,J2721)),"перерасход","ок"))</f>
        <v/>
      </c>
    </row>
    <row r="2722" spans="1:13" x14ac:dyDescent="0.3">
      <c r="A2722" s="7">
        <v>42180</v>
      </c>
      <c r="C2722" s="9">
        <v>-2604.64</v>
      </c>
      <c r="D2722" s="4" t="s">
        <v>9</v>
      </c>
      <c r="E2722" s="4" t="s">
        <v>29</v>
      </c>
      <c r="F2722" s="4" t="s">
        <v>134</v>
      </c>
      <c r="H2722" s="4" t="s">
        <v>185</v>
      </c>
      <c r="I2722" s="4" t="s">
        <v>163</v>
      </c>
      <c r="J2722" s="11">
        <f t="shared" si="126"/>
        <v>6</v>
      </c>
      <c r="K2722" s="11">
        <f t="shared" si="127"/>
        <v>0</v>
      </c>
      <c r="L2722" s="11">
        <f t="shared" si="128"/>
        <v>26</v>
      </c>
      <c r="M2722" s="11" t="str">
        <f ca="1">IF(I2722&lt;&gt;"план","",IF((ABS(SUMIFS($C:$C,$J:$J,J2722,$E:$E,E2722,$I:$I,"факт"))+ABS(C2722))&gt;ABS(SUMIFS(INDIRECT("'Реестр план'!"&amp;'План-факт'!$E$3),'Реестр план'!$F:$F,E2722,'Реестр план'!$I:$I,J2722)),"перерасход","ок"))</f>
        <v/>
      </c>
    </row>
    <row r="2723" spans="1:13" x14ac:dyDescent="0.3">
      <c r="A2723" s="7">
        <v>42180</v>
      </c>
      <c r="C2723" s="9">
        <v>-2183.5700000000002</v>
      </c>
      <c r="D2723" s="4" t="s">
        <v>16</v>
      </c>
      <c r="E2723" s="4" t="s">
        <v>29</v>
      </c>
      <c r="F2723" s="4" t="s">
        <v>126</v>
      </c>
      <c r="H2723" s="4" t="s">
        <v>185</v>
      </c>
      <c r="I2723" s="4" t="s">
        <v>163</v>
      </c>
      <c r="J2723" s="11">
        <f t="shared" si="126"/>
        <v>6</v>
      </c>
      <c r="K2723" s="11">
        <f t="shared" si="127"/>
        <v>0</v>
      </c>
      <c r="L2723" s="11">
        <f t="shared" si="128"/>
        <v>26</v>
      </c>
      <c r="M2723" s="11" t="str">
        <f ca="1">IF(I2723&lt;&gt;"план","",IF((ABS(SUMIFS($C:$C,$J:$J,J2723,$E:$E,E2723,$I:$I,"факт"))+ABS(C2723))&gt;ABS(SUMIFS(INDIRECT("'Реестр план'!"&amp;'План-факт'!$E$3),'Реестр план'!$F:$F,E2723,'Реестр план'!$I:$I,J2723)),"перерасход","ок"))</f>
        <v/>
      </c>
    </row>
    <row r="2724" spans="1:13" x14ac:dyDescent="0.3">
      <c r="A2724" s="7">
        <v>42180</v>
      </c>
      <c r="C2724" s="9">
        <v>-2172.88</v>
      </c>
      <c r="D2724" s="4" t="s">
        <v>9</v>
      </c>
      <c r="E2724" s="4" t="s">
        <v>29</v>
      </c>
      <c r="F2724" s="4" t="s">
        <v>136</v>
      </c>
      <c r="H2724" s="4" t="s">
        <v>185</v>
      </c>
      <c r="I2724" s="4" t="s">
        <v>163</v>
      </c>
      <c r="J2724" s="11">
        <f t="shared" si="126"/>
        <v>6</v>
      </c>
      <c r="K2724" s="11">
        <f t="shared" si="127"/>
        <v>0</v>
      </c>
      <c r="L2724" s="11">
        <f t="shared" si="128"/>
        <v>26</v>
      </c>
      <c r="M2724" s="11" t="str">
        <f ca="1">IF(I2724&lt;&gt;"план","",IF((ABS(SUMIFS($C:$C,$J:$J,J2724,$E:$E,E2724,$I:$I,"факт"))+ABS(C2724))&gt;ABS(SUMIFS(INDIRECT("'Реестр план'!"&amp;'План-факт'!$E$3),'Реестр план'!$F:$F,E2724,'Реестр план'!$I:$I,J2724)),"перерасход","ок"))</f>
        <v/>
      </c>
    </row>
    <row r="2725" spans="1:13" x14ac:dyDescent="0.3">
      <c r="A2725" s="7">
        <v>42180</v>
      </c>
      <c r="C2725" s="9">
        <v>-2157.04</v>
      </c>
      <c r="D2725" s="4" t="s">
        <v>16</v>
      </c>
      <c r="E2725" s="4" t="s">
        <v>29</v>
      </c>
      <c r="F2725" s="4" t="s">
        <v>141</v>
      </c>
      <c r="H2725" s="4" t="s">
        <v>185</v>
      </c>
      <c r="I2725" s="4" t="s">
        <v>163</v>
      </c>
      <c r="J2725" s="11">
        <f t="shared" si="126"/>
        <v>6</v>
      </c>
      <c r="K2725" s="11">
        <f t="shared" si="127"/>
        <v>0</v>
      </c>
      <c r="L2725" s="11">
        <f t="shared" si="128"/>
        <v>26</v>
      </c>
      <c r="M2725" s="11" t="str">
        <f ca="1">IF(I2725&lt;&gt;"план","",IF((ABS(SUMIFS($C:$C,$J:$J,J2725,$E:$E,E2725,$I:$I,"факт"))+ABS(C2725))&gt;ABS(SUMIFS(INDIRECT("'Реестр план'!"&amp;'План-факт'!$E$3),'Реестр план'!$F:$F,E2725,'Реестр план'!$I:$I,J2725)),"перерасход","ок"))</f>
        <v/>
      </c>
    </row>
    <row r="2726" spans="1:13" x14ac:dyDescent="0.3">
      <c r="A2726" s="7">
        <v>42180</v>
      </c>
      <c r="C2726" s="9">
        <v>-2087.4899999999998</v>
      </c>
      <c r="D2726" s="4" t="s">
        <v>16</v>
      </c>
      <c r="E2726" s="4" t="s">
        <v>29</v>
      </c>
      <c r="F2726" s="4" t="s">
        <v>136</v>
      </c>
      <c r="H2726" s="4" t="s">
        <v>185</v>
      </c>
      <c r="I2726" s="4" t="s">
        <v>163</v>
      </c>
      <c r="J2726" s="11">
        <f t="shared" si="126"/>
        <v>6</v>
      </c>
      <c r="K2726" s="11">
        <f t="shared" si="127"/>
        <v>0</v>
      </c>
      <c r="L2726" s="11">
        <f t="shared" si="128"/>
        <v>26</v>
      </c>
      <c r="M2726" s="11" t="str">
        <f ca="1">IF(I2726&lt;&gt;"план","",IF((ABS(SUMIFS($C:$C,$J:$J,J2726,$E:$E,E2726,$I:$I,"факт"))+ABS(C2726))&gt;ABS(SUMIFS(INDIRECT("'Реестр план'!"&amp;'План-факт'!$E$3),'Реестр план'!$F:$F,E2726,'Реестр план'!$I:$I,J2726)),"перерасход","ок"))</f>
        <v/>
      </c>
    </row>
    <row r="2727" spans="1:13" x14ac:dyDescent="0.3">
      <c r="A2727" s="7">
        <v>42180</v>
      </c>
      <c r="C2727" s="9">
        <v>-1980.06</v>
      </c>
      <c r="D2727" s="4" t="s">
        <v>9</v>
      </c>
      <c r="E2727" s="4" t="s">
        <v>29</v>
      </c>
      <c r="F2727" s="4" t="s">
        <v>142</v>
      </c>
      <c r="H2727" s="4" t="s">
        <v>185</v>
      </c>
      <c r="I2727" s="4" t="s">
        <v>163</v>
      </c>
      <c r="J2727" s="11">
        <f t="shared" si="126"/>
        <v>6</v>
      </c>
      <c r="K2727" s="11">
        <f t="shared" si="127"/>
        <v>0</v>
      </c>
      <c r="L2727" s="11">
        <f t="shared" si="128"/>
        <v>26</v>
      </c>
      <c r="M2727" s="11" t="str">
        <f ca="1">IF(I2727&lt;&gt;"план","",IF((ABS(SUMIFS($C:$C,$J:$J,J2727,$E:$E,E2727,$I:$I,"факт"))+ABS(C2727))&gt;ABS(SUMIFS(INDIRECT("'Реестр план'!"&amp;'План-факт'!$E$3),'Реестр план'!$F:$F,E2727,'Реестр план'!$I:$I,J2727)),"перерасход","ок"))</f>
        <v/>
      </c>
    </row>
    <row r="2728" spans="1:13" x14ac:dyDescent="0.3">
      <c r="A2728" s="7">
        <v>42180</v>
      </c>
      <c r="C2728" s="9">
        <v>-1124.5899999999999</v>
      </c>
      <c r="D2728" s="4" t="s">
        <v>15</v>
      </c>
      <c r="E2728" s="4" t="s">
        <v>29</v>
      </c>
      <c r="F2728" s="4" t="s">
        <v>134</v>
      </c>
      <c r="H2728" s="4" t="s">
        <v>185</v>
      </c>
      <c r="I2728" s="4" t="s">
        <v>163</v>
      </c>
      <c r="J2728" s="11">
        <f t="shared" si="126"/>
        <v>6</v>
      </c>
      <c r="K2728" s="11">
        <f t="shared" si="127"/>
        <v>0</v>
      </c>
      <c r="L2728" s="11">
        <f t="shared" si="128"/>
        <v>26</v>
      </c>
      <c r="M2728" s="11" t="str">
        <f ca="1">IF(I2728&lt;&gt;"план","",IF((ABS(SUMIFS($C:$C,$J:$J,J2728,$E:$E,E2728,$I:$I,"факт"))+ABS(C2728))&gt;ABS(SUMIFS(INDIRECT("'Реестр план'!"&amp;'План-факт'!$E$3),'Реестр план'!$F:$F,E2728,'Реестр план'!$I:$I,J2728)),"перерасход","ок"))</f>
        <v/>
      </c>
    </row>
    <row r="2729" spans="1:13" x14ac:dyDescent="0.3">
      <c r="A2729" s="7">
        <v>42180</v>
      </c>
      <c r="C2729" s="9">
        <v>-1095.42</v>
      </c>
      <c r="D2729" s="4" t="s">
        <v>15</v>
      </c>
      <c r="E2729" s="4" t="s">
        <v>29</v>
      </c>
      <c r="F2729" s="4" t="s">
        <v>145</v>
      </c>
      <c r="H2729" s="4" t="s">
        <v>185</v>
      </c>
      <c r="I2729" s="4" t="s">
        <v>163</v>
      </c>
      <c r="J2729" s="11">
        <f t="shared" si="126"/>
        <v>6</v>
      </c>
      <c r="K2729" s="11">
        <f t="shared" si="127"/>
        <v>0</v>
      </c>
      <c r="L2729" s="11">
        <f t="shared" si="128"/>
        <v>26</v>
      </c>
      <c r="M2729" s="11" t="str">
        <f ca="1">IF(I2729&lt;&gt;"план","",IF((ABS(SUMIFS($C:$C,$J:$J,J2729,$E:$E,E2729,$I:$I,"факт"))+ABS(C2729))&gt;ABS(SUMIFS(INDIRECT("'Реестр план'!"&amp;'План-факт'!$E$3),'Реестр план'!$F:$F,E2729,'Реестр план'!$I:$I,J2729)),"перерасход","ок"))</f>
        <v/>
      </c>
    </row>
    <row r="2730" spans="1:13" x14ac:dyDescent="0.3">
      <c r="A2730" s="7">
        <v>42180</v>
      </c>
      <c r="C2730" s="9">
        <v>-431.62</v>
      </c>
      <c r="D2730" s="4" t="s">
        <v>9</v>
      </c>
      <c r="E2730" s="4" t="s">
        <v>29</v>
      </c>
      <c r="F2730" s="4" t="s">
        <v>131</v>
      </c>
      <c r="H2730" s="4" t="s">
        <v>185</v>
      </c>
      <c r="I2730" s="4" t="s">
        <v>163</v>
      </c>
      <c r="J2730" s="11">
        <f t="shared" si="126"/>
        <v>6</v>
      </c>
      <c r="K2730" s="11">
        <f t="shared" si="127"/>
        <v>0</v>
      </c>
      <c r="L2730" s="11">
        <f t="shared" si="128"/>
        <v>26</v>
      </c>
      <c r="M2730" s="11" t="str">
        <f ca="1">IF(I2730&lt;&gt;"план","",IF((ABS(SUMIFS($C:$C,$J:$J,J2730,$E:$E,E2730,$I:$I,"факт"))+ABS(C2730))&gt;ABS(SUMIFS(INDIRECT("'Реестр план'!"&amp;'План-факт'!$E$3),'Реестр план'!$F:$F,E2730,'Реестр план'!$I:$I,J2730)),"перерасход","ок"))</f>
        <v/>
      </c>
    </row>
    <row r="2731" spans="1:13" x14ac:dyDescent="0.3">
      <c r="A2731" s="7">
        <v>42180</v>
      </c>
      <c r="C2731" s="9">
        <v>-22.82</v>
      </c>
      <c r="D2731" s="4" t="s">
        <v>15</v>
      </c>
      <c r="E2731" s="4" t="s">
        <v>29</v>
      </c>
      <c r="F2731" s="4" t="s">
        <v>129</v>
      </c>
      <c r="H2731" s="4" t="s">
        <v>185</v>
      </c>
      <c r="I2731" s="4" t="s">
        <v>163</v>
      </c>
      <c r="J2731" s="11">
        <f t="shared" si="126"/>
        <v>6</v>
      </c>
      <c r="K2731" s="11">
        <f t="shared" si="127"/>
        <v>0</v>
      </c>
      <c r="L2731" s="11">
        <f t="shared" si="128"/>
        <v>26</v>
      </c>
      <c r="M2731" s="11" t="str">
        <f ca="1">IF(I2731&lt;&gt;"план","",IF((ABS(SUMIFS($C:$C,$J:$J,J2731,$E:$E,E2731,$I:$I,"факт"))+ABS(C2731))&gt;ABS(SUMIFS(INDIRECT("'Реестр план'!"&amp;'План-факт'!$E$3),'Реестр план'!$F:$F,E2731,'Реестр план'!$I:$I,J2731)),"перерасход","ок"))</f>
        <v/>
      </c>
    </row>
    <row r="2732" spans="1:13" x14ac:dyDescent="0.3">
      <c r="A2732" s="7">
        <v>42180</v>
      </c>
      <c r="C2732" s="9">
        <v>8821.68</v>
      </c>
      <c r="D2732" s="4" t="s">
        <v>9</v>
      </c>
      <c r="E2732" s="4" t="s">
        <v>24</v>
      </c>
      <c r="F2732" s="4" t="s">
        <v>115</v>
      </c>
      <c r="H2732" s="4" t="s">
        <v>178</v>
      </c>
      <c r="I2732" s="4" t="s">
        <v>163</v>
      </c>
      <c r="J2732" s="11">
        <f t="shared" si="126"/>
        <v>6</v>
      </c>
      <c r="K2732" s="11">
        <f t="shared" si="127"/>
        <v>0</v>
      </c>
      <c r="L2732" s="11">
        <f t="shared" si="128"/>
        <v>26</v>
      </c>
      <c r="M2732" s="11" t="str">
        <f ca="1">IF(I2732&lt;&gt;"план","",IF((ABS(SUMIFS($C:$C,$J:$J,J2732,$E:$E,E2732,$I:$I,"факт"))+ABS(C2732))&gt;ABS(SUMIFS(INDIRECT("'Реестр план'!"&amp;'План-факт'!$E$3),'Реестр план'!$F:$F,E2732,'Реестр план'!$I:$I,J2732)),"перерасход","ок"))</f>
        <v/>
      </c>
    </row>
    <row r="2733" spans="1:13" x14ac:dyDescent="0.3">
      <c r="A2733" s="7">
        <v>42180</v>
      </c>
      <c r="C2733" s="9">
        <v>10282.36</v>
      </c>
      <c r="D2733" s="4" t="s">
        <v>9</v>
      </c>
      <c r="E2733" s="4" t="s">
        <v>24</v>
      </c>
      <c r="F2733" s="4" t="s">
        <v>120</v>
      </c>
      <c r="H2733" s="4" t="s">
        <v>178</v>
      </c>
      <c r="I2733" s="4" t="s">
        <v>163</v>
      </c>
      <c r="J2733" s="11">
        <f t="shared" si="126"/>
        <v>6</v>
      </c>
      <c r="K2733" s="11">
        <f t="shared" si="127"/>
        <v>0</v>
      </c>
      <c r="L2733" s="11">
        <f t="shared" si="128"/>
        <v>26</v>
      </c>
      <c r="M2733" s="11" t="str">
        <f ca="1">IF(I2733&lt;&gt;"план","",IF((ABS(SUMIFS($C:$C,$J:$J,J2733,$E:$E,E2733,$I:$I,"факт"))+ABS(C2733))&gt;ABS(SUMIFS(INDIRECT("'Реестр план'!"&amp;'План-факт'!$E$3),'Реестр план'!$F:$F,E2733,'Реестр план'!$I:$I,J2733)),"перерасход","ок"))</f>
        <v/>
      </c>
    </row>
    <row r="2734" spans="1:13" x14ac:dyDescent="0.3">
      <c r="A2734" s="7">
        <v>42180</v>
      </c>
      <c r="C2734" s="9">
        <v>31679.17</v>
      </c>
      <c r="D2734" s="4" t="s">
        <v>15</v>
      </c>
      <c r="E2734" s="4" t="s">
        <v>24</v>
      </c>
      <c r="F2734" s="4" t="s">
        <v>113</v>
      </c>
      <c r="H2734" s="4" t="s">
        <v>178</v>
      </c>
      <c r="I2734" s="4" t="s">
        <v>163</v>
      </c>
      <c r="J2734" s="11">
        <f t="shared" si="126"/>
        <v>6</v>
      </c>
      <c r="K2734" s="11">
        <f t="shared" si="127"/>
        <v>0</v>
      </c>
      <c r="L2734" s="11">
        <f t="shared" si="128"/>
        <v>26</v>
      </c>
      <c r="M2734" s="11" t="str">
        <f ca="1">IF(I2734&lt;&gt;"план","",IF((ABS(SUMIFS($C:$C,$J:$J,J2734,$E:$E,E2734,$I:$I,"факт"))+ABS(C2734))&gt;ABS(SUMIFS(INDIRECT("'Реестр план'!"&amp;'План-факт'!$E$3),'Реестр план'!$F:$F,E2734,'Реестр план'!$I:$I,J2734)),"перерасход","ок"))</f>
        <v/>
      </c>
    </row>
    <row r="2735" spans="1:13" x14ac:dyDescent="0.3">
      <c r="A2735" s="7">
        <v>42180</v>
      </c>
      <c r="C2735" s="9">
        <v>34279</v>
      </c>
      <c r="D2735" s="4" t="s">
        <v>16</v>
      </c>
      <c r="E2735" s="4" t="s">
        <v>24</v>
      </c>
      <c r="F2735" s="4" t="s">
        <v>120</v>
      </c>
      <c r="H2735" s="4" t="s">
        <v>178</v>
      </c>
      <c r="I2735" s="4" t="s">
        <v>163</v>
      </c>
      <c r="J2735" s="11">
        <f t="shared" si="126"/>
        <v>6</v>
      </c>
      <c r="K2735" s="11">
        <f t="shared" si="127"/>
        <v>0</v>
      </c>
      <c r="L2735" s="11">
        <f t="shared" si="128"/>
        <v>26</v>
      </c>
      <c r="M2735" s="11" t="str">
        <f ca="1">IF(I2735&lt;&gt;"план","",IF((ABS(SUMIFS($C:$C,$J:$J,J2735,$E:$E,E2735,$I:$I,"факт"))+ABS(C2735))&gt;ABS(SUMIFS(INDIRECT("'Реестр план'!"&amp;'План-факт'!$E$3),'Реестр план'!$F:$F,E2735,'Реестр план'!$I:$I,J2735)),"перерасход","ок"))</f>
        <v/>
      </c>
    </row>
    <row r="2736" spans="1:13" x14ac:dyDescent="0.3">
      <c r="A2736" s="7">
        <v>42180</v>
      </c>
      <c r="C2736" s="9">
        <v>145541.20000000001</v>
      </c>
      <c r="D2736" s="4" t="s">
        <v>16</v>
      </c>
      <c r="E2736" s="4" t="s">
        <v>24</v>
      </c>
      <c r="F2736" s="4" t="s">
        <v>115</v>
      </c>
      <c r="H2736" s="4" t="s">
        <v>178</v>
      </c>
      <c r="I2736" s="4" t="s">
        <v>163</v>
      </c>
      <c r="J2736" s="11">
        <f t="shared" si="126"/>
        <v>6</v>
      </c>
      <c r="K2736" s="11">
        <f t="shared" si="127"/>
        <v>0</v>
      </c>
      <c r="L2736" s="11">
        <f t="shared" si="128"/>
        <v>26</v>
      </c>
      <c r="M2736" s="11" t="str">
        <f ca="1">IF(I2736&lt;&gt;"план","",IF((ABS(SUMIFS($C:$C,$J:$J,J2736,$E:$E,E2736,$I:$I,"факт"))+ABS(C2736))&gt;ABS(SUMIFS(INDIRECT("'Реестр план'!"&amp;'План-факт'!$E$3),'Реестр план'!$F:$F,E2736,'Реестр план'!$I:$I,J2736)),"перерасход","ок"))</f>
        <v/>
      </c>
    </row>
    <row r="2737" spans="1:13" x14ac:dyDescent="0.3">
      <c r="A2737" s="7">
        <v>42180</v>
      </c>
      <c r="C2737" s="9">
        <v>172945.98</v>
      </c>
      <c r="D2737" s="4" t="s">
        <v>15</v>
      </c>
      <c r="E2737" s="4" t="s">
        <v>24</v>
      </c>
      <c r="F2737" s="4" t="s">
        <v>111</v>
      </c>
      <c r="H2737" s="4" t="s">
        <v>178</v>
      </c>
      <c r="I2737" s="4" t="s">
        <v>163</v>
      </c>
      <c r="J2737" s="11">
        <f t="shared" si="126"/>
        <v>6</v>
      </c>
      <c r="K2737" s="11">
        <f t="shared" si="127"/>
        <v>0</v>
      </c>
      <c r="L2737" s="11">
        <f t="shared" si="128"/>
        <v>26</v>
      </c>
      <c r="M2737" s="11" t="str">
        <f ca="1">IF(I2737&lt;&gt;"план","",IF((ABS(SUMIFS($C:$C,$J:$J,J2737,$E:$E,E2737,$I:$I,"факт"))+ABS(C2737))&gt;ABS(SUMIFS(INDIRECT("'Реестр план'!"&amp;'План-факт'!$E$3),'Реестр план'!$F:$F,E2737,'Реестр план'!$I:$I,J2737)),"перерасход","ок"))</f>
        <v/>
      </c>
    </row>
    <row r="2738" spans="1:13" x14ac:dyDescent="0.3">
      <c r="A2738" s="7">
        <v>42180</v>
      </c>
      <c r="C2738" s="9">
        <v>339840</v>
      </c>
      <c r="D2738" s="4" t="s">
        <v>16</v>
      </c>
      <c r="E2738" s="4" t="s">
        <v>24</v>
      </c>
      <c r="F2738" s="4" t="s">
        <v>115</v>
      </c>
      <c r="H2738" s="4" t="s">
        <v>178</v>
      </c>
      <c r="I2738" s="4" t="s">
        <v>163</v>
      </c>
      <c r="J2738" s="11">
        <f t="shared" si="126"/>
        <v>6</v>
      </c>
      <c r="K2738" s="11">
        <f t="shared" si="127"/>
        <v>0</v>
      </c>
      <c r="L2738" s="11">
        <f t="shared" si="128"/>
        <v>26</v>
      </c>
      <c r="M2738" s="11" t="str">
        <f ca="1">IF(I2738&lt;&gt;"план","",IF((ABS(SUMIFS($C:$C,$J:$J,J2738,$E:$E,E2738,$I:$I,"факт"))+ABS(C2738))&gt;ABS(SUMIFS(INDIRECT("'Реестр план'!"&amp;'План-факт'!$E$3),'Реестр план'!$F:$F,E2738,'Реестр план'!$I:$I,J2738)),"перерасход","ок"))</f>
        <v/>
      </c>
    </row>
    <row r="2739" spans="1:13" x14ac:dyDescent="0.3">
      <c r="A2739" s="7">
        <v>42181</v>
      </c>
      <c r="C2739" s="9">
        <v>-190102.64</v>
      </c>
      <c r="D2739" s="4" t="s">
        <v>9</v>
      </c>
      <c r="E2739" s="4" t="s">
        <v>29</v>
      </c>
      <c r="F2739" s="4" t="s">
        <v>129</v>
      </c>
      <c r="H2739" s="4" t="s">
        <v>185</v>
      </c>
      <c r="I2739" s="4" t="s">
        <v>163</v>
      </c>
      <c r="J2739" s="11">
        <f t="shared" si="126"/>
        <v>6</v>
      </c>
      <c r="K2739" s="11">
        <f t="shared" si="127"/>
        <v>0</v>
      </c>
      <c r="L2739" s="11">
        <f t="shared" si="128"/>
        <v>26</v>
      </c>
      <c r="M2739" s="11" t="str">
        <f ca="1">IF(I2739&lt;&gt;"план","",IF((ABS(SUMIFS($C:$C,$J:$J,J2739,$E:$E,E2739,$I:$I,"факт"))+ABS(C2739))&gt;ABS(SUMIFS(INDIRECT("'Реестр план'!"&amp;'План-факт'!$E$3),'Реестр план'!$F:$F,E2739,'Реестр план'!$I:$I,J2739)),"перерасход","ок"))</f>
        <v/>
      </c>
    </row>
    <row r="2740" spans="1:13" x14ac:dyDescent="0.3">
      <c r="A2740" s="7">
        <v>42181</v>
      </c>
      <c r="C2740" s="9">
        <v>-147023.85999999999</v>
      </c>
      <c r="D2740" s="4" t="s">
        <v>16</v>
      </c>
      <c r="E2740" s="4" t="s">
        <v>29</v>
      </c>
      <c r="F2740" s="4" t="s">
        <v>131</v>
      </c>
      <c r="H2740" s="4" t="s">
        <v>185</v>
      </c>
      <c r="I2740" s="4" t="s">
        <v>163</v>
      </c>
      <c r="J2740" s="11">
        <f t="shared" si="126"/>
        <v>6</v>
      </c>
      <c r="K2740" s="11">
        <f t="shared" si="127"/>
        <v>0</v>
      </c>
      <c r="L2740" s="11">
        <f t="shared" si="128"/>
        <v>26</v>
      </c>
      <c r="M2740" s="11" t="str">
        <f ca="1">IF(I2740&lt;&gt;"план","",IF((ABS(SUMIFS($C:$C,$J:$J,J2740,$E:$E,E2740,$I:$I,"факт"))+ABS(C2740))&gt;ABS(SUMIFS(INDIRECT("'Реестр план'!"&amp;'План-факт'!$E$3),'Реестр план'!$F:$F,E2740,'Реестр план'!$I:$I,J2740)),"перерасход","ок"))</f>
        <v/>
      </c>
    </row>
    <row r="2741" spans="1:13" x14ac:dyDescent="0.3">
      <c r="A2741" s="7">
        <v>42181</v>
      </c>
      <c r="C2741" s="9">
        <v>-78905.25</v>
      </c>
      <c r="D2741" s="4" t="s">
        <v>9</v>
      </c>
      <c r="E2741" s="4" t="s">
        <v>29</v>
      </c>
      <c r="F2741" s="4" t="s">
        <v>144</v>
      </c>
      <c r="H2741" s="4" t="s">
        <v>185</v>
      </c>
      <c r="I2741" s="4" t="s">
        <v>163</v>
      </c>
      <c r="J2741" s="11">
        <f t="shared" si="126"/>
        <v>6</v>
      </c>
      <c r="K2741" s="11">
        <f t="shared" si="127"/>
        <v>0</v>
      </c>
      <c r="L2741" s="11">
        <f t="shared" si="128"/>
        <v>26</v>
      </c>
      <c r="M2741" s="11" t="str">
        <f ca="1">IF(I2741&lt;&gt;"план","",IF((ABS(SUMIFS($C:$C,$J:$J,J2741,$E:$E,E2741,$I:$I,"факт"))+ABS(C2741))&gt;ABS(SUMIFS(INDIRECT("'Реестр план'!"&amp;'План-факт'!$E$3),'Реестр план'!$F:$F,E2741,'Реестр план'!$I:$I,J2741)),"перерасход","ок"))</f>
        <v/>
      </c>
    </row>
    <row r="2742" spans="1:13" x14ac:dyDescent="0.3">
      <c r="A2742" s="7">
        <v>42181</v>
      </c>
      <c r="C2742" s="9">
        <v>-69924.320000000007</v>
      </c>
      <c r="D2742" s="4" t="s">
        <v>9</v>
      </c>
      <c r="E2742" s="4" t="s">
        <v>29</v>
      </c>
      <c r="F2742" s="4" t="s">
        <v>132</v>
      </c>
      <c r="H2742" s="4" t="s">
        <v>185</v>
      </c>
      <c r="I2742" s="4" t="s">
        <v>163</v>
      </c>
      <c r="J2742" s="11">
        <f t="shared" si="126"/>
        <v>6</v>
      </c>
      <c r="K2742" s="11">
        <f t="shared" si="127"/>
        <v>0</v>
      </c>
      <c r="L2742" s="11">
        <f t="shared" si="128"/>
        <v>26</v>
      </c>
      <c r="M2742" s="11" t="str">
        <f ca="1">IF(I2742&lt;&gt;"план","",IF((ABS(SUMIFS($C:$C,$J:$J,J2742,$E:$E,E2742,$I:$I,"факт"))+ABS(C2742))&gt;ABS(SUMIFS(INDIRECT("'Реестр план'!"&amp;'План-факт'!$E$3),'Реестр план'!$F:$F,E2742,'Реестр план'!$I:$I,J2742)),"перерасход","ок"))</f>
        <v/>
      </c>
    </row>
    <row r="2743" spans="1:13" x14ac:dyDescent="0.3">
      <c r="A2743" s="7">
        <v>42181</v>
      </c>
      <c r="C2743" s="9">
        <v>-66654.960000000006</v>
      </c>
      <c r="D2743" s="4" t="s">
        <v>15</v>
      </c>
      <c r="E2743" s="4" t="s">
        <v>29</v>
      </c>
      <c r="F2743" s="4" t="s">
        <v>134</v>
      </c>
      <c r="H2743" s="4" t="s">
        <v>185</v>
      </c>
      <c r="I2743" s="4" t="s">
        <v>163</v>
      </c>
      <c r="J2743" s="11">
        <f t="shared" si="126"/>
        <v>6</v>
      </c>
      <c r="K2743" s="11">
        <f t="shared" si="127"/>
        <v>0</v>
      </c>
      <c r="L2743" s="11">
        <f t="shared" si="128"/>
        <v>26</v>
      </c>
      <c r="M2743" s="11" t="str">
        <f ca="1">IF(I2743&lt;&gt;"план","",IF((ABS(SUMIFS($C:$C,$J:$J,J2743,$E:$E,E2743,$I:$I,"факт"))+ABS(C2743))&gt;ABS(SUMIFS(INDIRECT("'Реестр план'!"&amp;'План-факт'!$E$3),'Реестр план'!$F:$F,E2743,'Реестр план'!$I:$I,J2743)),"перерасход","ок"))</f>
        <v/>
      </c>
    </row>
    <row r="2744" spans="1:13" x14ac:dyDescent="0.3">
      <c r="A2744" s="7">
        <v>42181</v>
      </c>
      <c r="C2744" s="9">
        <v>-50297.21</v>
      </c>
      <c r="D2744" s="4" t="s">
        <v>9</v>
      </c>
      <c r="E2744" s="4" t="s">
        <v>29</v>
      </c>
      <c r="F2744" s="4" t="s">
        <v>140</v>
      </c>
      <c r="H2744" s="4" t="s">
        <v>185</v>
      </c>
      <c r="I2744" s="4" t="s">
        <v>163</v>
      </c>
      <c r="J2744" s="11">
        <f t="shared" si="126"/>
        <v>6</v>
      </c>
      <c r="K2744" s="11">
        <f t="shared" si="127"/>
        <v>0</v>
      </c>
      <c r="L2744" s="11">
        <f t="shared" si="128"/>
        <v>26</v>
      </c>
      <c r="M2744" s="11" t="str">
        <f ca="1">IF(I2744&lt;&gt;"план","",IF((ABS(SUMIFS($C:$C,$J:$J,J2744,$E:$E,E2744,$I:$I,"факт"))+ABS(C2744))&gt;ABS(SUMIFS(INDIRECT("'Реестр план'!"&amp;'План-факт'!$E$3),'Реестр план'!$F:$F,E2744,'Реестр план'!$I:$I,J2744)),"перерасход","ок"))</f>
        <v/>
      </c>
    </row>
    <row r="2745" spans="1:13" x14ac:dyDescent="0.3">
      <c r="A2745" s="7">
        <v>42181</v>
      </c>
      <c r="C2745" s="9">
        <v>-46144</v>
      </c>
      <c r="D2745" s="4" t="s">
        <v>9</v>
      </c>
      <c r="E2745" s="4" t="s">
        <v>29</v>
      </c>
      <c r="F2745" s="4" t="s">
        <v>145</v>
      </c>
      <c r="H2745" s="4" t="s">
        <v>185</v>
      </c>
      <c r="I2745" s="4" t="s">
        <v>163</v>
      </c>
      <c r="J2745" s="11">
        <f t="shared" si="126"/>
        <v>6</v>
      </c>
      <c r="K2745" s="11">
        <f t="shared" si="127"/>
        <v>0</v>
      </c>
      <c r="L2745" s="11">
        <f t="shared" si="128"/>
        <v>26</v>
      </c>
      <c r="M2745" s="11" t="str">
        <f ca="1">IF(I2745&lt;&gt;"план","",IF((ABS(SUMIFS($C:$C,$J:$J,J2745,$E:$E,E2745,$I:$I,"факт"))+ABS(C2745))&gt;ABS(SUMIFS(INDIRECT("'Реестр план'!"&amp;'План-факт'!$E$3),'Реестр план'!$F:$F,E2745,'Реестр план'!$I:$I,J2745)),"перерасход","ок"))</f>
        <v/>
      </c>
    </row>
    <row r="2746" spans="1:13" x14ac:dyDescent="0.3">
      <c r="A2746" s="7">
        <v>42181</v>
      </c>
      <c r="C2746" s="9">
        <v>-40000</v>
      </c>
      <c r="D2746" s="4" t="s">
        <v>15</v>
      </c>
      <c r="E2746" s="4" t="s">
        <v>29</v>
      </c>
      <c r="F2746" s="4" t="s">
        <v>137</v>
      </c>
      <c r="H2746" s="4" t="s">
        <v>185</v>
      </c>
      <c r="I2746" s="4" t="s">
        <v>163</v>
      </c>
      <c r="J2746" s="11">
        <f t="shared" si="126"/>
        <v>6</v>
      </c>
      <c r="K2746" s="11">
        <f t="shared" si="127"/>
        <v>0</v>
      </c>
      <c r="L2746" s="11">
        <f t="shared" si="128"/>
        <v>26</v>
      </c>
      <c r="M2746" s="11" t="str">
        <f ca="1">IF(I2746&lt;&gt;"план","",IF((ABS(SUMIFS($C:$C,$J:$J,J2746,$E:$E,E2746,$I:$I,"факт"))+ABS(C2746))&gt;ABS(SUMIFS(INDIRECT("'Реестр план'!"&amp;'План-факт'!$E$3),'Реестр план'!$F:$F,E2746,'Реестр план'!$I:$I,J2746)),"перерасход","ок"))</f>
        <v/>
      </c>
    </row>
    <row r="2747" spans="1:13" x14ac:dyDescent="0.3">
      <c r="A2747" s="7">
        <v>42181</v>
      </c>
      <c r="C2747" s="9">
        <v>-28989.25</v>
      </c>
      <c r="D2747" s="4" t="s">
        <v>15</v>
      </c>
      <c r="E2747" s="4" t="s">
        <v>29</v>
      </c>
      <c r="F2747" s="4" t="s">
        <v>145</v>
      </c>
      <c r="H2747" s="4" t="s">
        <v>185</v>
      </c>
      <c r="I2747" s="4" t="s">
        <v>163</v>
      </c>
      <c r="J2747" s="11">
        <f t="shared" si="126"/>
        <v>6</v>
      </c>
      <c r="K2747" s="11">
        <f t="shared" si="127"/>
        <v>0</v>
      </c>
      <c r="L2747" s="11">
        <f t="shared" si="128"/>
        <v>26</v>
      </c>
      <c r="M2747" s="11" t="str">
        <f ca="1">IF(I2747&lt;&gt;"план","",IF((ABS(SUMIFS($C:$C,$J:$J,J2747,$E:$E,E2747,$I:$I,"факт"))+ABS(C2747))&gt;ABS(SUMIFS(INDIRECT("'Реестр план'!"&amp;'План-факт'!$E$3),'Реестр план'!$F:$F,E2747,'Реестр план'!$I:$I,J2747)),"перерасход","ок"))</f>
        <v/>
      </c>
    </row>
    <row r="2748" spans="1:13" x14ac:dyDescent="0.3">
      <c r="A2748" s="7">
        <v>42181</v>
      </c>
      <c r="C2748" s="9">
        <v>-25584.07</v>
      </c>
      <c r="D2748" s="4" t="s">
        <v>16</v>
      </c>
      <c r="E2748" s="4" t="s">
        <v>29</v>
      </c>
      <c r="F2748" s="4" t="s">
        <v>128</v>
      </c>
      <c r="H2748" s="4" t="s">
        <v>185</v>
      </c>
      <c r="I2748" s="4" t="s">
        <v>163</v>
      </c>
      <c r="J2748" s="11">
        <f t="shared" si="126"/>
        <v>6</v>
      </c>
      <c r="K2748" s="11">
        <f t="shared" si="127"/>
        <v>0</v>
      </c>
      <c r="L2748" s="11">
        <f t="shared" si="128"/>
        <v>26</v>
      </c>
      <c r="M2748" s="11" t="str">
        <f ca="1">IF(I2748&lt;&gt;"план","",IF((ABS(SUMIFS($C:$C,$J:$J,J2748,$E:$E,E2748,$I:$I,"факт"))+ABS(C2748))&gt;ABS(SUMIFS(INDIRECT("'Реестр план'!"&amp;'План-факт'!$E$3),'Реестр план'!$F:$F,E2748,'Реестр план'!$I:$I,J2748)),"перерасход","ок"))</f>
        <v/>
      </c>
    </row>
    <row r="2749" spans="1:13" x14ac:dyDescent="0.3">
      <c r="A2749" s="7">
        <v>42181</v>
      </c>
      <c r="C2749" s="9">
        <v>-25144.17</v>
      </c>
      <c r="D2749" s="4" t="s">
        <v>15</v>
      </c>
      <c r="E2749" s="4" t="s">
        <v>29</v>
      </c>
      <c r="F2749" s="4" t="s">
        <v>126</v>
      </c>
      <c r="H2749" s="4" t="s">
        <v>185</v>
      </c>
      <c r="I2749" s="4" t="s">
        <v>163</v>
      </c>
      <c r="J2749" s="11">
        <f t="shared" si="126"/>
        <v>6</v>
      </c>
      <c r="K2749" s="11">
        <f t="shared" si="127"/>
        <v>0</v>
      </c>
      <c r="L2749" s="11">
        <f t="shared" si="128"/>
        <v>26</v>
      </c>
      <c r="M2749" s="11" t="str">
        <f ca="1">IF(I2749&lt;&gt;"план","",IF((ABS(SUMIFS($C:$C,$J:$J,J2749,$E:$E,E2749,$I:$I,"факт"))+ABS(C2749))&gt;ABS(SUMIFS(INDIRECT("'Реестр план'!"&amp;'План-факт'!$E$3),'Реестр план'!$F:$F,E2749,'Реестр план'!$I:$I,J2749)),"перерасход","ок"))</f>
        <v/>
      </c>
    </row>
    <row r="2750" spans="1:13" x14ac:dyDescent="0.3">
      <c r="A2750" s="7">
        <v>42181</v>
      </c>
      <c r="C2750" s="9">
        <v>-23785.65</v>
      </c>
      <c r="D2750" s="4" t="s">
        <v>9</v>
      </c>
      <c r="E2750" s="4" t="s">
        <v>29</v>
      </c>
      <c r="F2750" s="4" t="s">
        <v>135</v>
      </c>
      <c r="H2750" s="4" t="s">
        <v>185</v>
      </c>
      <c r="I2750" s="4" t="s">
        <v>163</v>
      </c>
      <c r="J2750" s="11">
        <f t="shared" si="126"/>
        <v>6</v>
      </c>
      <c r="K2750" s="11">
        <f t="shared" si="127"/>
        <v>0</v>
      </c>
      <c r="L2750" s="11">
        <f t="shared" si="128"/>
        <v>26</v>
      </c>
      <c r="M2750" s="11" t="str">
        <f ca="1">IF(I2750&lt;&gt;"план","",IF((ABS(SUMIFS($C:$C,$J:$J,J2750,$E:$E,E2750,$I:$I,"факт"))+ABS(C2750))&gt;ABS(SUMIFS(INDIRECT("'Реестр план'!"&amp;'План-факт'!$E$3),'Реестр план'!$F:$F,E2750,'Реестр план'!$I:$I,J2750)),"перерасход","ок"))</f>
        <v/>
      </c>
    </row>
    <row r="2751" spans="1:13" x14ac:dyDescent="0.3">
      <c r="A2751" s="7">
        <v>42181</v>
      </c>
      <c r="C2751" s="9">
        <v>-18376.849999999999</v>
      </c>
      <c r="D2751" s="4" t="s">
        <v>9</v>
      </c>
      <c r="E2751" s="4" t="s">
        <v>29</v>
      </c>
      <c r="F2751" s="4" t="s">
        <v>142</v>
      </c>
      <c r="H2751" s="4" t="s">
        <v>185</v>
      </c>
      <c r="I2751" s="4" t="s">
        <v>163</v>
      </c>
      <c r="J2751" s="11">
        <f t="shared" si="126"/>
        <v>6</v>
      </c>
      <c r="K2751" s="11">
        <f t="shared" si="127"/>
        <v>0</v>
      </c>
      <c r="L2751" s="11">
        <f t="shared" si="128"/>
        <v>26</v>
      </c>
      <c r="M2751" s="11" t="str">
        <f ca="1">IF(I2751&lt;&gt;"план","",IF((ABS(SUMIFS($C:$C,$J:$J,J2751,$E:$E,E2751,$I:$I,"факт"))+ABS(C2751))&gt;ABS(SUMIFS(INDIRECT("'Реестр план'!"&amp;'План-факт'!$E$3),'Реестр план'!$F:$F,E2751,'Реестр план'!$I:$I,J2751)),"перерасход","ок"))</f>
        <v/>
      </c>
    </row>
    <row r="2752" spans="1:13" x14ac:dyDescent="0.3">
      <c r="A2752" s="7">
        <v>42181</v>
      </c>
      <c r="C2752" s="9">
        <v>-17202.75</v>
      </c>
      <c r="D2752" s="4" t="s">
        <v>16</v>
      </c>
      <c r="E2752" s="4" t="s">
        <v>29</v>
      </c>
      <c r="F2752" s="4" t="s">
        <v>130</v>
      </c>
      <c r="H2752" s="4" t="s">
        <v>185</v>
      </c>
      <c r="I2752" s="4" t="s">
        <v>163</v>
      </c>
      <c r="J2752" s="11">
        <f t="shared" si="126"/>
        <v>6</v>
      </c>
      <c r="K2752" s="11">
        <f t="shared" si="127"/>
        <v>0</v>
      </c>
      <c r="L2752" s="11">
        <f t="shared" si="128"/>
        <v>26</v>
      </c>
      <c r="M2752" s="11" t="str">
        <f ca="1">IF(I2752&lt;&gt;"план","",IF((ABS(SUMIFS($C:$C,$J:$J,J2752,$E:$E,E2752,$I:$I,"факт"))+ABS(C2752))&gt;ABS(SUMIFS(INDIRECT("'Реестр план'!"&amp;'План-факт'!$E$3),'Реестр план'!$F:$F,E2752,'Реестр план'!$I:$I,J2752)),"перерасход","ок"))</f>
        <v/>
      </c>
    </row>
    <row r="2753" spans="1:13" x14ac:dyDescent="0.3">
      <c r="A2753" s="7">
        <v>42181</v>
      </c>
      <c r="C2753" s="9">
        <v>-17158.22</v>
      </c>
      <c r="D2753" s="4" t="s">
        <v>9</v>
      </c>
      <c r="E2753" s="4" t="s">
        <v>29</v>
      </c>
      <c r="F2753" s="4" t="s">
        <v>142</v>
      </c>
      <c r="H2753" s="4" t="s">
        <v>185</v>
      </c>
      <c r="I2753" s="4" t="s">
        <v>163</v>
      </c>
      <c r="J2753" s="11">
        <f t="shared" si="126"/>
        <v>6</v>
      </c>
      <c r="K2753" s="11">
        <f t="shared" si="127"/>
        <v>0</v>
      </c>
      <c r="L2753" s="11">
        <f t="shared" si="128"/>
        <v>26</v>
      </c>
      <c r="M2753" s="11" t="str">
        <f ca="1">IF(I2753&lt;&gt;"план","",IF((ABS(SUMIFS($C:$C,$J:$J,J2753,$E:$E,E2753,$I:$I,"факт"))+ABS(C2753))&gt;ABS(SUMIFS(INDIRECT("'Реестр план'!"&amp;'План-факт'!$E$3),'Реестр план'!$F:$F,E2753,'Реестр план'!$I:$I,J2753)),"перерасход","ок"))</f>
        <v/>
      </c>
    </row>
    <row r="2754" spans="1:13" x14ac:dyDescent="0.3">
      <c r="A2754" s="7">
        <v>42181</v>
      </c>
      <c r="C2754" s="9">
        <v>-16557</v>
      </c>
      <c r="D2754" s="4" t="s">
        <v>9</v>
      </c>
      <c r="E2754" s="4" t="s">
        <v>29</v>
      </c>
      <c r="F2754" s="4" t="s">
        <v>139</v>
      </c>
      <c r="H2754" s="4" t="s">
        <v>185</v>
      </c>
      <c r="I2754" s="4" t="s">
        <v>163</v>
      </c>
      <c r="J2754" s="11">
        <f t="shared" si="126"/>
        <v>6</v>
      </c>
      <c r="K2754" s="11">
        <f t="shared" si="127"/>
        <v>0</v>
      </c>
      <c r="L2754" s="11">
        <f t="shared" si="128"/>
        <v>26</v>
      </c>
      <c r="M2754" s="11" t="str">
        <f ca="1">IF(I2754&lt;&gt;"план","",IF((ABS(SUMIFS($C:$C,$J:$J,J2754,$E:$E,E2754,$I:$I,"факт"))+ABS(C2754))&gt;ABS(SUMIFS(INDIRECT("'Реестр план'!"&amp;'План-факт'!$E$3),'Реестр план'!$F:$F,E2754,'Реестр план'!$I:$I,J2754)),"перерасход","ок"))</f>
        <v/>
      </c>
    </row>
    <row r="2755" spans="1:13" x14ac:dyDescent="0.3">
      <c r="A2755" s="7">
        <v>42181</v>
      </c>
      <c r="C2755" s="9">
        <v>-16434.939999999999</v>
      </c>
      <c r="D2755" s="4" t="s">
        <v>16</v>
      </c>
      <c r="E2755" s="4" t="s">
        <v>29</v>
      </c>
      <c r="F2755" s="4" t="s">
        <v>130</v>
      </c>
      <c r="H2755" s="4" t="s">
        <v>185</v>
      </c>
      <c r="I2755" s="4" t="s">
        <v>163</v>
      </c>
      <c r="J2755" s="11">
        <f t="shared" si="126"/>
        <v>6</v>
      </c>
      <c r="K2755" s="11">
        <f t="shared" si="127"/>
        <v>0</v>
      </c>
      <c r="L2755" s="11">
        <f t="shared" si="128"/>
        <v>26</v>
      </c>
      <c r="M2755" s="11" t="str">
        <f ca="1">IF(I2755&lt;&gt;"план","",IF((ABS(SUMIFS($C:$C,$J:$J,J2755,$E:$E,E2755,$I:$I,"факт"))+ABS(C2755))&gt;ABS(SUMIFS(INDIRECT("'Реестр план'!"&amp;'План-факт'!$E$3),'Реестр план'!$F:$F,E2755,'Реестр план'!$I:$I,J2755)),"перерасход","ок"))</f>
        <v/>
      </c>
    </row>
    <row r="2756" spans="1:13" x14ac:dyDescent="0.3">
      <c r="A2756" s="7">
        <v>42181</v>
      </c>
      <c r="C2756" s="9">
        <v>-14797.58</v>
      </c>
      <c r="D2756" s="4" t="s">
        <v>9</v>
      </c>
      <c r="E2756" s="4" t="s">
        <v>29</v>
      </c>
      <c r="F2756" s="4" t="s">
        <v>145</v>
      </c>
      <c r="H2756" s="4" t="s">
        <v>185</v>
      </c>
      <c r="I2756" s="4" t="s">
        <v>163</v>
      </c>
      <c r="J2756" s="11">
        <f t="shared" ref="J2756:J2816" si="129">IF(ISBLANK(A2756),0,MONTH(A2756))</f>
        <v>6</v>
      </c>
      <c r="K2756" s="11">
        <f t="shared" ref="K2756:K2816" si="130">IF(ISBLANK(B2756),0,MONTH(B2756))</f>
        <v>0</v>
      </c>
      <c r="L2756" s="11">
        <f t="shared" ref="L2756:L2816" si="131">WEEKNUM(A2756)</f>
        <v>26</v>
      </c>
      <c r="M2756" s="11" t="str">
        <f ca="1">IF(I2756&lt;&gt;"план","",IF((ABS(SUMIFS($C:$C,$J:$J,J2756,$E:$E,E2756,$I:$I,"факт"))+ABS(C2756))&gt;ABS(SUMIFS(INDIRECT("'Реестр план'!"&amp;'План-факт'!$E$3),'Реестр план'!$F:$F,E2756,'Реестр план'!$I:$I,J2756)),"перерасход","ок"))</f>
        <v/>
      </c>
    </row>
    <row r="2757" spans="1:13" x14ac:dyDescent="0.3">
      <c r="A2757" s="7">
        <v>42181</v>
      </c>
      <c r="C2757" s="9">
        <v>-13636.56</v>
      </c>
      <c r="D2757" s="4" t="s">
        <v>9</v>
      </c>
      <c r="E2757" s="4" t="s">
        <v>29</v>
      </c>
      <c r="F2757" s="4" t="s">
        <v>130</v>
      </c>
      <c r="H2757" s="4" t="s">
        <v>185</v>
      </c>
      <c r="I2757" s="4" t="s">
        <v>163</v>
      </c>
      <c r="J2757" s="11">
        <f t="shared" si="129"/>
        <v>6</v>
      </c>
      <c r="K2757" s="11">
        <f t="shared" si="130"/>
        <v>0</v>
      </c>
      <c r="L2757" s="11">
        <f t="shared" si="131"/>
        <v>26</v>
      </c>
      <c r="M2757" s="11" t="str">
        <f ca="1">IF(I2757&lt;&gt;"план","",IF((ABS(SUMIFS($C:$C,$J:$J,J2757,$E:$E,E2757,$I:$I,"факт"))+ABS(C2757))&gt;ABS(SUMIFS(INDIRECT("'Реестр план'!"&amp;'План-факт'!$E$3),'Реестр план'!$F:$F,E2757,'Реестр план'!$I:$I,J2757)),"перерасход","ок"))</f>
        <v/>
      </c>
    </row>
    <row r="2758" spans="1:13" x14ac:dyDescent="0.3">
      <c r="A2758" s="7">
        <v>42181</v>
      </c>
      <c r="C2758" s="9">
        <v>-10580.21</v>
      </c>
      <c r="D2758" s="4" t="s">
        <v>15</v>
      </c>
      <c r="E2758" s="4" t="s">
        <v>29</v>
      </c>
      <c r="F2758" s="4" t="s">
        <v>136</v>
      </c>
      <c r="H2758" s="4" t="s">
        <v>185</v>
      </c>
      <c r="I2758" s="4" t="s">
        <v>163</v>
      </c>
      <c r="J2758" s="11">
        <f t="shared" si="129"/>
        <v>6</v>
      </c>
      <c r="K2758" s="11">
        <f t="shared" si="130"/>
        <v>0</v>
      </c>
      <c r="L2758" s="11">
        <f t="shared" si="131"/>
        <v>26</v>
      </c>
      <c r="M2758" s="11" t="str">
        <f ca="1">IF(I2758&lt;&gt;"план","",IF((ABS(SUMIFS($C:$C,$J:$J,J2758,$E:$E,E2758,$I:$I,"факт"))+ABS(C2758))&gt;ABS(SUMIFS(INDIRECT("'Реестр план'!"&amp;'План-факт'!$E$3),'Реестр план'!$F:$F,E2758,'Реестр план'!$I:$I,J2758)),"перерасход","ок"))</f>
        <v/>
      </c>
    </row>
    <row r="2759" spans="1:13" x14ac:dyDescent="0.3">
      <c r="A2759" s="7">
        <v>42181</v>
      </c>
      <c r="C2759" s="9">
        <v>-8845.7999999999993</v>
      </c>
      <c r="D2759" s="4" t="s">
        <v>16</v>
      </c>
      <c r="E2759" s="4" t="s">
        <v>29</v>
      </c>
      <c r="F2759" s="4" t="s">
        <v>133</v>
      </c>
      <c r="H2759" s="4" t="s">
        <v>185</v>
      </c>
      <c r="I2759" s="4" t="s">
        <v>163</v>
      </c>
      <c r="J2759" s="11">
        <f t="shared" si="129"/>
        <v>6</v>
      </c>
      <c r="K2759" s="11">
        <f t="shared" si="130"/>
        <v>0</v>
      </c>
      <c r="L2759" s="11">
        <f t="shared" si="131"/>
        <v>26</v>
      </c>
      <c r="M2759" s="11" t="str">
        <f ca="1">IF(I2759&lt;&gt;"план","",IF((ABS(SUMIFS($C:$C,$J:$J,J2759,$E:$E,E2759,$I:$I,"факт"))+ABS(C2759))&gt;ABS(SUMIFS(INDIRECT("'Реестр план'!"&amp;'План-факт'!$E$3),'Реестр план'!$F:$F,E2759,'Реестр план'!$I:$I,J2759)),"перерасход","ок"))</f>
        <v/>
      </c>
    </row>
    <row r="2760" spans="1:13" x14ac:dyDescent="0.3">
      <c r="A2760" s="7">
        <v>42181</v>
      </c>
      <c r="C2760" s="9">
        <v>-8267.32</v>
      </c>
      <c r="D2760" s="4" t="s">
        <v>16</v>
      </c>
      <c r="E2760" s="4" t="s">
        <v>29</v>
      </c>
      <c r="F2760" s="4" t="s">
        <v>130</v>
      </c>
      <c r="H2760" s="4" t="s">
        <v>185</v>
      </c>
      <c r="I2760" s="4" t="s">
        <v>163</v>
      </c>
      <c r="J2760" s="11">
        <f t="shared" si="129"/>
        <v>6</v>
      </c>
      <c r="K2760" s="11">
        <f t="shared" si="130"/>
        <v>0</v>
      </c>
      <c r="L2760" s="11">
        <f t="shared" si="131"/>
        <v>26</v>
      </c>
      <c r="M2760" s="11" t="str">
        <f ca="1">IF(I2760&lt;&gt;"план","",IF((ABS(SUMIFS($C:$C,$J:$J,J2760,$E:$E,E2760,$I:$I,"факт"))+ABS(C2760))&gt;ABS(SUMIFS(INDIRECT("'Реестр план'!"&amp;'План-факт'!$E$3),'Реестр план'!$F:$F,E2760,'Реестр план'!$I:$I,J2760)),"перерасход","ок"))</f>
        <v/>
      </c>
    </row>
    <row r="2761" spans="1:13" x14ac:dyDescent="0.3">
      <c r="A2761" s="7">
        <v>42181</v>
      </c>
      <c r="C2761" s="9">
        <v>-5579.24</v>
      </c>
      <c r="D2761" s="4" t="s">
        <v>9</v>
      </c>
      <c r="E2761" s="4" t="s">
        <v>29</v>
      </c>
      <c r="F2761" s="4" t="s">
        <v>137</v>
      </c>
      <c r="H2761" s="4" t="s">
        <v>185</v>
      </c>
      <c r="I2761" s="4" t="s">
        <v>163</v>
      </c>
      <c r="J2761" s="11">
        <f t="shared" si="129"/>
        <v>6</v>
      </c>
      <c r="K2761" s="11">
        <f t="shared" si="130"/>
        <v>0</v>
      </c>
      <c r="L2761" s="11">
        <f t="shared" si="131"/>
        <v>26</v>
      </c>
      <c r="M2761" s="11" t="str">
        <f ca="1">IF(I2761&lt;&gt;"план","",IF((ABS(SUMIFS($C:$C,$J:$J,J2761,$E:$E,E2761,$I:$I,"факт"))+ABS(C2761))&gt;ABS(SUMIFS(INDIRECT("'Реестр план'!"&amp;'План-факт'!$E$3),'Реестр план'!$F:$F,E2761,'Реестр план'!$I:$I,J2761)),"перерасход","ок"))</f>
        <v/>
      </c>
    </row>
    <row r="2762" spans="1:13" x14ac:dyDescent="0.3">
      <c r="A2762" s="7">
        <v>42181</v>
      </c>
      <c r="C2762" s="9">
        <v>-3816.98</v>
      </c>
      <c r="D2762" s="4" t="s">
        <v>9</v>
      </c>
      <c r="E2762" s="4" t="s">
        <v>29</v>
      </c>
      <c r="F2762" s="4" t="s">
        <v>133</v>
      </c>
      <c r="H2762" s="4" t="s">
        <v>185</v>
      </c>
      <c r="I2762" s="4" t="s">
        <v>163</v>
      </c>
      <c r="J2762" s="11">
        <f t="shared" si="129"/>
        <v>6</v>
      </c>
      <c r="K2762" s="11">
        <f t="shared" si="130"/>
        <v>0</v>
      </c>
      <c r="L2762" s="11">
        <f t="shared" si="131"/>
        <v>26</v>
      </c>
      <c r="M2762" s="11" t="str">
        <f ca="1">IF(I2762&lt;&gt;"план","",IF((ABS(SUMIFS($C:$C,$J:$J,J2762,$E:$E,E2762,$I:$I,"факт"))+ABS(C2762))&gt;ABS(SUMIFS(INDIRECT("'Реестр план'!"&amp;'План-факт'!$E$3),'Реестр план'!$F:$F,E2762,'Реестр план'!$I:$I,J2762)),"перерасход","ок"))</f>
        <v/>
      </c>
    </row>
    <row r="2763" spans="1:13" x14ac:dyDescent="0.3">
      <c r="A2763" s="7">
        <v>42181</v>
      </c>
      <c r="C2763" s="9">
        <v>-3468.99</v>
      </c>
      <c r="D2763" s="4" t="s">
        <v>15</v>
      </c>
      <c r="E2763" s="4" t="s">
        <v>29</v>
      </c>
      <c r="F2763" s="4" t="s">
        <v>137</v>
      </c>
      <c r="H2763" s="4" t="s">
        <v>185</v>
      </c>
      <c r="I2763" s="4" t="s">
        <v>163</v>
      </c>
      <c r="J2763" s="11">
        <f t="shared" si="129"/>
        <v>6</v>
      </c>
      <c r="K2763" s="11">
        <f t="shared" si="130"/>
        <v>0</v>
      </c>
      <c r="L2763" s="11">
        <f t="shared" si="131"/>
        <v>26</v>
      </c>
      <c r="M2763" s="11" t="str">
        <f ca="1">IF(I2763&lt;&gt;"план","",IF((ABS(SUMIFS($C:$C,$J:$J,J2763,$E:$E,E2763,$I:$I,"факт"))+ABS(C2763))&gt;ABS(SUMIFS(INDIRECT("'Реестр план'!"&amp;'План-факт'!$E$3),'Реестр план'!$F:$F,E2763,'Реестр план'!$I:$I,J2763)),"перерасход","ок"))</f>
        <v/>
      </c>
    </row>
    <row r="2764" spans="1:13" x14ac:dyDescent="0.3">
      <c r="A2764" s="7">
        <v>42181</v>
      </c>
      <c r="C2764" s="9">
        <v>-2682.53</v>
      </c>
      <c r="D2764" s="4" t="s">
        <v>15</v>
      </c>
      <c r="E2764" s="4" t="s">
        <v>29</v>
      </c>
      <c r="F2764" s="4" t="s">
        <v>136</v>
      </c>
      <c r="H2764" s="4" t="s">
        <v>185</v>
      </c>
      <c r="I2764" s="4" t="s">
        <v>163</v>
      </c>
      <c r="J2764" s="11">
        <f t="shared" si="129"/>
        <v>6</v>
      </c>
      <c r="K2764" s="11">
        <f t="shared" si="130"/>
        <v>0</v>
      </c>
      <c r="L2764" s="11">
        <f t="shared" si="131"/>
        <v>26</v>
      </c>
      <c r="M2764" s="11" t="str">
        <f ca="1">IF(I2764&lt;&gt;"план","",IF((ABS(SUMIFS($C:$C,$J:$J,J2764,$E:$E,E2764,$I:$I,"факт"))+ABS(C2764))&gt;ABS(SUMIFS(INDIRECT("'Реестр план'!"&amp;'План-факт'!$E$3),'Реестр план'!$F:$F,E2764,'Реестр план'!$I:$I,J2764)),"перерасход","ок"))</f>
        <v/>
      </c>
    </row>
    <row r="2765" spans="1:13" x14ac:dyDescent="0.3">
      <c r="A2765" s="7">
        <v>42181</v>
      </c>
      <c r="C2765" s="9">
        <v>-2519.35</v>
      </c>
      <c r="D2765" s="4" t="s">
        <v>9</v>
      </c>
      <c r="E2765" s="4" t="s">
        <v>29</v>
      </c>
      <c r="F2765" s="4" t="s">
        <v>129</v>
      </c>
      <c r="H2765" s="4" t="s">
        <v>185</v>
      </c>
      <c r="I2765" s="4" t="s">
        <v>163</v>
      </c>
      <c r="J2765" s="11">
        <f t="shared" si="129"/>
        <v>6</v>
      </c>
      <c r="K2765" s="11">
        <f t="shared" si="130"/>
        <v>0</v>
      </c>
      <c r="L2765" s="11">
        <f t="shared" si="131"/>
        <v>26</v>
      </c>
      <c r="M2765" s="11" t="str">
        <f ca="1">IF(I2765&lt;&gt;"план","",IF((ABS(SUMIFS($C:$C,$J:$J,J2765,$E:$E,E2765,$I:$I,"факт"))+ABS(C2765))&gt;ABS(SUMIFS(INDIRECT("'Реестр план'!"&amp;'План-факт'!$E$3),'Реестр план'!$F:$F,E2765,'Реестр план'!$I:$I,J2765)),"перерасход","ок"))</f>
        <v/>
      </c>
    </row>
    <row r="2766" spans="1:13" x14ac:dyDescent="0.3">
      <c r="A2766" s="7">
        <v>42181</v>
      </c>
      <c r="C2766" s="9">
        <v>-2284.1799999999998</v>
      </c>
      <c r="D2766" s="4" t="s">
        <v>15</v>
      </c>
      <c r="E2766" s="4" t="s">
        <v>29</v>
      </c>
      <c r="F2766" s="4" t="s">
        <v>146</v>
      </c>
      <c r="H2766" s="4" t="s">
        <v>185</v>
      </c>
      <c r="I2766" s="4" t="s">
        <v>163</v>
      </c>
      <c r="J2766" s="11">
        <f t="shared" si="129"/>
        <v>6</v>
      </c>
      <c r="K2766" s="11">
        <f t="shared" si="130"/>
        <v>0</v>
      </c>
      <c r="L2766" s="11">
        <f t="shared" si="131"/>
        <v>26</v>
      </c>
      <c r="M2766" s="11" t="str">
        <f ca="1">IF(I2766&lt;&gt;"план","",IF((ABS(SUMIFS($C:$C,$J:$J,J2766,$E:$E,E2766,$I:$I,"факт"))+ABS(C2766))&gt;ABS(SUMIFS(INDIRECT("'Реестр план'!"&amp;'План-факт'!$E$3),'Реестр план'!$F:$F,E2766,'Реестр план'!$I:$I,J2766)),"перерасход","ок"))</f>
        <v/>
      </c>
    </row>
    <row r="2767" spans="1:13" x14ac:dyDescent="0.3">
      <c r="A2767" s="7">
        <v>42181</v>
      </c>
      <c r="C2767" s="9">
        <v>-2206.04</v>
      </c>
      <c r="D2767" s="4" t="s">
        <v>9</v>
      </c>
      <c r="E2767" s="4" t="s">
        <v>29</v>
      </c>
      <c r="F2767" s="4" t="s">
        <v>143</v>
      </c>
      <c r="H2767" s="4" t="s">
        <v>185</v>
      </c>
      <c r="I2767" s="4" t="s">
        <v>163</v>
      </c>
      <c r="J2767" s="11">
        <f t="shared" si="129"/>
        <v>6</v>
      </c>
      <c r="K2767" s="11">
        <f t="shared" si="130"/>
        <v>0</v>
      </c>
      <c r="L2767" s="11">
        <f t="shared" si="131"/>
        <v>26</v>
      </c>
      <c r="M2767" s="11" t="str">
        <f ca="1">IF(I2767&lt;&gt;"план","",IF((ABS(SUMIFS($C:$C,$J:$J,J2767,$E:$E,E2767,$I:$I,"факт"))+ABS(C2767))&gt;ABS(SUMIFS(INDIRECT("'Реестр план'!"&amp;'План-факт'!$E$3),'Реестр план'!$F:$F,E2767,'Реестр план'!$I:$I,J2767)),"перерасход","ок"))</f>
        <v/>
      </c>
    </row>
    <row r="2768" spans="1:13" x14ac:dyDescent="0.3">
      <c r="A2768" s="7">
        <v>42181</v>
      </c>
      <c r="C2768" s="9">
        <v>-1338.96</v>
      </c>
      <c r="D2768" s="4" t="s">
        <v>9</v>
      </c>
      <c r="E2768" s="4" t="s">
        <v>29</v>
      </c>
      <c r="F2768" s="4" t="s">
        <v>141</v>
      </c>
      <c r="H2768" s="4" t="s">
        <v>185</v>
      </c>
      <c r="I2768" s="4" t="s">
        <v>163</v>
      </c>
      <c r="J2768" s="11">
        <f t="shared" si="129"/>
        <v>6</v>
      </c>
      <c r="K2768" s="11">
        <f t="shared" si="130"/>
        <v>0</v>
      </c>
      <c r="L2768" s="11">
        <f t="shared" si="131"/>
        <v>26</v>
      </c>
      <c r="M2768" s="11" t="str">
        <f ca="1">IF(I2768&lt;&gt;"план","",IF((ABS(SUMIFS($C:$C,$J:$J,J2768,$E:$E,E2768,$I:$I,"факт"))+ABS(C2768))&gt;ABS(SUMIFS(INDIRECT("'Реестр план'!"&amp;'План-факт'!$E$3),'Реестр план'!$F:$F,E2768,'Реестр план'!$I:$I,J2768)),"перерасход","ок"))</f>
        <v/>
      </c>
    </row>
    <row r="2769" spans="1:13" x14ac:dyDescent="0.3">
      <c r="A2769" s="7">
        <v>42181</v>
      </c>
      <c r="C2769" s="9">
        <v>-1023.72</v>
      </c>
      <c r="D2769" s="4" t="s">
        <v>16</v>
      </c>
      <c r="E2769" s="4" t="s">
        <v>29</v>
      </c>
      <c r="F2769" s="4" t="s">
        <v>145</v>
      </c>
      <c r="H2769" s="4" t="s">
        <v>185</v>
      </c>
      <c r="I2769" s="4" t="s">
        <v>163</v>
      </c>
      <c r="J2769" s="11">
        <f t="shared" si="129"/>
        <v>6</v>
      </c>
      <c r="K2769" s="11">
        <f t="shared" si="130"/>
        <v>0</v>
      </c>
      <c r="L2769" s="11">
        <f t="shared" si="131"/>
        <v>26</v>
      </c>
      <c r="M2769" s="11" t="str">
        <f ca="1">IF(I2769&lt;&gt;"план","",IF((ABS(SUMIFS($C:$C,$J:$J,J2769,$E:$E,E2769,$I:$I,"факт"))+ABS(C2769))&gt;ABS(SUMIFS(INDIRECT("'Реестр план'!"&amp;'План-факт'!$E$3),'Реестр план'!$F:$F,E2769,'Реестр план'!$I:$I,J2769)),"перерасход","ок"))</f>
        <v/>
      </c>
    </row>
    <row r="2770" spans="1:13" x14ac:dyDescent="0.3">
      <c r="A2770" s="7">
        <v>42181</v>
      </c>
      <c r="C2770" s="9">
        <v>11448.36</v>
      </c>
      <c r="D2770" s="4" t="s">
        <v>16</v>
      </c>
      <c r="E2770" s="4" t="s">
        <v>24</v>
      </c>
      <c r="F2770" s="4" t="s">
        <v>125</v>
      </c>
      <c r="H2770" s="4" t="s">
        <v>178</v>
      </c>
      <c r="I2770" s="4" t="s">
        <v>163</v>
      </c>
      <c r="J2770" s="11">
        <f t="shared" si="129"/>
        <v>6</v>
      </c>
      <c r="K2770" s="11">
        <f t="shared" si="130"/>
        <v>0</v>
      </c>
      <c r="L2770" s="11">
        <f t="shared" si="131"/>
        <v>26</v>
      </c>
      <c r="M2770" s="11" t="str">
        <f ca="1">IF(I2770&lt;&gt;"план","",IF((ABS(SUMIFS($C:$C,$J:$J,J2770,$E:$E,E2770,$I:$I,"факт"))+ABS(C2770))&gt;ABS(SUMIFS(INDIRECT("'Реестр план'!"&amp;'План-факт'!$E$3),'Реестр план'!$F:$F,E2770,'Реестр план'!$I:$I,J2770)),"перерасход","ок"))</f>
        <v/>
      </c>
    </row>
    <row r="2771" spans="1:13" x14ac:dyDescent="0.3">
      <c r="A2771" s="7">
        <v>42181</v>
      </c>
      <c r="C2771" s="9">
        <v>24426</v>
      </c>
      <c r="D2771" s="4" t="s">
        <v>16</v>
      </c>
      <c r="E2771" s="4" t="s">
        <v>24</v>
      </c>
      <c r="F2771" s="4" t="s">
        <v>106</v>
      </c>
      <c r="H2771" s="4" t="s">
        <v>178</v>
      </c>
      <c r="I2771" s="4" t="s">
        <v>163</v>
      </c>
      <c r="J2771" s="11">
        <f t="shared" si="129"/>
        <v>6</v>
      </c>
      <c r="K2771" s="11">
        <f t="shared" si="130"/>
        <v>0</v>
      </c>
      <c r="L2771" s="11">
        <f t="shared" si="131"/>
        <v>26</v>
      </c>
      <c r="M2771" s="11" t="str">
        <f ca="1">IF(I2771&lt;&gt;"план","",IF((ABS(SUMIFS($C:$C,$J:$J,J2771,$E:$E,E2771,$I:$I,"факт"))+ABS(C2771))&gt;ABS(SUMIFS(INDIRECT("'Реестр план'!"&amp;'План-факт'!$E$3),'Реестр план'!$F:$F,E2771,'Реестр план'!$I:$I,J2771)),"перерасход","ок"))</f>
        <v/>
      </c>
    </row>
    <row r="2772" spans="1:13" x14ac:dyDescent="0.3">
      <c r="A2772" s="7">
        <v>42181</v>
      </c>
      <c r="C2772" s="9">
        <v>29311.200000000001</v>
      </c>
      <c r="D2772" s="4" t="s">
        <v>16</v>
      </c>
      <c r="E2772" s="4" t="s">
        <v>24</v>
      </c>
      <c r="F2772" s="4" t="s">
        <v>106</v>
      </c>
      <c r="H2772" s="4" t="s">
        <v>178</v>
      </c>
      <c r="I2772" s="4" t="s">
        <v>163</v>
      </c>
      <c r="J2772" s="11">
        <f t="shared" si="129"/>
        <v>6</v>
      </c>
      <c r="K2772" s="11">
        <f t="shared" si="130"/>
        <v>0</v>
      </c>
      <c r="L2772" s="11">
        <f t="shared" si="131"/>
        <v>26</v>
      </c>
      <c r="M2772" s="11" t="str">
        <f ca="1">IF(I2772&lt;&gt;"план","",IF((ABS(SUMIFS($C:$C,$J:$J,J2772,$E:$E,E2772,$I:$I,"факт"))+ABS(C2772))&gt;ABS(SUMIFS(INDIRECT("'Реестр план'!"&amp;'План-факт'!$E$3),'Реестр план'!$F:$F,E2772,'Реестр план'!$I:$I,J2772)),"перерасход","ок"))</f>
        <v/>
      </c>
    </row>
    <row r="2773" spans="1:13" x14ac:dyDescent="0.3">
      <c r="A2773" s="7">
        <v>42181</v>
      </c>
      <c r="C2773" s="9">
        <v>164137.29</v>
      </c>
      <c r="D2773" s="4" t="s">
        <v>15</v>
      </c>
      <c r="E2773" s="4" t="s">
        <v>24</v>
      </c>
      <c r="F2773" s="4" t="s">
        <v>124</v>
      </c>
      <c r="H2773" s="4" t="s">
        <v>178</v>
      </c>
      <c r="I2773" s="4" t="s">
        <v>163</v>
      </c>
      <c r="J2773" s="11">
        <f t="shared" si="129"/>
        <v>6</v>
      </c>
      <c r="K2773" s="11">
        <f t="shared" si="130"/>
        <v>0</v>
      </c>
      <c r="L2773" s="11">
        <f t="shared" si="131"/>
        <v>26</v>
      </c>
      <c r="M2773" s="11" t="str">
        <f ca="1">IF(I2773&lt;&gt;"план","",IF((ABS(SUMIFS($C:$C,$J:$J,J2773,$E:$E,E2773,$I:$I,"факт"))+ABS(C2773))&gt;ABS(SUMIFS(INDIRECT("'Реестр план'!"&amp;'План-факт'!$E$3),'Реестр план'!$F:$F,E2773,'Реестр план'!$I:$I,J2773)),"перерасход","ок"))</f>
        <v/>
      </c>
    </row>
    <row r="2774" spans="1:13" x14ac:dyDescent="0.3">
      <c r="A2774" s="7">
        <v>42181</v>
      </c>
      <c r="C2774" s="9">
        <v>230557.25</v>
      </c>
      <c r="D2774" s="4" t="s">
        <v>15</v>
      </c>
      <c r="E2774" s="4" t="s">
        <v>24</v>
      </c>
      <c r="F2774" s="4" t="s">
        <v>121</v>
      </c>
      <c r="H2774" s="4" t="s">
        <v>178</v>
      </c>
      <c r="I2774" s="4" t="s">
        <v>163</v>
      </c>
      <c r="J2774" s="11">
        <f t="shared" si="129"/>
        <v>6</v>
      </c>
      <c r="K2774" s="11">
        <f t="shared" si="130"/>
        <v>0</v>
      </c>
      <c r="L2774" s="11">
        <f t="shared" si="131"/>
        <v>26</v>
      </c>
      <c r="M2774" s="11" t="str">
        <f ca="1">IF(I2774&lt;&gt;"план","",IF((ABS(SUMIFS($C:$C,$J:$J,J2774,$E:$E,E2774,$I:$I,"факт"))+ABS(C2774))&gt;ABS(SUMIFS(INDIRECT("'Реестр план'!"&amp;'План-факт'!$E$3),'Реестр план'!$F:$F,E2774,'Реестр план'!$I:$I,J2774)),"перерасход","ок"))</f>
        <v/>
      </c>
    </row>
    <row r="2775" spans="1:13" x14ac:dyDescent="0.3">
      <c r="A2775" s="7">
        <v>42181</v>
      </c>
      <c r="C2775" s="9">
        <v>305325</v>
      </c>
      <c r="D2775" s="4" t="s">
        <v>16</v>
      </c>
      <c r="E2775" s="4" t="s">
        <v>24</v>
      </c>
      <c r="F2775" s="4" t="s">
        <v>125</v>
      </c>
      <c r="H2775" s="4" t="s">
        <v>178</v>
      </c>
      <c r="I2775" s="4" t="s">
        <v>163</v>
      </c>
      <c r="J2775" s="11">
        <f t="shared" si="129"/>
        <v>6</v>
      </c>
      <c r="K2775" s="11">
        <f t="shared" si="130"/>
        <v>0</v>
      </c>
      <c r="L2775" s="11">
        <f t="shared" si="131"/>
        <v>26</v>
      </c>
      <c r="M2775" s="11" t="str">
        <f ca="1">IF(I2775&lt;&gt;"план","",IF((ABS(SUMIFS($C:$C,$J:$J,J2775,$E:$E,E2775,$I:$I,"факт"))+ABS(C2775))&gt;ABS(SUMIFS(INDIRECT("'Реестр план'!"&amp;'План-факт'!$E$3),'Реестр план'!$F:$F,E2775,'Реестр план'!$I:$I,J2775)),"перерасход","ок"))</f>
        <v/>
      </c>
    </row>
    <row r="2776" spans="1:13" x14ac:dyDescent="0.3">
      <c r="A2776" s="7">
        <v>42181</v>
      </c>
      <c r="C2776" s="9">
        <v>314531.36</v>
      </c>
      <c r="D2776" s="4" t="s">
        <v>16</v>
      </c>
      <c r="E2776" s="4" t="s">
        <v>24</v>
      </c>
      <c r="F2776" s="4" t="s">
        <v>118</v>
      </c>
      <c r="H2776" s="4" t="s">
        <v>178</v>
      </c>
      <c r="I2776" s="4" t="s">
        <v>163</v>
      </c>
      <c r="J2776" s="11">
        <f t="shared" si="129"/>
        <v>6</v>
      </c>
      <c r="K2776" s="11">
        <f t="shared" si="130"/>
        <v>0</v>
      </c>
      <c r="L2776" s="11">
        <f t="shared" si="131"/>
        <v>26</v>
      </c>
      <c r="M2776" s="11" t="str">
        <f ca="1">IF(I2776&lt;&gt;"план","",IF((ABS(SUMIFS($C:$C,$J:$J,J2776,$E:$E,E2776,$I:$I,"факт"))+ABS(C2776))&gt;ABS(SUMIFS(INDIRECT("'Реестр план'!"&amp;'План-факт'!$E$3),'Реестр план'!$F:$F,E2776,'Реестр план'!$I:$I,J2776)),"перерасход","ок"))</f>
        <v/>
      </c>
    </row>
    <row r="2777" spans="1:13" x14ac:dyDescent="0.3">
      <c r="A2777" s="7">
        <v>42181</v>
      </c>
      <c r="C2777" s="9">
        <v>371700</v>
      </c>
      <c r="D2777" s="4" t="s">
        <v>15</v>
      </c>
      <c r="E2777" s="4" t="s">
        <v>24</v>
      </c>
      <c r="F2777" s="4" t="s">
        <v>119</v>
      </c>
      <c r="H2777" s="4" t="s">
        <v>178</v>
      </c>
      <c r="I2777" s="4" t="s">
        <v>163</v>
      </c>
      <c r="J2777" s="11">
        <f t="shared" si="129"/>
        <v>6</v>
      </c>
      <c r="K2777" s="11">
        <f t="shared" si="130"/>
        <v>0</v>
      </c>
      <c r="L2777" s="11">
        <f t="shared" si="131"/>
        <v>26</v>
      </c>
      <c r="M2777" s="11" t="str">
        <f ca="1">IF(I2777&lt;&gt;"план","",IF((ABS(SUMIFS($C:$C,$J:$J,J2777,$E:$E,E2777,$I:$I,"факт"))+ABS(C2777))&gt;ABS(SUMIFS(INDIRECT("'Реестр план'!"&amp;'План-факт'!$E$3),'Реестр план'!$F:$F,E2777,'Реестр план'!$I:$I,J2777)),"перерасход","ок"))</f>
        <v/>
      </c>
    </row>
    <row r="2778" spans="1:13" x14ac:dyDescent="0.3">
      <c r="A2778" s="7">
        <v>42182</v>
      </c>
      <c r="C2778" s="9">
        <v>-639591.37</v>
      </c>
      <c r="D2778" s="4" t="s">
        <v>16</v>
      </c>
      <c r="E2778" s="4" t="s">
        <v>29</v>
      </c>
      <c r="F2778" s="4" t="s">
        <v>138</v>
      </c>
      <c r="H2778" s="4" t="s">
        <v>185</v>
      </c>
      <c r="I2778" s="4" t="s">
        <v>163</v>
      </c>
      <c r="J2778" s="11">
        <f t="shared" si="129"/>
        <v>6</v>
      </c>
      <c r="K2778" s="11">
        <f t="shared" si="130"/>
        <v>0</v>
      </c>
      <c r="L2778" s="11">
        <f t="shared" si="131"/>
        <v>26</v>
      </c>
      <c r="M2778" s="11" t="str">
        <f ca="1">IF(I2778&lt;&gt;"план","",IF((ABS(SUMIFS($C:$C,$J:$J,J2778,$E:$E,E2778,$I:$I,"факт"))+ABS(C2778))&gt;ABS(SUMIFS(INDIRECT("'Реестр план'!"&amp;'План-факт'!$E$3),'Реестр план'!$F:$F,E2778,'Реестр план'!$I:$I,J2778)),"перерасход","ок"))</f>
        <v/>
      </c>
    </row>
    <row r="2779" spans="1:13" x14ac:dyDescent="0.3">
      <c r="A2779" s="7">
        <v>42182</v>
      </c>
      <c r="C2779" s="9">
        <v>-233045.38</v>
      </c>
      <c r="D2779" s="4" t="s">
        <v>15</v>
      </c>
      <c r="E2779" s="4" t="s">
        <v>29</v>
      </c>
      <c r="F2779" s="4" t="s">
        <v>134</v>
      </c>
      <c r="H2779" s="4" t="s">
        <v>185</v>
      </c>
      <c r="I2779" s="4" t="s">
        <v>163</v>
      </c>
      <c r="J2779" s="11">
        <f t="shared" si="129"/>
        <v>6</v>
      </c>
      <c r="K2779" s="11">
        <f t="shared" si="130"/>
        <v>0</v>
      </c>
      <c r="L2779" s="11">
        <f t="shared" si="131"/>
        <v>26</v>
      </c>
      <c r="M2779" s="11" t="str">
        <f ca="1">IF(I2779&lt;&gt;"план","",IF((ABS(SUMIFS($C:$C,$J:$J,J2779,$E:$E,E2779,$I:$I,"факт"))+ABS(C2779))&gt;ABS(SUMIFS(INDIRECT("'Реестр план'!"&amp;'План-факт'!$E$3),'Реестр план'!$F:$F,E2779,'Реестр план'!$I:$I,J2779)),"перерасход","ок"))</f>
        <v/>
      </c>
    </row>
    <row r="2780" spans="1:13" x14ac:dyDescent="0.3">
      <c r="A2780" s="7">
        <v>42182</v>
      </c>
      <c r="C2780" s="9">
        <v>-62132.89</v>
      </c>
      <c r="D2780" s="4" t="s">
        <v>16</v>
      </c>
      <c r="E2780" s="4" t="s">
        <v>29</v>
      </c>
      <c r="F2780" s="4" t="s">
        <v>128</v>
      </c>
      <c r="H2780" s="4" t="s">
        <v>185</v>
      </c>
      <c r="I2780" s="4" t="s">
        <v>163</v>
      </c>
      <c r="J2780" s="11">
        <f t="shared" si="129"/>
        <v>6</v>
      </c>
      <c r="K2780" s="11">
        <f t="shared" si="130"/>
        <v>0</v>
      </c>
      <c r="L2780" s="11">
        <f t="shared" si="131"/>
        <v>26</v>
      </c>
      <c r="M2780" s="11" t="str">
        <f ca="1">IF(I2780&lt;&gt;"план","",IF((ABS(SUMIFS($C:$C,$J:$J,J2780,$E:$E,E2780,$I:$I,"факт"))+ABS(C2780))&gt;ABS(SUMIFS(INDIRECT("'Реестр план'!"&amp;'План-факт'!$E$3),'Реестр план'!$F:$F,E2780,'Реестр план'!$I:$I,J2780)),"перерасход","ок"))</f>
        <v/>
      </c>
    </row>
    <row r="2781" spans="1:13" x14ac:dyDescent="0.3">
      <c r="A2781" s="7">
        <v>42182</v>
      </c>
      <c r="C2781" s="9">
        <v>-50850.400000000001</v>
      </c>
      <c r="D2781" s="4" t="s">
        <v>16</v>
      </c>
      <c r="E2781" s="4" t="s">
        <v>29</v>
      </c>
      <c r="F2781" s="4" t="s">
        <v>140</v>
      </c>
      <c r="H2781" s="4" t="s">
        <v>185</v>
      </c>
      <c r="I2781" s="4" t="s">
        <v>163</v>
      </c>
      <c r="J2781" s="11">
        <f t="shared" si="129"/>
        <v>6</v>
      </c>
      <c r="K2781" s="11">
        <f t="shared" si="130"/>
        <v>0</v>
      </c>
      <c r="L2781" s="11">
        <f t="shared" si="131"/>
        <v>26</v>
      </c>
      <c r="M2781" s="11" t="str">
        <f ca="1">IF(I2781&lt;&gt;"план","",IF((ABS(SUMIFS($C:$C,$J:$J,J2781,$E:$E,E2781,$I:$I,"факт"))+ABS(C2781))&gt;ABS(SUMIFS(INDIRECT("'Реестр план'!"&amp;'План-факт'!$E$3),'Реестр план'!$F:$F,E2781,'Реестр план'!$I:$I,J2781)),"перерасход","ок"))</f>
        <v/>
      </c>
    </row>
    <row r="2782" spans="1:13" x14ac:dyDescent="0.3">
      <c r="A2782" s="7">
        <v>42182</v>
      </c>
      <c r="C2782" s="9">
        <v>-36430.379999999997</v>
      </c>
      <c r="D2782" s="4" t="s">
        <v>9</v>
      </c>
      <c r="E2782" s="4" t="s">
        <v>29</v>
      </c>
      <c r="F2782" s="4" t="s">
        <v>128</v>
      </c>
      <c r="H2782" s="4" t="s">
        <v>185</v>
      </c>
      <c r="I2782" s="4" t="s">
        <v>163</v>
      </c>
      <c r="J2782" s="11">
        <f t="shared" si="129"/>
        <v>6</v>
      </c>
      <c r="K2782" s="11">
        <f t="shared" si="130"/>
        <v>0</v>
      </c>
      <c r="L2782" s="11">
        <f t="shared" si="131"/>
        <v>26</v>
      </c>
      <c r="M2782" s="11" t="str">
        <f ca="1">IF(I2782&lt;&gt;"план","",IF((ABS(SUMIFS($C:$C,$J:$J,J2782,$E:$E,E2782,$I:$I,"факт"))+ABS(C2782))&gt;ABS(SUMIFS(INDIRECT("'Реестр план'!"&amp;'План-факт'!$E$3),'Реестр план'!$F:$F,E2782,'Реестр план'!$I:$I,J2782)),"перерасход","ок"))</f>
        <v/>
      </c>
    </row>
    <row r="2783" spans="1:13" x14ac:dyDescent="0.3">
      <c r="A2783" s="7">
        <v>42182</v>
      </c>
      <c r="C2783" s="9">
        <v>-35918.449999999997</v>
      </c>
      <c r="D2783" s="4" t="s">
        <v>15</v>
      </c>
      <c r="E2783" s="4" t="s">
        <v>29</v>
      </c>
      <c r="F2783" s="4" t="s">
        <v>144</v>
      </c>
      <c r="H2783" s="4" t="s">
        <v>185</v>
      </c>
      <c r="I2783" s="4" t="s">
        <v>163</v>
      </c>
      <c r="J2783" s="11">
        <f t="shared" si="129"/>
        <v>6</v>
      </c>
      <c r="K2783" s="11">
        <f t="shared" si="130"/>
        <v>0</v>
      </c>
      <c r="L2783" s="11">
        <f t="shared" si="131"/>
        <v>26</v>
      </c>
      <c r="M2783" s="11" t="str">
        <f ca="1">IF(I2783&lt;&gt;"план","",IF((ABS(SUMIFS($C:$C,$J:$J,J2783,$E:$E,E2783,$I:$I,"факт"))+ABS(C2783))&gt;ABS(SUMIFS(INDIRECT("'Реестр план'!"&amp;'План-факт'!$E$3),'Реестр план'!$F:$F,E2783,'Реестр план'!$I:$I,J2783)),"перерасход","ок"))</f>
        <v/>
      </c>
    </row>
    <row r="2784" spans="1:13" x14ac:dyDescent="0.3">
      <c r="A2784" s="7">
        <v>42182</v>
      </c>
      <c r="C2784" s="9">
        <v>-34660.49</v>
      </c>
      <c r="D2784" s="4" t="s">
        <v>9</v>
      </c>
      <c r="E2784" s="4" t="s">
        <v>29</v>
      </c>
      <c r="F2784" s="4" t="s">
        <v>133</v>
      </c>
      <c r="H2784" s="4" t="s">
        <v>185</v>
      </c>
      <c r="I2784" s="4" t="s">
        <v>163</v>
      </c>
      <c r="J2784" s="11">
        <f t="shared" si="129"/>
        <v>6</v>
      </c>
      <c r="K2784" s="11">
        <f t="shared" si="130"/>
        <v>0</v>
      </c>
      <c r="L2784" s="11">
        <f t="shared" si="131"/>
        <v>26</v>
      </c>
      <c r="M2784" s="11" t="str">
        <f ca="1">IF(I2784&lt;&gt;"план","",IF((ABS(SUMIFS($C:$C,$J:$J,J2784,$E:$E,E2784,$I:$I,"факт"))+ABS(C2784))&gt;ABS(SUMIFS(INDIRECT("'Реестр план'!"&amp;'План-факт'!$E$3),'Реестр план'!$F:$F,E2784,'Реестр план'!$I:$I,J2784)),"перерасход","ок"))</f>
        <v/>
      </c>
    </row>
    <row r="2785" spans="1:13" x14ac:dyDescent="0.3">
      <c r="A2785" s="7">
        <v>42182</v>
      </c>
      <c r="C2785" s="9">
        <v>-16616.32</v>
      </c>
      <c r="D2785" s="4" t="s">
        <v>9</v>
      </c>
      <c r="E2785" s="4" t="s">
        <v>29</v>
      </c>
      <c r="F2785" s="4" t="s">
        <v>138</v>
      </c>
      <c r="H2785" s="4" t="s">
        <v>185</v>
      </c>
      <c r="I2785" s="4" t="s">
        <v>163</v>
      </c>
      <c r="J2785" s="11">
        <f t="shared" si="129"/>
        <v>6</v>
      </c>
      <c r="K2785" s="11">
        <f t="shared" si="130"/>
        <v>0</v>
      </c>
      <c r="L2785" s="11">
        <f t="shared" si="131"/>
        <v>26</v>
      </c>
      <c r="M2785" s="11" t="str">
        <f ca="1">IF(I2785&lt;&gt;"план","",IF((ABS(SUMIFS($C:$C,$J:$J,J2785,$E:$E,E2785,$I:$I,"факт"))+ABS(C2785))&gt;ABS(SUMIFS(INDIRECT("'Реестр план'!"&amp;'План-факт'!$E$3),'Реестр план'!$F:$F,E2785,'Реестр план'!$I:$I,J2785)),"перерасход","ок"))</f>
        <v/>
      </c>
    </row>
    <row r="2786" spans="1:13" x14ac:dyDescent="0.3">
      <c r="A2786" s="7">
        <v>42182</v>
      </c>
      <c r="C2786" s="9">
        <v>-7450.67</v>
      </c>
      <c r="D2786" s="4" t="s">
        <v>15</v>
      </c>
      <c r="E2786" s="4" t="s">
        <v>29</v>
      </c>
      <c r="F2786" s="4" t="s">
        <v>142</v>
      </c>
      <c r="H2786" s="4" t="s">
        <v>185</v>
      </c>
      <c r="I2786" s="4" t="s">
        <v>163</v>
      </c>
      <c r="J2786" s="11">
        <f t="shared" si="129"/>
        <v>6</v>
      </c>
      <c r="K2786" s="11">
        <f t="shared" si="130"/>
        <v>0</v>
      </c>
      <c r="L2786" s="11">
        <f t="shared" si="131"/>
        <v>26</v>
      </c>
      <c r="M2786" s="11" t="str">
        <f ca="1">IF(I2786&lt;&gt;"план","",IF((ABS(SUMIFS($C:$C,$J:$J,J2786,$E:$E,E2786,$I:$I,"факт"))+ABS(C2786))&gt;ABS(SUMIFS(INDIRECT("'Реестр план'!"&amp;'План-факт'!$E$3),'Реестр план'!$F:$F,E2786,'Реестр план'!$I:$I,J2786)),"перерасход","ок"))</f>
        <v/>
      </c>
    </row>
    <row r="2787" spans="1:13" x14ac:dyDescent="0.3">
      <c r="A2787" s="7">
        <v>42182</v>
      </c>
      <c r="C2787" s="9">
        <v>-3723.86</v>
      </c>
      <c r="D2787" s="4" t="s">
        <v>9</v>
      </c>
      <c r="E2787" s="4" t="s">
        <v>29</v>
      </c>
      <c r="F2787" s="4" t="s">
        <v>138</v>
      </c>
      <c r="H2787" s="4" t="s">
        <v>185</v>
      </c>
      <c r="I2787" s="4" t="s">
        <v>163</v>
      </c>
      <c r="J2787" s="11">
        <f t="shared" si="129"/>
        <v>6</v>
      </c>
      <c r="K2787" s="11">
        <f t="shared" si="130"/>
        <v>0</v>
      </c>
      <c r="L2787" s="11">
        <f t="shared" si="131"/>
        <v>26</v>
      </c>
      <c r="M2787" s="11" t="str">
        <f ca="1">IF(I2787&lt;&gt;"план","",IF((ABS(SUMIFS($C:$C,$J:$J,J2787,$E:$E,E2787,$I:$I,"факт"))+ABS(C2787))&gt;ABS(SUMIFS(INDIRECT("'Реестр план'!"&amp;'План-факт'!$E$3),'Реестр план'!$F:$F,E2787,'Реестр план'!$I:$I,J2787)),"перерасход","ок"))</f>
        <v/>
      </c>
    </row>
    <row r="2788" spans="1:13" x14ac:dyDescent="0.3">
      <c r="A2788" s="7">
        <v>42182</v>
      </c>
      <c r="C2788" s="9">
        <v>-2913</v>
      </c>
      <c r="D2788" s="4" t="s">
        <v>16</v>
      </c>
      <c r="E2788" s="4" t="s">
        <v>29</v>
      </c>
      <c r="F2788" s="4" t="s">
        <v>142</v>
      </c>
      <c r="H2788" s="4" t="s">
        <v>185</v>
      </c>
      <c r="I2788" s="4" t="s">
        <v>163</v>
      </c>
      <c r="J2788" s="11">
        <f t="shared" si="129"/>
        <v>6</v>
      </c>
      <c r="K2788" s="11">
        <f t="shared" si="130"/>
        <v>0</v>
      </c>
      <c r="L2788" s="11">
        <f t="shared" si="131"/>
        <v>26</v>
      </c>
      <c r="M2788" s="11" t="str">
        <f ca="1">IF(I2788&lt;&gt;"план","",IF((ABS(SUMIFS($C:$C,$J:$J,J2788,$E:$E,E2788,$I:$I,"факт"))+ABS(C2788))&gt;ABS(SUMIFS(INDIRECT("'Реестр план'!"&amp;'План-факт'!$E$3),'Реестр план'!$F:$F,E2788,'Реестр план'!$I:$I,J2788)),"перерасход","ок"))</f>
        <v/>
      </c>
    </row>
    <row r="2789" spans="1:13" x14ac:dyDescent="0.3">
      <c r="A2789" s="7">
        <v>42182</v>
      </c>
      <c r="C2789" s="9">
        <v>-1210.01</v>
      </c>
      <c r="D2789" s="4" t="s">
        <v>15</v>
      </c>
      <c r="E2789" s="4" t="s">
        <v>29</v>
      </c>
      <c r="F2789" s="4" t="s">
        <v>144</v>
      </c>
      <c r="H2789" s="4" t="s">
        <v>185</v>
      </c>
      <c r="I2789" s="4" t="s">
        <v>163</v>
      </c>
      <c r="J2789" s="11">
        <f t="shared" si="129"/>
        <v>6</v>
      </c>
      <c r="K2789" s="11">
        <f t="shared" si="130"/>
        <v>0</v>
      </c>
      <c r="L2789" s="11">
        <f t="shared" si="131"/>
        <v>26</v>
      </c>
      <c r="M2789" s="11" t="str">
        <f ca="1">IF(I2789&lt;&gt;"план","",IF((ABS(SUMIFS($C:$C,$J:$J,J2789,$E:$E,E2789,$I:$I,"факт"))+ABS(C2789))&gt;ABS(SUMIFS(INDIRECT("'Реестр план'!"&amp;'План-факт'!$E$3),'Реестр план'!$F:$F,E2789,'Реестр план'!$I:$I,J2789)),"перерасход","ок"))</f>
        <v/>
      </c>
    </row>
    <row r="2790" spans="1:13" x14ac:dyDescent="0.3">
      <c r="A2790" s="7">
        <v>42182</v>
      </c>
      <c r="C2790" s="9">
        <v>27546.6</v>
      </c>
      <c r="D2790" s="4" t="s">
        <v>16</v>
      </c>
      <c r="E2790" s="4" t="s">
        <v>24</v>
      </c>
      <c r="F2790" s="4" t="s">
        <v>112</v>
      </c>
      <c r="H2790" s="4" t="s">
        <v>178</v>
      </c>
      <c r="I2790" s="4" t="s">
        <v>163</v>
      </c>
      <c r="J2790" s="11">
        <f t="shared" si="129"/>
        <v>6</v>
      </c>
      <c r="K2790" s="11">
        <f t="shared" si="130"/>
        <v>0</v>
      </c>
      <c r="L2790" s="11">
        <f t="shared" si="131"/>
        <v>26</v>
      </c>
      <c r="M2790" s="11" t="str">
        <f ca="1">IF(I2790&lt;&gt;"план","",IF((ABS(SUMIFS($C:$C,$J:$J,J2790,$E:$E,E2790,$I:$I,"факт"))+ABS(C2790))&gt;ABS(SUMIFS(INDIRECT("'Реестр план'!"&amp;'План-факт'!$E$3),'Реестр план'!$F:$F,E2790,'Реестр план'!$I:$I,J2790)),"перерасход","ок"))</f>
        <v/>
      </c>
    </row>
    <row r="2791" spans="1:13" x14ac:dyDescent="0.3">
      <c r="A2791" s="7">
        <v>42182</v>
      </c>
      <c r="C2791" s="9">
        <v>39670.120000000003</v>
      </c>
      <c r="D2791" s="4" t="s">
        <v>15</v>
      </c>
      <c r="E2791" s="4" t="s">
        <v>24</v>
      </c>
      <c r="F2791" s="4" t="s">
        <v>113</v>
      </c>
      <c r="H2791" s="4" t="s">
        <v>178</v>
      </c>
      <c r="I2791" s="4" t="s">
        <v>163</v>
      </c>
      <c r="J2791" s="11">
        <f t="shared" si="129"/>
        <v>6</v>
      </c>
      <c r="K2791" s="11">
        <f t="shared" si="130"/>
        <v>0</v>
      </c>
      <c r="L2791" s="11">
        <f t="shared" si="131"/>
        <v>26</v>
      </c>
      <c r="M2791" s="11" t="str">
        <f ca="1">IF(I2791&lt;&gt;"план","",IF((ABS(SUMIFS($C:$C,$J:$J,J2791,$E:$E,E2791,$I:$I,"факт"))+ABS(C2791))&gt;ABS(SUMIFS(INDIRECT("'Реестр план'!"&amp;'План-факт'!$E$3),'Реестр план'!$F:$F,E2791,'Реестр план'!$I:$I,J2791)),"перерасход","ок"))</f>
        <v/>
      </c>
    </row>
    <row r="2792" spans="1:13" x14ac:dyDescent="0.3">
      <c r="A2792" s="7">
        <v>42182</v>
      </c>
      <c r="C2792" s="9">
        <v>61950</v>
      </c>
      <c r="D2792" s="4" t="s">
        <v>16</v>
      </c>
      <c r="E2792" s="4" t="s">
        <v>24</v>
      </c>
      <c r="F2792" s="4" t="s">
        <v>121</v>
      </c>
      <c r="H2792" s="4" t="s">
        <v>178</v>
      </c>
      <c r="I2792" s="4" t="s">
        <v>163</v>
      </c>
      <c r="J2792" s="11">
        <f t="shared" si="129"/>
        <v>6</v>
      </c>
      <c r="K2792" s="11">
        <f t="shared" si="130"/>
        <v>0</v>
      </c>
      <c r="L2792" s="11">
        <f t="shared" si="131"/>
        <v>26</v>
      </c>
      <c r="M2792" s="11" t="str">
        <f ca="1">IF(I2792&lt;&gt;"план","",IF((ABS(SUMIFS($C:$C,$J:$J,J2792,$E:$E,E2792,$I:$I,"факт"))+ABS(C2792))&gt;ABS(SUMIFS(INDIRECT("'Реестр план'!"&amp;'План-факт'!$E$3),'Реестр план'!$F:$F,E2792,'Реестр план'!$I:$I,J2792)),"перерасход","ок"))</f>
        <v/>
      </c>
    </row>
    <row r="2793" spans="1:13" x14ac:dyDescent="0.3">
      <c r="A2793" s="7">
        <v>42183</v>
      </c>
      <c r="C2793" s="9">
        <v>-666960.47</v>
      </c>
      <c r="D2793" s="4" t="s">
        <v>16</v>
      </c>
      <c r="E2793" s="4" t="s">
        <v>29</v>
      </c>
      <c r="F2793" s="4" t="s">
        <v>146</v>
      </c>
      <c r="H2793" s="4" t="s">
        <v>185</v>
      </c>
      <c r="I2793" s="4" t="s">
        <v>163</v>
      </c>
      <c r="J2793" s="11">
        <f t="shared" si="129"/>
        <v>6</v>
      </c>
      <c r="K2793" s="11">
        <f t="shared" si="130"/>
        <v>0</v>
      </c>
      <c r="L2793" s="11">
        <f t="shared" si="131"/>
        <v>27</v>
      </c>
      <c r="M2793" s="11" t="str">
        <f ca="1">IF(I2793&lt;&gt;"план","",IF((ABS(SUMIFS($C:$C,$J:$J,J2793,$E:$E,E2793,$I:$I,"факт"))+ABS(C2793))&gt;ABS(SUMIFS(INDIRECT("'Реестр план'!"&amp;'План-факт'!$E$3),'Реестр план'!$F:$F,E2793,'Реестр план'!$I:$I,J2793)),"перерасход","ок"))</f>
        <v/>
      </c>
    </row>
    <row r="2794" spans="1:13" x14ac:dyDescent="0.3">
      <c r="A2794" s="7">
        <v>42183</v>
      </c>
      <c r="B2794" s="7">
        <v>41453</v>
      </c>
      <c r="C2794" s="9">
        <v>-632000</v>
      </c>
      <c r="D2794" s="4" t="s">
        <v>16</v>
      </c>
      <c r="E2794" s="4" t="s">
        <v>38</v>
      </c>
      <c r="H2794" s="4" t="s">
        <v>186</v>
      </c>
      <c r="I2794" s="4" t="s">
        <v>163</v>
      </c>
      <c r="J2794" s="11">
        <f t="shared" si="129"/>
        <v>6</v>
      </c>
      <c r="K2794" s="11">
        <f t="shared" si="130"/>
        <v>6</v>
      </c>
      <c r="L2794" s="11">
        <f t="shared" si="131"/>
        <v>27</v>
      </c>
      <c r="M2794" s="11" t="str">
        <f ca="1">IF(I2794&lt;&gt;"план","",IF((ABS(SUMIFS($C:$C,$J:$J,J2794,$E:$E,E2794,$I:$I,"факт"))+ABS(C2794))&gt;ABS(SUMIFS(INDIRECT("'Реестр план'!"&amp;'План-факт'!$E$3),'Реестр план'!$F:$F,E2794,'Реестр план'!$I:$I,J2794)),"перерасход","ок"))</f>
        <v/>
      </c>
    </row>
    <row r="2795" spans="1:13" x14ac:dyDescent="0.3">
      <c r="A2795" s="7">
        <v>42183</v>
      </c>
      <c r="C2795" s="9">
        <v>-420556.03</v>
      </c>
      <c r="D2795" s="4" t="s">
        <v>15</v>
      </c>
      <c r="E2795" s="4" t="s">
        <v>29</v>
      </c>
      <c r="F2795" s="4" t="s">
        <v>133</v>
      </c>
      <c r="H2795" s="4" t="s">
        <v>185</v>
      </c>
      <c r="I2795" s="4" t="s">
        <v>163</v>
      </c>
      <c r="J2795" s="11">
        <f t="shared" si="129"/>
        <v>6</v>
      </c>
      <c r="K2795" s="11">
        <f t="shared" si="130"/>
        <v>0</v>
      </c>
      <c r="L2795" s="11">
        <f t="shared" si="131"/>
        <v>27</v>
      </c>
      <c r="M2795" s="11" t="str">
        <f ca="1">IF(I2795&lt;&gt;"план","",IF((ABS(SUMIFS($C:$C,$J:$J,J2795,$E:$E,E2795,$I:$I,"факт"))+ABS(C2795))&gt;ABS(SUMIFS(INDIRECT("'Реестр план'!"&amp;'План-факт'!$E$3),'Реестр план'!$F:$F,E2795,'Реестр план'!$I:$I,J2795)),"перерасход","ок"))</f>
        <v/>
      </c>
    </row>
    <row r="2796" spans="1:13" x14ac:dyDescent="0.3">
      <c r="A2796" s="7">
        <v>42183</v>
      </c>
      <c r="C2796" s="9">
        <v>-318040.23</v>
      </c>
      <c r="D2796" s="4" t="s">
        <v>9</v>
      </c>
      <c r="E2796" s="4" t="s">
        <v>29</v>
      </c>
      <c r="F2796" s="4" t="s">
        <v>131</v>
      </c>
      <c r="H2796" s="4" t="s">
        <v>185</v>
      </c>
      <c r="I2796" s="4" t="s">
        <v>163</v>
      </c>
      <c r="J2796" s="11">
        <f t="shared" si="129"/>
        <v>6</v>
      </c>
      <c r="K2796" s="11">
        <f t="shared" si="130"/>
        <v>0</v>
      </c>
      <c r="L2796" s="11">
        <f t="shared" si="131"/>
        <v>27</v>
      </c>
      <c r="M2796" s="11" t="str">
        <f ca="1">IF(I2796&lt;&gt;"план","",IF((ABS(SUMIFS($C:$C,$J:$J,J2796,$E:$E,E2796,$I:$I,"факт"))+ABS(C2796))&gt;ABS(SUMIFS(INDIRECT("'Реестр план'!"&amp;'План-факт'!$E$3),'Реестр план'!$F:$F,E2796,'Реестр план'!$I:$I,J2796)),"перерасход","ок"))</f>
        <v/>
      </c>
    </row>
    <row r="2797" spans="1:13" x14ac:dyDescent="0.3">
      <c r="A2797" s="7">
        <v>42183</v>
      </c>
      <c r="C2797" s="9">
        <v>-154024.93</v>
      </c>
      <c r="D2797" s="4" t="s">
        <v>15</v>
      </c>
      <c r="E2797" s="4" t="s">
        <v>29</v>
      </c>
      <c r="F2797" s="4" t="s">
        <v>133</v>
      </c>
      <c r="H2797" s="4" t="s">
        <v>185</v>
      </c>
      <c r="I2797" s="4" t="s">
        <v>163</v>
      </c>
      <c r="J2797" s="11">
        <f t="shared" si="129"/>
        <v>6</v>
      </c>
      <c r="K2797" s="11">
        <f t="shared" si="130"/>
        <v>0</v>
      </c>
      <c r="L2797" s="11">
        <f t="shared" si="131"/>
        <v>27</v>
      </c>
      <c r="M2797" s="11" t="str">
        <f ca="1">IF(I2797&lt;&gt;"план","",IF((ABS(SUMIFS($C:$C,$J:$J,J2797,$E:$E,E2797,$I:$I,"факт"))+ABS(C2797))&gt;ABS(SUMIFS(INDIRECT("'Реестр план'!"&amp;'План-факт'!$E$3),'Реестр план'!$F:$F,E2797,'Реестр план'!$I:$I,J2797)),"перерасход","ок"))</f>
        <v/>
      </c>
    </row>
    <row r="2798" spans="1:13" x14ac:dyDescent="0.3">
      <c r="A2798" s="7">
        <v>42183</v>
      </c>
      <c r="C2798" s="9">
        <v>-24398.07</v>
      </c>
      <c r="D2798" s="4" t="s">
        <v>15</v>
      </c>
      <c r="E2798" s="4" t="s">
        <v>29</v>
      </c>
      <c r="F2798" s="4" t="s">
        <v>135</v>
      </c>
      <c r="H2798" s="4" t="s">
        <v>185</v>
      </c>
      <c r="I2798" s="4" t="s">
        <v>163</v>
      </c>
      <c r="J2798" s="11">
        <f t="shared" si="129"/>
        <v>6</v>
      </c>
      <c r="K2798" s="11">
        <f t="shared" si="130"/>
        <v>0</v>
      </c>
      <c r="L2798" s="11">
        <f t="shared" si="131"/>
        <v>27</v>
      </c>
      <c r="M2798" s="11" t="str">
        <f ca="1">IF(I2798&lt;&gt;"план","",IF((ABS(SUMIFS($C:$C,$J:$J,J2798,$E:$E,E2798,$I:$I,"факт"))+ABS(C2798))&gt;ABS(SUMIFS(INDIRECT("'Реестр план'!"&amp;'План-факт'!$E$3),'Реестр план'!$F:$F,E2798,'Реестр план'!$I:$I,J2798)),"перерасход","ок"))</f>
        <v/>
      </c>
    </row>
    <row r="2799" spans="1:13" x14ac:dyDescent="0.3">
      <c r="A2799" s="7">
        <v>42183</v>
      </c>
      <c r="C2799" s="9">
        <v>3115.2</v>
      </c>
      <c r="D2799" s="4" t="s">
        <v>16</v>
      </c>
      <c r="E2799" s="4" t="s">
        <v>24</v>
      </c>
      <c r="F2799" s="4" t="s">
        <v>109</v>
      </c>
      <c r="H2799" s="4" t="s">
        <v>178</v>
      </c>
      <c r="I2799" s="4" t="s">
        <v>163</v>
      </c>
      <c r="J2799" s="11">
        <f t="shared" si="129"/>
        <v>6</v>
      </c>
      <c r="K2799" s="11">
        <f t="shared" si="130"/>
        <v>0</v>
      </c>
      <c r="L2799" s="11">
        <f t="shared" si="131"/>
        <v>27</v>
      </c>
      <c r="M2799" s="11" t="str">
        <f ca="1">IF(I2799&lt;&gt;"план","",IF((ABS(SUMIFS($C:$C,$J:$J,J2799,$E:$E,E2799,$I:$I,"факт"))+ABS(C2799))&gt;ABS(SUMIFS(INDIRECT("'Реестр план'!"&amp;'План-факт'!$E$3),'Реестр план'!$F:$F,E2799,'Реестр план'!$I:$I,J2799)),"перерасход","ок"))</f>
        <v/>
      </c>
    </row>
    <row r="2800" spans="1:13" x14ac:dyDescent="0.3">
      <c r="A2800" s="7">
        <v>42183</v>
      </c>
      <c r="C2800" s="9">
        <v>5162.5</v>
      </c>
      <c r="D2800" s="4" t="s">
        <v>15</v>
      </c>
      <c r="E2800" s="4" t="s">
        <v>24</v>
      </c>
      <c r="F2800" s="4" t="s">
        <v>107</v>
      </c>
      <c r="H2800" s="4" t="s">
        <v>178</v>
      </c>
      <c r="I2800" s="4" t="s">
        <v>163</v>
      </c>
      <c r="J2800" s="11">
        <f t="shared" si="129"/>
        <v>6</v>
      </c>
      <c r="K2800" s="11">
        <f t="shared" si="130"/>
        <v>0</v>
      </c>
      <c r="L2800" s="11">
        <f t="shared" si="131"/>
        <v>27</v>
      </c>
      <c r="M2800" s="11" t="str">
        <f ca="1">IF(I2800&lt;&gt;"план","",IF((ABS(SUMIFS($C:$C,$J:$J,J2800,$E:$E,E2800,$I:$I,"факт"))+ABS(C2800))&gt;ABS(SUMIFS(INDIRECT("'Реестр план'!"&amp;'План-факт'!$E$3),'Реестр план'!$F:$F,E2800,'Реестр план'!$I:$I,J2800)),"перерасход","ок"))</f>
        <v/>
      </c>
    </row>
    <row r="2801" spans="1:13" x14ac:dyDescent="0.3">
      <c r="A2801" s="7">
        <v>42183</v>
      </c>
      <c r="C2801" s="9">
        <v>8977.44</v>
      </c>
      <c r="D2801" s="4" t="s">
        <v>16</v>
      </c>
      <c r="E2801" s="4" t="s">
        <v>24</v>
      </c>
      <c r="F2801" s="4" t="s">
        <v>115</v>
      </c>
      <c r="H2801" s="4" t="s">
        <v>178</v>
      </c>
      <c r="I2801" s="4" t="s">
        <v>163</v>
      </c>
      <c r="J2801" s="11">
        <f t="shared" si="129"/>
        <v>6</v>
      </c>
      <c r="K2801" s="11">
        <f t="shared" si="130"/>
        <v>0</v>
      </c>
      <c r="L2801" s="11">
        <f t="shared" si="131"/>
        <v>27</v>
      </c>
      <c r="M2801" s="11" t="str">
        <f ca="1">IF(I2801&lt;&gt;"план","",IF((ABS(SUMIFS($C:$C,$J:$J,J2801,$E:$E,E2801,$I:$I,"факт"))+ABS(C2801))&gt;ABS(SUMIFS(INDIRECT("'Реестр план'!"&amp;'План-факт'!$E$3),'Реестр план'!$F:$F,E2801,'Реестр план'!$I:$I,J2801)),"перерасход","ок"))</f>
        <v/>
      </c>
    </row>
    <row r="2802" spans="1:13" x14ac:dyDescent="0.3">
      <c r="A2802" s="7">
        <v>42183</v>
      </c>
      <c r="C2802" s="9">
        <v>11800</v>
      </c>
      <c r="D2802" s="4" t="s">
        <v>16</v>
      </c>
      <c r="E2802" s="4" t="s">
        <v>24</v>
      </c>
      <c r="F2802" s="4" t="s">
        <v>106</v>
      </c>
      <c r="H2802" s="4" t="s">
        <v>178</v>
      </c>
      <c r="I2802" s="4" t="s">
        <v>163</v>
      </c>
      <c r="J2802" s="11">
        <f t="shared" si="129"/>
        <v>6</v>
      </c>
      <c r="K2802" s="11">
        <f t="shared" si="130"/>
        <v>0</v>
      </c>
      <c r="L2802" s="11">
        <f t="shared" si="131"/>
        <v>27</v>
      </c>
      <c r="M2802" s="11" t="str">
        <f ca="1">IF(I2802&lt;&gt;"план","",IF((ABS(SUMIFS($C:$C,$J:$J,J2802,$E:$E,E2802,$I:$I,"факт"))+ABS(C2802))&gt;ABS(SUMIFS(INDIRECT("'Реестр план'!"&amp;'План-факт'!$E$3),'Реестр план'!$F:$F,E2802,'Реестр план'!$I:$I,J2802)),"перерасход","ок"))</f>
        <v/>
      </c>
    </row>
    <row r="2803" spans="1:13" x14ac:dyDescent="0.3">
      <c r="A2803" s="7">
        <v>42183</v>
      </c>
      <c r="C2803" s="9">
        <v>12440.74</v>
      </c>
      <c r="D2803" s="4" t="s">
        <v>15</v>
      </c>
      <c r="E2803" s="4" t="s">
        <v>24</v>
      </c>
      <c r="F2803" s="4" t="s">
        <v>108</v>
      </c>
      <c r="H2803" s="4" t="s">
        <v>178</v>
      </c>
      <c r="I2803" s="4" t="s">
        <v>163</v>
      </c>
      <c r="J2803" s="11">
        <f t="shared" si="129"/>
        <v>6</v>
      </c>
      <c r="K2803" s="11">
        <f t="shared" si="130"/>
        <v>0</v>
      </c>
      <c r="L2803" s="11">
        <f t="shared" si="131"/>
        <v>27</v>
      </c>
      <c r="M2803" s="11" t="str">
        <f ca="1">IF(I2803&lt;&gt;"план","",IF((ABS(SUMIFS($C:$C,$J:$J,J2803,$E:$E,E2803,$I:$I,"факт"))+ABS(C2803))&gt;ABS(SUMIFS(INDIRECT("'Реестр план'!"&amp;'План-факт'!$E$3),'Реестр план'!$F:$F,E2803,'Реестр план'!$I:$I,J2803)),"перерасход","ок"))</f>
        <v/>
      </c>
    </row>
    <row r="2804" spans="1:13" x14ac:dyDescent="0.3">
      <c r="A2804" s="7">
        <v>42183</v>
      </c>
      <c r="C2804" s="9">
        <v>12440.74</v>
      </c>
      <c r="D2804" s="4" t="s">
        <v>9</v>
      </c>
      <c r="E2804" s="4" t="s">
        <v>24</v>
      </c>
      <c r="F2804" s="4" t="s">
        <v>107</v>
      </c>
      <c r="H2804" s="4" t="s">
        <v>178</v>
      </c>
      <c r="I2804" s="4" t="s">
        <v>163</v>
      </c>
      <c r="J2804" s="11">
        <f t="shared" si="129"/>
        <v>6</v>
      </c>
      <c r="K2804" s="11">
        <f t="shared" si="130"/>
        <v>0</v>
      </c>
      <c r="L2804" s="11">
        <f t="shared" si="131"/>
        <v>27</v>
      </c>
      <c r="M2804" s="11" t="str">
        <f ca="1">IF(I2804&lt;&gt;"план","",IF((ABS(SUMIFS($C:$C,$J:$J,J2804,$E:$E,E2804,$I:$I,"факт"))+ABS(C2804))&gt;ABS(SUMIFS(INDIRECT("'Реестр план'!"&amp;'План-факт'!$E$3),'Реестр план'!$F:$F,E2804,'Реестр план'!$I:$I,J2804)),"перерасход","ок"))</f>
        <v/>
      </c>
    </row>
    <row r="2805" spans="1:13" x14ac:dyDescent="0.3">
      <c r="A2805" s="7">
        <v>42183</v>
      </c>
      <c r="C2805" s="9">
        <v>20815.2</v>
      </c>
      <c r="D2805" s="4" t="s">
        <v>16</v>
      </c>
      <c r="E2805" s="4" t="s">
        <v>24</v>
      </c>
      <c r="F2805" s="4" t="s">
        <v>107</v>
      </c>
      <c r="H2805" s="4" t="s">
        <v>178</v>
      </c>
      <c r="I2805" s="4" t="s">
        <v>163</v>
      </c>
      <c r="J2805" s="11">
        <f t="shared" si="129"/>
        <v>6</v>
      </c>
      <c r="K2805" s="11">
        <f t="shared" si="130"/>
        <v>0</v>
      </c>
      <c r="L2805" s="11">
        <f t="shared" si="131"/>
        <v>27</v>
      </c>
      <c r="M2805" s="11" t="str">
        <f ca="1">IF(I2805&lt;&gt;"план","",IF((ABS(SUMIFS($C:$C,$J:$J,J2805,$E:$E,E2805,$I:$I,"факт"))+ABS(C2805))&gt;ABS(SUMIFS(INDIRECT("'Реестр план'!"&amp;'План-факт'!$E$3),'Реестр план'!$F:$F,E2805,'Реестр план'!$I:$I,J2805)),"перерасход","ок"))</f>
        <v/>
      </c>
    </row>
    <row r="2806" spans="1:13" x14ac:dyDescent="0.3">
      <c r="A2806" s="7">
        <v>42183</v>
      </c>
      <c r="C2806" s="9">
        <v>21155.040000000001</v>
      </c>
      <c r="D2806" s="4" t="s">
        <v>15</v>
      </c>
      <c r="E2806" s="4" t="s">
        <v>24</v>
      </c>
      <c r="F2806" s="4" t="s">
        <v>116</v>
      </c>
      <c r="H2806" s="4" t="s">
        <v>178</v>
      </c>
      <c r="I2806" s="4" t="s">
        <v>163</v>
      </c>
      <c r="J2806" s="11">
        <f t="shared" si="129"/>
        <v>6</v>
      </c>
      <c r="K2806" s="11">
        <f t="shared" si="130"/>
        <v>0</v>
      </c>
      <c r="L2806" s="11">
        <f t="shared" si="131"/>
        <v>27</v>
      </c>
      <c r="M2806" s="11" t="str">
        <f ca="1">IF(I2806&lt;&gt;"план","",IF((ABS(SUMIFS($C:$C,$J:$J,J2806,$E:$E,E2806,$I:$I,"факт"))+ABS(C2806))&gt;ABS(SUMIFS(INDIRECT("'Реестр план'!"&amp;'План-факт'!$E$3),'Реестр план'!$F:$F,E2806,'Реестр план'!$I:$I,J2806)),"перерасход","ок"))</f>
        <v/>
      </c>
    </row>
    <row r="2807" spans="1:13" x14ac:dyDescent="0.3">
      <c r="A2807" s="7">
        <v>42183</v>
      </c>
      <c r="C2807" s="9">
        <v>21664.799999999999</v>
      </c>
      <c r="D2807" s="4" t="s">
        <v>15</v>
      </c>
      <c r="E2807" s="4" t="s">
        <v>24</v>
      </c>
      <c r="F2807" s="4" t="s">
        <v>122</v>
      </c>
      <c r="H2807" s="4" t="s">
        <v>178</v>
      </c>
      <c r="I2807" s="4" t="s">
        <v>163</v>
      </c>
      <c r="J2807" s="11">
        <f t="shared" si="129"/>
        <v>6</v>
      </c>
      <c r="K2807" s="11">
        <f t="shared" si="130"/>
        <v>0</v>
      </c>
      <c r="L2807" s="11">
        <f t="shared" si="131"/>
        <v>27</v>
      </c>
      <c r="M2807" s="11" t="str">
        <f ca="1">IF(I2807&lt;&gt;"план","",IF((ABS(SUMIFS($C:$C,$J:$J,J2807,$E:$E,E2807,$I:$I,"факт"))+ABS(C2807))&gt;ABS(SUMIFS(INDIRECT("'Реестр план'!"&amp;'План-факт'!$E$3),'Реестр план'!$F:$F,E2807,'Реестр план'!$I:$I,J2807)),"перерасход","ок"))</f>
        <v/>
      </c>
    </row>
    <row r="2808" spans="1:13" x14ac:dyDescent="0.3">
      <c r="A2808" s="7">
        <v>42183</v>
      </c>
      <c r="C2808" s="9">
        <v>26011.919999999998</v>
      </c>
      <c r="D2808" s="4" t="s">
        <v>9</v>
      </c>
      <c r="E2808" s="4" t="s">
        <v>24</v>
      </c>
      <c r="F2808" s="4" t="s">
        <v>107</v>
      </c>
      <c r="H2808" s="4" t="s">
        <v>178</v>
      </c>
      <c r="I2808" s="4" t="s">
        <v>163</v>
      </c>
      <c r="J2808" s="11">
        <f t="shared" si="129"/>
        <v>6</v>
      </c>
      <c r="K2808" s="11">
        <f t="shared" si="130"/>
        <v>0</v>
      </c>
      <c r="L2808" s="11">
        <f t="shared" si="131"/>
        <v>27</v>
      </c>
      <c r="M2808" s="11" t="str">
        <f ca="1">IF(I2808&lt;&gt;"план","",IF((ABS(SUMIFS($C:$C,$J:$J,J2808,$E:$E,E2808,$I:$I,"факт"))+ABS(C2808))&gt;ABS(SUMIFS(INDIRECT("'Реестр план'!"&amp;'План-факт'!$E$3),'Реестр план'!$F:$F,E2808,'Реестр план'!$I:$I,J2808)),"перерасход","ок"))</f>
        <v/>
      </c>
    </row>
    <row r="2809" spans="1:13" x14ac:dyDescent="0.3">
      <c r="A2809" s="7">
        <v>42183</v>
      </c>
      <c r="C2809" s="9">
        <v>57820</v>
      </c>
      <c r="D2809" s="4" t="s">
        <v>16</v>
      </c>
      <c r="E2809" s="4" t="s">
        <v>24</v>
      </c>
      <c r="F2809" s="4" t="s">
        <v>117</v>
      </c>
      <c r="H2809" s="4" t="s">
        <v>178</v>
      </c>
      <c r="I2809" s="4" t="s">
        <v>163</v>
      </c>
      <c r="J2809" s="11">
        <f t="shared" si="129"/>
        <v>6</v>
      </c>
      <c r="K2809" s="11">
        <f t="shared" si="130"/>
        <v>0</v>
      </c>
      <c r="L2809" s="11">
        <f t="shared" si="131"/>
        <v>27</v>
      </c>
      <c r="M2809" s="11" t="str">
        <f ca="1">IF(I2809&lt;&gt;"план","",IF((ABS(SUMIFS($C:$C,$J:$J,J2809,$E:$E,E2809,$I:$I,"факт"))+ABS(C2809))&gt;ABS(SUMIFS(INDIRECT("'Реестр план'!"&amp;'План-факт'!$E$3),'Реестр план'!$F:$F,E2809,'Реестр план'!$I:$I,J2809)),"перерасход","ок"))</f>
        <v/>
      </c>
    </row>
    <row r="2810" spans="1:13" x14ac:dyDescent="0.3">
      <c r="A2810" s="7">
        <v>42183</v>
      </c>
      <c r="C2810" s="9">
        <v>59047.199999999997</v>
      </c>
      <c r="D2810" s="4" t="s">
        <v>9</v>
      </c>
      <c r="E2810" s="4" t="s">
        <v>24</v>
      </c>
      <c r="F2810" s="4" t="s">
        <v>113</v>
      </c>
      <c r="H2810" s="4" t="s">
        <v>178</v>
      </c>
      <c r="I2810" s="4" t="s">
        <v>163</v>
      </c>
      <c r="J2810" s="11">
        <f t="shared" si="129"/>
        <v>6</v>
      </c>
      <c r="K2810" s="11">
        <f t="shared" si="130"/>
        <v>0</v>
      </c>
      <c r="L2810" s="11">
        <f t="shared" si="131"/>
        <v>27</v>
      </c>
      <c r="M2810" s="11" t="str">
        <f ca="1">IF(I2810&lt;&gt;"план","",IF((ABS(SUMIFS($C:$C,$J:$J,J2810,$E:$E,E2810,$I:$I,"факт"))+ABS(C2810))&gt;ABS(SUMIFS(INDIRECT("'Реестр план'!"&amp;'План-факт'!$E$3),'Реестр план'!$F:$F,E2810,'Реестр план'!$I:$I,J2810)),"перерасход","ок"))</f>
        <v/>
      </c>
    </row>
    <row r="2811" spans="1:13" x14ac:dyDescent="0.3">
      <c r="A2811" s="7">
        <v>42183</v>
      </c>
      <c r="C2811" s="9">
        <v>84960</v>
      </c>
      <c r="D2811" s="4" t="s">
        <v>16</v>
      </c>
      <c r="E2811" s="4" t="s">
        <v>24</v>
      </c>
      <c r="F2811" s="4" t="s">
        <v>108</v>
      </c>
      <c r="H2811" s="4" t="s">
        <v>178</v>
      </c>
      <c r="I2811" s="4" t="s">
        <v>163</v>
      </c>
      <c r="J2811" s="11">
        <f t="shared" si="129"/>
        <v>6</v>
      </c>
      <c r="K2811" s="11">
        <f t="shared" si="130"/>
        <v>0</v>
      </c>
      <c r="L2811" s="11">
        <f t="shared" si="131"/>
        <v>27</v>
      </c>
      <c r="M2811" s="11" t="str">
        <f ca="1">IF(I2811&lt;&gt;"план","",IF((ABS(SUMIFS($C:$C,$J:$J,J2811,$E:$E,E2811,$I:$I,"факт"))+ABS(C2811))&gt;ABS(SUMIFS(INDIRECT("'Реестр план'!"&amp;'План-факт'!$E$3),'Реестр план'!$F:$F,E2811,'Реестр план'!$I:$I,J2811)),"перерасход","ок"))</f>
        <v/>
      </c>
    </row>
    <row r="2812" spans="1:13" x14ac:dyDescent="0.3">
      <c r="A2812" s="7">
        <v>42183</v>
      </c>
      <c r="C2812" s="9">
        <v>315316</v>
      </c>
      <c r="D2812" s="4" t="s">
        <v>16</v>
      </c>
      <c r="E2812" s="4" t="s">
        <v>24</v>
      </c>
      <c r="F2812" s="4" t="s">
        <v>114</v>
      </c>
      <c r="H2812" s="4" t="s">
        <v>178</v>
      </c>
      <c r="I2812" s="4" t="s">
        <v>163</v>
      </c>
      <c r="J2812" s="11">
        <f t="shared" si="129"/>
        <v>6</v>
      </c>
      <c r="K2812" s="11">
        <f t="shared" si="130"/>
        <v>0</v>
      </c>
      <c r="L2812" s="11">
        <f t="shared" si="131"/>
        <v>27</v>
      </c>
      <c r="M2812" s="11" t="str">
        <f ca="1">IF(I2812&lt;&gt;"план","",IF((ABS(SUMIFS($C:$C,$J:$J,J2812,$E:$E,E2812,$I:$I,"факт"))+ABS(C2812))&gt;ABS(SUMIFS(INDIRECT("'Реестр план'!"&amp;'План-факт'!$E$3),'Реестр план'!$F:$F,E2812,'Реестр план'!$I:$I,J2812)),"перерасход","ок"))</f>
        <v/>
      </c>
    </row>
    <row r="2813" spans="1:13" x14ac:dyDescent="0.3">
      <c r="A2813" s="7">
        <v>42183</v>
      </c>
      <c r="C2813" s="9">
        <v>318600</v>
      </c>
      <c r="D2813" s="4" t="s">
        <v>16</v>
      </c>
      <c r="E2813" s="4" t="s">
        <v>24</v>
      </c>
      <c r="F2813" s="4" t="s">
        <v>109</v>
      </c>
      <c r="H2813" s="4" t="s">
        <v>178</v>
      </c>
      <c r="I2813" s="4" t="s">
        <v>163</v>
      </c>
      <c r="J2813" s="11">
        <f t="shared" si="129"/>
        <v>6</v>
      </c>
      <c r="K2813" s="11">
        <f t="shared" si="130"/>
        <v>0</v>
      </c>
      <c r="L2813" s="11">
        <f t="shared" si="131"/>
        <v>27</v>
      </c>
      <c r="M2813" s="11" t="str">
        <f ca="1">IF(I2813&lt;&gt;"план","",IF((ABS(SUMIFS($C:$C,$J:$J,J2813,$E:$E,E2813,$I:$I,"факт"))+ABS(C2813))&gt;ABS(SUMIFS(INDIRECT("'Реестр план'!"&amp;'План-факт'!$E$3),'Реестр план'!$F:$F,E2813,'Реестр план'!$I:$I,J2813)),"перерасход","ок"))</f>
        <v/>
      </c>
    </row>
    <row r="2814" spans="1:13" x14ac:dyDescent="0.3">
      <c r="A2814" s="7">
        <v>42185</v>
      </c>
      <c r="C2814" s="9">
        <v>-2000000</v>
      </c>
      <c r="D2814" s="4" t="s">
        <v>16</v>
      </c>
      <c r="E2814" s="4" t="s">
        <v>68</v>
      </c>
      <c r="H2814" s="4" t="s">
        <v>186</v>
      </c>
      <c r="I2814" s="4" t="s">
        <v>163</v>
      </c>
      <c r="J2814" s="11">
        <f t="shared" si="129"/>
        <v>6</v>
      </c>
      <c r="K2814" s="11">
        <f t="shared" si="130"/>
        <v>0</v>
      </c>
      <c r="L2814" s="11">
        <f t="shared" si="131"/>
        <v>27</v>
      </c>
      <c r="M2814" s="11" t="str">
        <f ca="1">IF(I2814&lt;&gt;"план","",IF((ABS(SUMIFS($C:$C,$J:$J,J2814,$E:$E,E2814,$I:$I,"факт"))+ABS(C2814))&gt;ABS(SUMIFS(INDIRECT("'Реестр план'!"&amp;'План-факт'!$E$3),'Реестр план'!$F:$F,E2814,'Реестр план'!$I:$I,J2814)),"перерасход","ок"))</f>
        <v/>
      </c>
    </row>
    <row r="2815" spans="1:13" x14ac:dyDescent="0.3">
      <c r="A2815" s="7">
        <v>42185</v>
      </c>
      <c r="C2815" s="9">
        <v>-103337.25</v>
      </c>
      <c r="D2815" s="4" t="s">
        <v>9</v>
      </c>
      <c r="E2815" s="4" t="s">
        <v>29</v>
      </c>
      <c r="F2815" s="4" t="s">
        <v>130</v>
      </c>
      <c r="H2815" s="4" t="s">
        <v>185</v>
      </c>
      <c r="I2815" s="4" t="s">
        <v>163</v>
      </c>
      <c r="J2815" s="11">
        <f t="shared" si="129"/>
        <v>6</v>
      </c>
      <c r="K2815" s="11">
        <f t="shared" si="130"/>
        <v>0</v>
      </c>
      <c r="L2815" s="11">
        <f t="shared" si="131"/>
        <v>27</v>
      </c>
      <c r="M2815" s="11" t="str">
        <f ca="1">IF(I2815&lt;&gt;"план","",IF((ABS(SUMIFS($C:$C,$J:$J,J2815,$E:$E,E2815,$I:$I,"факт"))+ABS(C2815))&gt;ABS(SUMIFS(INDIRECT("'Реестр план'!"&amp;'План-факт'!$E$3),'Реестр план'!$F:$F,E2815,'Реестр план'!$I:$I,J2815)),"перерасход","ок"))</f>
        <v/>
      </c>
    </row>
    <row r="2816" spans="1:13" x14ac:dyDescent="0.3">
      <c r="A2816" s="7">
        <v>42185</v>
      </c>
      <c r="B2816" s="7">
        <v>41455</v>
      </c>
      <c r="C2816" s="9">
        <v>2100</v>
      </c>
      <c r="D2816" s="4" t="s">
        <v>9</v>
      </c>
      <c r="E2816" s="4" t="s">
        <v>25</v>
      </c>
      <c r="H2816" s="4" t="s">
        <v>178</v>
      </c>
      <c r="I2816" s="4" t="s">
        <v>163</v>
      </c>
      <c r="J2816" s="11">
        <f t="shared" si="129"/>
        <v>6</v>
      </c>
      <c r="K2816" s="11">
        <f t="shared" si="130"/>
        <v>6</v>
      </c>
      <c r="L2816" s="11">
        <f t="shared" si="131"/>
        <v>27</v>
      </c>
      <c r="M2816" s="11" t="str">
        <f ca="1">IF(I2816&lt;&gt;"план","",IF((ABS(SUMIFS($C:$C,$J:$J,J2816,$E:$E,E2816,$I:$I,"факт"))+ABS(C2816))&gt;ABS(SUMIFS(INDIRECT("'Реестр план'!"&amp;'План-факт'!$E$3),'Реестр план'!$F:$F,E2816,'Реестр план'!$I:$I,J2816)),"перерасход","ок"))</f>
        <v/>
      </c>
    </row>
    <row r="2817" spans="1:13" x14ac:dyDescent="0.3">
      <c r="A2817" s="7">
        <v>42185</v>
      </c>
      <c r="C2817" s="9">
        <v>-15000</v>
      </c>
      <c r="D2817" s="4" t="s">
        <v>9</v>
      </c>
      <c r="E2817" s="4" t="s">
        <v>56</v>
      </c>
      <c r="H2817" s="4" t="s">
        <v>184</v>
      </c>
      <c r="I2817" s="4" t="s">
        <v>205</v>
      </c>
      <c r="J2817" s="11">
        <f t="shared" ref="J2817" si="132">IF(ISBLANK(A2817),0,MONTH(A2817))</f>
        <v>6</v>
      </c>
      <c r="K2817" s="11">
        <f t="shared" ref="K2817" si="133">IF(ISBLANK(B2817),0,MONTH(B2817))</f>
        <v>0</v>
      </c>
      <c r="L2817" s="11">
        <f t="shared" ref="L2817" si="134">WEEKNUM(A2817)</f>
        <v>27</v>
      </c>
      <c r="M2817" s="11" t="str">
        <f ca="1">IF(I2817&lt;&gt;"план","",IF((ABS(SUMIFS($C:$C,$J:$J,J2817,$E:$E,E2817,$I:$I,"факт"))+ABS(C2817))&gt;ABS(SUMIFS(INDIRECT("'Реестр план'!"&amp;'План-факт'!$E$3),'Реестр план'!$F:$F,E2817,'Реестр план'!$I:$I,J2817)),"перерасход","ок"))</f>
        <v/>
      </c>
    </row>
  </sheetData>
  <autoFilter ref="A3:K2817"/>
  <sortState ref="A4:N2816">
    <sortCondition ref="N4:N2816"/>
    <sortCondition ref="C4:C2816"/>
  </sortState>
  <conditionalFormatting sqref="A4:M10000">
    <cfRule type="expression" dxfId="1" priority="1">
      <formula>$M4="ок"</formula>
    </cfRule>
    <cfRule type="expression" dxfId="0" priority="2">
      <formula>$M4="перерасход"</formula>
    </cfRule>
  </conditionalFormatting>
  <dataValidations count="1">
    <dataValidation type="list" allowBlank="1" showInputMessage="1" showErrorMessage="1" sqref="I1:I1048576">
      <formula1>"зарег.,план,факт"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aveFact">
                <anchor moveWithCells="1" sizeWithCells="1">
                  <from>
                    <xdr:col>4</xdr:col>
                    <xdr:colOff>2232660</xdr:colOff>
                    <xdr:row>0</xdr:row>
                    <xdr:rowOff>114300</xdr:rowOff>
                  </from>
                  <to>
                    <xdr:col>6</xdr:col>
                    <xdr:colOff>289560</xdr:colOff>
                    <xdr:row>1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'Расчётные счета'!$B$4:$B$6</xm:f>
          </x14:formula1>
          <xm:sqref>D1:D1048576</xm:sqref>
        </x14:dataValidation>
        <x14:dataValidation type="list" allowBlank="1" showInputMessage="1" showErrorMessage="1">
          <x14:formula1>
            <xm:f>'Статьи ДДС'!$B$4:$B$41</xm:f>
          </x14:formula1>
          <xm:sqref>E1:E1048576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00FF00"/>
  </sheetPr>
  <dimension ref="A1:J391"/>
  <sheetViews>
    <sheetView workbookViewId="0">
      <pane ySplit="3" topLeftCell="A4" activePane="bottomLeft" state="frozen"/>
      <selection pane="bottomLeft" activeCell="B6" sqref="B6"/>
    </sheetView>
  </sheetViews>
  <sheetFormatPr defaultRowHeight="14.4" x14ac:dyDescent="0.3"/>
  <cols>
    <col min="1" max="2" width="11.5546875" style="7" customWidth="1"/>
    <col min="3" max="5" width="14.6640625" style="9" customWidth="1"/>
    <col min="6" max="6" width="37.88671875" style="4" customWidth="1"/>
    <col min="7" max="7" width="20.5546875" style="4" customWidth="1"/>
    <col min="8" max="8" width="21.33203125" customWidth="1"/>
    <col min="9" max="9" width="10.88671875" style="11" customWidth="1"/>
    <col min="10" max="10" width="31.44140625" style="4" customWidth="1"/>
  </cols>
  <sheetData>
    <row r="1" spans="1:10" ht="18" x14ac:dyDescent="0.35">
      <c r="A1" s="13" t="s">
        <v>164</v>
      </c>
    </row>
    <row r="2" spans="1:10" ht="18" customHeight="1" x14ac:dyDescent="0.3">
      <c r="C2" s="73">
        <f>SUBTOTAL(109,C4:C100000)</f>
        <v>-24883023.799500003</v>
      </c>
      <c r="D2" s="73">
        <f>SUBTOTAL(109,D4:D100000)</f>
        <v>632748.28499998152</v>
      </c>
      <c r="E2" s="73">
        <f>SUBTOTAL(109,E4:E100000)</f>
        <v>27459820.369500004</v>
      </c>
    </row>
    <row r="3" spans="1:10" s="89" customFormat="1" ht="33.6" customHeight="1" x14ac:dyDescent="0.3">
      <c r="A3" s="84" t="s">
        <v>165</v>
      </c>
      <c r="B3" s="85" t="s">
        <v>2</v>
      </c>
      <c r="C3" s="86" t="s">
        <v>166</v>
      </c>
      <c r="D3" s="86" t="s">
        <v>167</v>
      </c>
      <c r="E3" s="86" t="s">
        <v>168</v>
      </c>
      <c r="F3" s="87" t="s">
        <v>102</v>
      </c>
      <c r="G3" s="87" t="s">
        <v>6</v>
      </c>
      <c r="H3" s="87" t="s">
        <v>7</v>
      </c>
      <c r="I3" s="88" t="s">
        <v>169</v>
      </c>
      <c r="J3" s="88" t="s">
        <v>170</v>
      </c>
    </row>
    <row r="4" spans="1:10" x14ac:dyDescent="0.3">
      <c r="A4" s="7">
        <v>41988</v>
      </c>
      <c r="B4" s="7">
        <v>42019</v>
      </c>
      <c r="C4" s="90">
        <v>435472.22</v>
      </c>
      <c r="D4" s="90">
        <v>870944.44</v>
      </c>
      <c r="E4" s="90">
        <v>1306416.6599999999</v>
      </c>
      <c r="F4" s="4" t="s">
        <v>24</v>
      </c>
      <c r="G4" s="4" t="s">
        <v>113</v>
      </c>
      <c r="I4" s="11">
        <v>1</v>
      </c>
      <c r="J4" s="4" t="s">
        <v>178</v>
      </c>
    </row>
    <row r="5" spans="1:10" x14ac:dyDescent="0.3">
      <c r="A5" s="7">
        <v>41988</v>
      </c>
      <c r="B5" s="7">
        <v>42019</v>
      </c>
      <c r="C5" s="90">
        <v>826000</v>
      </c>
      <c r="D5" s="90">
        <v>1652000</v>
      </c>
      <c r="E5" s="90">
        <v>2478000</v>
      </c>
      <c r="F5" s="4" t="s">
        <v>24</v>
      </c>
      <c r="G5" s="4" t="s">
        <v>107</v>
      </c>
      <c r="I5" s="11">
        <v>1</v>
      </c>
      <c r="J5" s="4" t="s">
        <v>178</v>
      </c>
    </row>
    <row r="6" spans="1:10" x14ac:dyDescent="0.3">
      <c r="A6" s="7">
        <v>41988</v>
      </c>
      <c r="B6" s="7">
        <v>42019</v>
      </c>
      <c r="C6" s="90">
        <v>336279.16</v>
      </c>
      <c r="D6" s="90">
        <v>672558.32</v>
      </c>
      <c r="E6" s="90">
        <v>1008837.48</v>
      </c>
      <c r="F6" s="4" t="s">
        <v>24</v>
      </c>
      <c r="G6" s="4" t="s">
        <v>109</v>
      </c>
      <c r="I6" s="11">
        <v>1</v>
      </c>
      <c r="J6" s="4" t="s">
        <v>178</v>
      </c>
    </row>
    <row r="7" spans="1:10" x14ac:dyDescent="0.3">
      <c r="A7" s="7">
        <v>41988</v>
      </c>
      <c r="B7" s="7">
        <v>42019</v>
      </c>
      <c r="C7" s="90">
        <v>346664</v>
      </c>
      <c r="D7" s="90">
        <v>693328</v>
      </c>
      <c r="E7" s="90">
        <v>1039992</v>
      </c>
      <c r="F7" s="4" t="s">
        <v>24</v>
      </c>
      <c r="G7" s="4" t="s">
        <v>123</v>
      </c>
      <c r="I7" s="11">
        <v>1</v>
      </c>
      <c r="J7" s="4" t="s">
        <v>178</v>
      </c>
    </row>
    <row r="8" spans="1:10" x14ac:dyDescent="0.3">
      <c r="A8" s="7">
        <v>41988</v>
      </c>
      <c r="B8" s="7">
        <v>42019</v>
      </c>
      <c r="C8" s="90">
        <v>570825</v>
      </c>
      <c r="D8" s="90">
        <v>1141650</v>
      </c>
      <c r="E8" s="90">
        <v>1712475</v>
      </c>
      <c r="F8" s="4" t="s">
        <v>24</v>
      </c>
      <c r="G8" s="4" t="s">
        <v>120</v>
      </c>
      <c r="I8" s="11">
        <v>1</v>
      </c>
      <c r="J8" s="4" t="s">
        <v>178</v>
      </c>
    </row>
    <row r="9" spans="1:10" x14ac:dyDescent="0.3">
      <c r="A9" s="7">
        <v>41988</v>
      </c>
      <c r="B9" s="7">
        <v>42050</v>
      </c>
      <c r="C9" s="90">
        <v>570058.71</v>
      </c>
      <c r="D9" s="90">
        <v>1140117.42</v>
      </c>
      <c r="E9" s="90">
        <v>1710176.13</v>
      </c>
      <c r="F9" s="4" t="s">
        <v>24</v>
      </c>
      <c r="G9" s="4" t="s">
        <v>108</v>
      </c>
      <c r="I9" s="11">
        <v>2</v>
      </c>
      <c r="J9" s="4" t="s">
        <v>178</v>
      </c>
    </row>
    <row r="10" spans="1:10" x14ac:dyDescent="0.3">
      <c r="A10" s="7">
        <v>41988</v>
      </c>
      <c r="B10" s="7">
        <v>42050</v>
      </c>
      <c r="C10" s="90">
        <v>421850</v>
      </c>
      <c r="D10" s="90">
        <v>843700</v>
      </c>
      <c r="E10" s="90">
        <v>1265550</v>
      </c>
      <c r="F10" s="4" t="s">
        <v>24</v>
      </c>
      <c r="G10" s="4" t="s">
        <v>121</v>
      </c>
      <c r="I10" s="11">
        <v>2</v>
      </c>
      <c r="J10" s="4" t="s">
        <v>178</v>
      </c>
    </row>
    <row r="11" spans="1:10" x14ac:dyDescent="0.3">
      <c r="A11" s="7">
        <v>41988</v>
      </c>
      <c r="B11" s="7">
        <v>42050</v>
      </c>
      <c r="C11" s="90">
        <v>479012.93</v>
      </c>
      <c r="D11" s="90">
        <v>958025.86</v>
      </c>
      <c r="E11" s="90">
        <v>1437038.79</v>
      </c>
      <c r="F11" s="4" t="s">
        <v>24</v>
      </c>
      <c r="G11" s="4" t="s">
        <v>122</v>
      </c>
      <c r="I11" s="11">
        <v>2</v>
      </c>
      <c r="J11" s="4" t="s">
        <v>178</v>
      </c>
    </row>
    <row r="12" spans="1:10" x14ac:dyDescent="0.3">
      <c r="A12" s="7">
        <v>41988</v>
      </c>
      <c r="B12" s="7">
        <v>42050</v>
      </c>
      <c r="C12" s="90">
        <v>500000</v>
      </c>
      <c r="D12" s="90">
        <v>1000000</v>
      </c>
      <c r="E12" s="90">
        <v>1500000</v>
      </c>
      <c r="F12" s="4" t="s">
        <v>24</v>
      </c>
      <c r="G12" s="4" t="s">
        <v>105</v>
      </c>
      <c r="I12" s="11">
        <v>2</v>
      </c>
      <c r="J12" s="4" t="s">
        <v>178</v>
      </c>
    </row>
    <row r="13" spans="1:10" x14ac:dyDescent="0.3">
      <c r="A13" s="7">
        <v>41988</v>
      </c>
      <c r="B13" s="7">
        <v>42050</v>
      </c>
      <c r="C13" s="90">
        <v>421198.05</v>
      </c>
      <c r="D13" s="90">
        <v>842396.1</v>
      </c>
      <c r="E13" s="90">
        <v>1263594.1499999999</v>
      </c>
      <c r="F13" s="4" t="s">
        <v>24</v>
      </c>
      <c r="G13" s="4" t="s">
        <v>113</v>
      </c>
      <c r="I13" s="11">
        <v>2</v>
      </c>
      <c r="J13" s="4" t="s">
        <v>178</v>
      </c>
    </row>
    <row r="14" spans="1:10" x14ac:dyDescent="0.3">
      <c r="A14" s="7">
        <v>41988</v>
      </c>
      <c r="B14" s="7">
        <v>42078</v>
      </c>
      <c r="C14" s="90">
        <v>400000</v>
      </c>
      <c r="D14" s="90">
        <v>800000</v>
      </c>
      <c r="E14" s="90">
        <v>1200000</v>
      </c>
      <c r="F14" s="4" t="s">
        <v>24</v>
      </c>
      <c r="G14" s="4" t="s">
        <v>109</v>
      </c>
      <c r="I14" s="11">
        <v>3</v>
      </c>
      <c r="J14" s="4" t="s">
        <v>178</v>
      </c>
    </row>
    <row r="15" spans="1:10" x14ac:dyDescent="0.3">
      <c r="A15" s="7">
        <v>41988</v>
      </c>
      <c r="B15" s="7">
        <v>42078</v>
      </c>
      <c r="C15" s="90">
        <v>669159.56999999995</v>
      </c>
      <c r="D15" s="90">
        <v>1338319.1399999999</v>
      </c>
      <c r="E15" s="90">
        <v>2007478.71</v>
      </c>
      <c r="F15" s="4" t="s">
        <v>24</v>
      </c>
      <c r="G15" s="4" t="s">
        <v>119</v>
      </c>
      <c r="I15" s="11">
        <v>3</v>
      </c>
      <c r="J15" s="4" t="s">
        <v>178</v>
      </c>
    </row>
    <row r="16" spans="1:10" x14ac:dyDescent="0.3">
      <c r="A16" s="7">
        <v>41988</v>
      </c>
      <c r="B16" s="7">
        <v>42078</v>
      </c>
      <c r="C16" s="90">
        <v>1000000</v>
      </c>
      <c r="D16" s="90">
        <v>2000000</v>
      </c>
      <c r="E16" s="90">
        <v>3000000</v>
      </c>
      <c r="F16" s="4" t="s">
        <v>24</v>
      </c>
      <c r="G16" s="4" t="s">
        <v>113</v>
      </c>
      <c r="I16" s="11">
        <v>3</v>
      </c>
      <c r="J16" s="4" t="s">
        <v>178</v>
      </c>
    </row>
    <row r="17" spans="1:10" x14ac:dyDescent="0.3">
      <c r="A17" s="7">
        <v>41988</v>
      </c>
      <c r="B17" s="7">
        <v>42078</v>
      </c>
      <c r="C17" s="90">
        <v>1000000</v>
      </c>
      <c r="D17" s="90">
        <v>2000000</v>
      </c>
      <c r="E17" s="90">
        <v>3000000</v>
      </c>
      <c r="F17" s="4" t="s">
        <v>24</v>
      </c>
      <c r="G17" s="4" t="s">
        <v>115</v>
      </c>
      <c r="I17" s="11">
        <v>3</v>
      </c>
      <c r="J17" s="4" t="s">
        <v>178</v>
      </c>
    </row>
    <row r="18" spans="1:10" x14ac:dyDescent="0.3">
      <c r="A18" s="7">
        <v>41988</v>
      </c>
      <c r="B18" s="7">
        <v>42078</v>
      </c>
      <c r="C18" s="90">
        <v>350185.71</v>
      </c>
      <c r="D18" s="90">
        <v>700371.42</v>
      </c>
      <c r="E18" s="90">
        <v>1050557.1300000001</v>
      </c>
      <c r="F18" s="4" t="s">
        <v>24</v>
      </c>
      <c r="G18" s="4" t="s">
        <v>106</v>
      </c>
      <c r="I18" s="11">
        <v>3</v>
      </c>
      <c r="J18" s="4" t="s">
        <v>178</v>
      </c>
    </row>
    <row r="19" spans="1:10" x14ac:dyDescent="0.3">
      <c r="A19" s="7">
        <v>41988</v>
      </c>
      <c r="B19" s="7">
        <v>42109</v>
      </c>
      <c r="C19" s="90">
        <v>400000</v>
      </c>
      <c r="D19" s="90">
        <v>800000</v>
      </c>
      <c r="E19" s="90">
        <v>1200000</v>
      </c>
      <c r="F19" s="4" t="s">
        <v>24</v>
      </c>
      <c r="G19" s="4" t="s">
        <v>114</v>
      </c>
      <c r="I19" s="11">
        <v>4</v>
      </c>
      <c r="J19" s="4" t="s">
        <v>178</v>
      </c>
    </row>
    <row r="20" spans="1:10" x14ac:dyDescent="0.3">
      <c r="A20" s="7">
        <v>41988</v>
      </c>
      <c r="B20" s="7">
        <v>42109</v>
      </c>
      <c r="C20" s="90">
        <v>356832</v>
      </c>
      <c r="D20" s="90">
        <v>713664</v>
      </c>
      <c r="E20" s="90">
        <v>1070496</v>
      </c>
      <c r="F20" s="4" t="s">
        <v>24</v>
      </c>
      <c r="G20" s="4" t="s">
        <v>107</v>
      </c>
      <c r="I20" s="11">
        <v>4</v>
      </c>
      <c r="J20" s="4" t="s">
        <v>178</v>
      </c>
    </row>
    <row r="21" spans="1:10" x14ac:dyDescent="0.3">
      <c r="A21" s="7">
        <v>41988</v>
      </c>
      <c r="B21" s="7">
        <v>42109</v>
      </c>
      <c r="C21" s="90">
        <v>404976</v>
      </c>
      <c r="D21" s="90">
        <v>809952</v>
      </c>
      <c r="E21" s="90">
        <v>1214928</v>
      </c>
      <c r="F21" s="4" t="s">
        <v>24</v>
      </c>
      <c r="G21" s="4" t="s">
        <v>108</v>
      </c>
      <c r="I21" s="11">
        <v>4</v>
      </c>
      <c r="J21" s="4" t="s">
        <v>178</v>
      </c>
    </row>
    <row r="22" spans="1:10" x14ac:dyDescent="0.3">
      <c r="A22" s="7">
        <v>41988</v>
      </c>
      <c r="B22" s="7">
        <v>42109</v>
      </c>
      <c r="C22" s="90">
        <v>312847.5</v>
      </c>
      <c r="D22" s="90">
        <v>625695</v>
      </c>
      <c r="E22" s="90">
        <v>938542.5</v>
      </c>
      <c r="F22" s="4" t="s">
        <v>24</v>
      </c>
      <c r="G22" s="4" t="s">
        <v>123</v>
      </c>
      <c r="I22" s="11">
        <v>4</v>
      </c>
      <c r="J22" s="4" t="s">
        <v>178</v>
      </c>
    </row>
    <row r="23" spans="1:10" x14ac:dyDescent="0.3">
      <c r="A23" s="7">
        <v>41988</v>
      </c>
      <c r="B23" s="7">
        <v>42109</v>
      </c>
      <c r="C23" s="90">
        <v>331344</v>
      </c>
      <c r="D23" s="90">
        <v>662688</v>
      </c>
      <c r="E23" s="90">
        <v>994032</v>
      </c>
      <c r="F23" s="4" t="s">
        <v>24</v>
      </c>
      <c r="G23" s="4" t="s">
        <v>112</v>
      </c>
      <c r="I23" s="11">
        <v>4</v>
      </c>
      <c r="J23" s="4" t="s">
        <v>178</v>
      </c>
    </row>
    <row r="24" spans="1:10" x14ac:dyDescent="0.3">
      <c r="A24" s="7">
        <v>41988</v>
      </c>
      <c r="B24" s="7">
        <v>42139</v>
      </c>
      <c r="C24" s="90">
        <v>329951.59999999998</v>
      </c>
      <c r="D24" s="90">
        <v>659903.19999999995</v>
      </c>
      <c r="E24" s="90">
        <v>989854.79999999993</v>
      </c>
      <c r="F24" s="4" t="s">
        <v>24</v>
      </c>
      <c r="G24" s="4" t="s">
        <v>124</v>
      </c>
      <c r="I24" s="11">
        <v>5</v>
      </c>
      <c r="J24" s="4" t="s">
        <v>178</v>
      </c>
    </row>
    <row r="25" spans="1:10" x14ac:dyDescent="0.3">
      <c r="A25" s="7">
        <v>41988</v>
      </c>
      <c r="B25" s="7">
        <v>42139</v>
      </c>
      <c r="C25" s="90">
        <v>800000</v>
      </c>
      <c r="D25" s="90">
        <v>1600000</v>
      </c>
      <c r="E25" s="90">
        <v>2400000</v>
      </c>
      <c r="F25" s="4" t="s">
        <v>24</v>
      </c>
      <c r="G25" s="4" t="s">
        <v>106</v>
      </c>
      <c r="I25" s="11">
        <v>5</v>
      </c>
      <c r="J25" s="4" t="s">
        <v>178</v>
      </c>
    </row>
    <row r="26" spans="1:10" x14ac:dyDescent="0.3">
      <c r="A26" s="7">
        <v>41988</v>
      </c>
      <c r="B26" s="7">
        <v>42139</v>
      </c>
      <c r="C26" s="90">
        <v>400000</v>
      </c>
      <c r="D26" s="90">
        <v>800000</v>
      </c>
      <c r="E26" s="90">
        <v>1200000</v>
      </c>
      <c r="F26" s="4" t="s">
        <v>24</v>
      </c>
      <c r="G26" s="4" t="s">
        <v>123</v>
      </c>
      <c r="I26" s="11">
        <v>5</v>
      </c>
      <c r="J26" s="4" t="s">
        <v>178</v>
      </c>
    </row>
    <row r="27" spans="1:10" x14ac:dyDescent="0.3">
      <c r="A27" s="7">
        <v>41988</v>
      </c>
      <c r="B27" s="7">
        <v>42139</v>
      </c>
      <c r="C27" s="90">
        <v>424800</v>
      </c>
      <c r="D27" s="90">
        <v>849600</v>
      </c>
      <c r="E27" s="90">
        <v>1274400</v>
      </c>
      <c r="F27" s="4" t="s">
        <v>24</v>
      </c>
      <c r="G27" s="4" t="s">
        <v>121</v>
      </c>
      <c r="I27" s="11">
        <v>5</v>
      </c>
      <c r="J27" s="4" t="s">
        <v>178</v>
      </c>
    </row>
    <row r="28" spans="1:10" x14ac:dyDescent="0.3">
      <c r="A28" s="7">
        <v>41988</v>
      </c>
      <c r="B28" s="7">
        <v>42139</v>
      </c>
      <c r="C28" s="90">
        <v>330763.2</v>
      </c>
      <c r="D28" s="90">
        <v>661526.4</v>
      </c>
      <c r="E28" s="90">
        <v>992289.60000000009</v>
      </c>
      <c r="F28" s="4" t="s">
        <v>24</v>
      </c>
      <c r="G28" s="4" t="s">
        <v>110</v>
      </c>
      <c r="I28" s="11">
        <v>5</v>
      </c>
      <c r="J28" s="4" t="s">
        <v>178</v>
      </c>
    </row>
    <row r="29" spans="1:10" x14ac:dyDescent="0.3">
      <c r="A29" s="7">
        <v>41988</v>
      </c>
      <c r="B29" s="7">
        <v>42170</v>
      </c>
      <c r="C29" s="90">
        <v>1174429.29</v>
      </c>
      <c r="D29" s="90">
        <v>2348858.58</v>
      </c>
      <c r="E29" s="90">
        <v>3523287.87</v>
      </c>
      <c r="F29" s="4" t="s">
        <v>24</v>
      </c>
      <c r="G29" s="4" t="s">
        <v>112</v>
      </c>
      <c r="I29" s="11">
        <v>6</v>
      </c>
      <c r="J29" s="4" t="s">
        <v>178</v>
      </c>
    </row>
    <row r="30" spans="1:10" x14ac:dyDescent="0.3">
      <c r="A30" s="7">
        <v>41988</v>
      </c>
      <c r="B30" s="7">
        <v>42170</v>
      </c>
      <c r="C30" s="90">
        <v>345150</v>
      </c>
      <c r="D30" s="90">
        <v>690300</v>
      </c>
      <c r="E30" s="90">
        <v>1035450</v>
      </c>
      <c r="F30" s="4" t="s">
        <v>24</v>
      </c>
      <c r="G30" s="4" t="s">
        <v>120</v>
      </c>
      <c r="I30" s="11">
        <v>6</v>
      </c>
      <c r="J30" s="4" t="s">
        <v>178</v>
      </c>
    </row>
    <row r="31" spans="1:10" x14ac:dyDescent="0.3">
      <c r="A31" s="7">
        <v>41988</v>
      </c>
      <c r="B31" s="7">
        <v>42170</v>
      </c>
      <c r="C31" s="90">
        <v>399969.02</v>
      </c>
      <c r="D31" s="90">
        <v>799938.04</v>
      </c>
      <c r="E31" s="90">
        <v>1199907.06</v>
      </c>
      <c r="F31" s="4" t="s">
        <v>24</v>
      </c>
      <c r="G31" s="4" t="s">
        <v>121</v>
      </c>
      <c r="I31" s="11">
        <v>6</v>
      </c>
      <c r="J31" s="4" t="s">
        <v>178</v>
      </c>
    </row>
    <row r="32" spans="1:10" x14ac:dyDescent="0.3">
      <c r="A32" s="7">
        <v>41988</v>
      </c>
      <c r="B32" s="7">
        <v>42170</v>
      </c>
      <c r="C32" s="90">
        <v>820105.9</v>
      </c>
      <c r="D32" s="90">
        <v>1640211.8</v>
      </c>
      <c r="E32" s="90">
        <v>2460317.7000000002</v>
      </c>
      <c r="F32" s="4" t="s">
        <v>24</v>
      </c>
      <c r="G32" s="4" t="s">
        <v>110</v>
      </c>
      <c r="I32" s="11">
        <v>6</v>
      </c>
      <c r="J32" s="4" t="s">
        <v>178</v>
      </c>
    </row>
    <row r="33" spans="1:10" x14ac:dyDescent="0.3">
      <c r="A33" s="7">
        <v>41988</v>
      </c>
      <c r="B33" s="7">
        <v>42170</v>
      </c>
      <c r="C33" s="90">
        <v>1174429.29</v>
      </c>
      <c r="D33" s="90">
        <v>2348858.58</v>
      </c>
      <c r="E33" s="90">
        <v>3523287.87</v>
      </c>
      <c r="F33" s="4" t="s">
        <v>24</v>
      </c>
      <c r="G33" s="4" t="s">
        <v>112</v>
      </c>
      <c r="I33" s="11">
        <v>6</v>
      </c>
      <c r="J33" s="4" t="s">
        <v>178</v>
      </c>
    </row>
    <row r="34" spans="1:10" x14ac:dyDescent="0.3">
      <c r="A34" s="7">
        <v>41988</v>
      </c>
      <c r="B34" s="7">
        <v>42200</v>
      </c>
      <c r="C34" s="90">
        <v>433840</v>
      </c>
      <c r="D34" s="90">
        <v>867680</v>
      </c>
      <c r="E34" s="90">
        <v>1301520</v>
      </c>
      <c r="F34" s="4" t="s">
        <v>24</v>
      </c>
      <c r="G34" s="4" t="s">
        <v>109</v>
      </c>
      <c r="I34" s="11">
        <v>7</v>
      </c>
      <c r="J34" s="4" t="s">
        <v>178</v>
      </c>
    </row>
    <row r="35" spans="1:10" x14ac:dyDescent="0.3">
      <c r="A35" s="7">
        <v>41988</v>
      </c>
      <c r="B35" s="7">
        <v>42200</v>
      </c>
      <c r="C35" s="90">
        <v>942267.55</v>
      </c>
      <c r="D35" s="90">
        <v>1884535.1</v>
      </c>
      <c r="E35" s="90">
        <v>2826802.6500000004</v>
      </c>
      <c r="F35" s="4" t="s">
        <v>24</v>
      </c>
      <c r="G35" s="4" t="s">
        <v>115</v>
      </c>
      <c r="I35" s="11">
        <v>7</v>
      </c>
      <c r="J35" s="4" t="s">
        <v>178</v>
      </c>
    </row>
    <row r="36" spans="1:10" x14ac:dyDescent="0.3">
      <c r="A36" s="7">
        <v>41988</v>
      </c>
      <c r="B36" s="7">
        <v>42200</v>
      </c>
      <c r="C36" s="90">
        <v>962036</v>
      </c>
      <c r="D36" s="90">
        <v>1924072</v>
      </c>
      <c r="E36" s="90">
        <v>2886108</v>
      </c>
      <c r="F36" s="4" t="s">
        <v>24</v>
      </c>
      <c r="G36" s="4" t="s">
        <v>115</v>
      </c>
      <c r="I36" s="11">
        <v>7</v>
      </c>
      <c r="J36" s="4" t="s">
        <v>178</v>
      </c>
    </row>
    <row r="37" spans="1:10" x14ac:dyDescent="0.3">
      <c r="A37" s="7">
        <v>41988</v>
      </c>
      <c r="B37" s="7">
        <v>42200</v>
      </c>
      <c r="C37" s="90">
        <v>450796.88</v>
      </c>
      <c r="D37" s="90">
        <v>901593.76</v>
      </c>
      <c r="E37" s="90">
        <v>1352390.6400000001</v>
      </c>
      <c r="F37" s="4" t="s">
        <v>24</v>
      </c>
      <c r="G37" s="4" t="s">
        <v>112</v>
      </c>
      <c r="I37" s="11">
        <v>7</v>
      </c>
      <c r="J37" s="4" t="s">
        <v>178</v>
      </c>
    </row>
    <row r="38" spans="1:10" x14ac:dyDescent="0.3">
      <c r="A38" s="7">
        <v>41988</v>
      </c>
      <c r="B38" s="7">
        <v>42200</v>
      </c>
      <c r="C38" s="90">
        <v>486870</v>
      </c>
      <c r="D38" s="90">
        <v>973740</v>
      </c>
      <c r="E38" s="90">
        <v>1460610</v>
      </c>
      <c r="F38" s="4" t="s">
        <v>24</v>
      </c>
      <c r="G38" s="4" t="s">
        <v>114</v>
      </c>
      <c r="I38" s="11">
        <v>7</v>
      </c>
      <c r="J38" s="4" t="s">
        <v>178</v>
      </c>
    </row>
    <row r="39" spans="1:10" x14ac:dyDescent="0.3">
      <c r="A39" s="7">
        <v>41988</v>
      </c>
      <c r="B39" s="7">
        <v>42231</v>
      </c>
      <c r="C39" s="90">
        <v>343026</v>
      </c>
      <c r="D39" s="90">
        <v>686052</v>
      </c>
      <c r="E39" s="90">
        <v>1029078</v>
      </c>
      <c r="F39" s="4" t="s">
        <v>24</v>
      </c>
      <c r="G39" s="4" t="s">
        <v>125</v>
      </c>
      <c r="I39" s="11">
        <v>8</v>
      </c>
      <c r="J39" s="4" t="s">
        <v>178</v>
      </c>
    </row>
    <row r="40" spans="1:10" x14ac:dyDescent="0.3">
      <c r="A40" s="7">
        <v>41988</v>
      </c>
      <c r="B40" s="7">
        <v>42231</v>
      </c>
      <c r="C40" s="90">
        <v>361375</v>
      </c>
      <c r="D40" s="90">
        <v>722750</v>
      </c>
      <c r="E40" s="90">
        <v>1084125</v>
      </c>
      <c r="F40" s="4" t="s">
        <v>24</v>
      </c>
      <c r="G40" s="4" t="s">
        <v>123</v>
      </c>
      <c r="I40" s="11">
        <v>8</v>
      </c>
      <c r="J40" s="4" t="s">
        <v>178</v>
      </c>
    </row>
    <row r="41" spans="1:10" x14ac:dyDescent="0.3">
      <c r="A41" s="7">
        <v>41988</v>
      </c>
      <c r="B41" s="7">
        <v>42231</v>
      </c>
      <c r="C41" s="90">
        <v>532666.75</v>
      </c>
      <c r="D41" s="90">
        <v>1065333.5</v>
      </c>
      <c r="E41" s="90">
        <v>1598000.25</v>
      </c>
      <c r="F41" s="4" t="s">
        <v>24</v>
      </c>
      <c r="G41" s="4" t="s">
        <v>114</v>
      </c>
      <c r="I41" s="11">
        <v>8</v>
      </c>
      <c r="J41" s="4" t="s">
        <v>178</v>
      </c>
    </row>
    <row r="42" spans="1:10" x14ac:dyDescent="0.3">
      <c r="A42" s="7">
        <v>41988</v>
      </c>
      <c r="B42" s="7">
        <v>42231</v>
      </c>
      <c r="C42" s="90">
        <v>371700</v>
      </c>
      <c r="D42" s="90">
        <v>743400</v>
      </c>
      <c r="E42" s="90">
        <v>1115100</v>
      </c>
      <c r="F42" s="4" t="s">
        <v>24</v>
      </c>
      <c r="G42" s="4" t="s">
        <v>105</v>
      </c>
      <c r="I42" s="11">
        <v>8</v>
      </c>
      <c r="J42" s="4" t="s">
        <v>178</v>
      </c>
    </row>
    <row r="43" spans="1:10" x14ac:dyDescent="0.3">
      <c r="A43" s="7">
        <v>41988</v>
      </c>
      <c r="B43" s="7">
        <v>42231</v>
      </c>
      <c r="C43" s="90">
        <v>625990</v>
      </c>
      <c r="D43" s="90">
        <v>1251980</v>
      </c>
      <c r="E43" s="90">
        <v>1877970</v>
      </c>
      <c r="F43" s="4" t="s">
        <v>24</v>
      </c>
      <c r="G43" s="4" t="s">
        <v>120</v>
      </c>
      <c r="I43" s="11">
        <v>8</v>
      </c>
      <c r="J43" s="4" t="s">
        <v>178</v>
      </c>
    </row>
    <row r="44" spans="1:10" x14ac:dyDescent="0.3">
      <c r="A44" s="7">
        <v>41988</v>
      </c>
      <c r="B44" s="7">
        <v>42262</v>
      </c>
      <c r="C44" s="90">
        <v>399976</v>
      </c>
      <c r="D44" s="90">
        <v>799952</v>
      </c>
      <c r="E44" s="90">
        <v>1199928</v>
      </c>
      <c r="F44" s="4" t="s">
        <v>24</v>
      </c>
      <c r="G44" s="4" t="s">
        <v>114</v>
      </c>
      <c r="I44" s="11">
        <v>9</v>
      </c>
      <c r="J44" s="4" t="s">
        <v>178</v>
      </c>
    </row>
    <row r="45" spans="1:10" x14ac:dyDescent="0.3">
      <c r="A45" s="7">
        <v>41988</v>
      </c>
      <c r="B45" s="7">
        <v>42262</v>
      </c>
      <c r="C45" s="90">
        <v>596183.31000000006</v>
      </c>
      <c r="D45" s="90">
        <v>1192366.6200000001</v>
      </c>
      <c r="E45" s="90">
        <v>1788549.9300000002</v>
      </c>
      <c r="F45" s="4" t="s">
        <v>24</v>
      </c>
      <c r="G45" s="4" t="s">
        <v>113</v>
      </c>
      <c r="I45" s="11">
        <v>9</v>
      </c>
      <c r="J45" s="4" t="s">
        <v>178</v>
      </c>
    </row>
    <row r="46" spans="1:10" x14ac:dyDescent="0.3">
      <c r="A46" s="7">
        <v>41988</v>
      </c>
      <c r="B46" s="7">
        <v>42262</v>
      </c>
      <c r="C46" s="90">
        <v>1391165.46</v>
      </c>
      <c r="D46" s="90">
        <v>2782330.92</v>
      </c>
      <c r="E46" s="90">
        <v>4173496.38</v>
      </c>
      <c r="F46" s="4" t="s">
        <v>24</v>
      </c>
      <c r="G46" s="4" t="s">
        <v>109</v>
      </c>
      <c r="I46" s="11">
        <v>9</v>
      </c>
      <c r="J46" s="4" t="s">
        <v>178</v>
      </c>
    </row>
    <row r="47" spans="1:10" x14ac:dyDescent="0.3">
      <c r="A47" s="7">
        <v>41988</v>
      </c>
      <c r="B47" s="7">
        <v>42262</v>
      </c>
      <c r="C47" s="90">
        <v>309750</v>
      </c>
      <c r="D47" s="90">
        <v>619500</v>
      </c>
      <c r="E47" s="90">
        <v>929250</v>
      </c>
      <c r="F47" s="4" t="s">
        <v>24</v>
      </c>
      <c r="G47" s="4" t="s">
        <v>106</v>
      </c>
      <c r="I47" s="11">
        <v>9</v>
      </c>
      <c r="J47" s="4" t="s">
        <v>178</v>
      </c>
    </row>
    <row r="48" spans="1:10" x14ac:dyDescent="0.3">
      <c r="A48" s="7">
        <v>41988</v>
      </c>
      <c r="B48" s="7">
        <v>42262</v>
      </c>
      <c r="C48" s="90">
        <v>1521563.23</v>
      </c>
      <c r="D48" s="90">
        <v>3043126.46</v>
      </c>
      <c r="E48" s="90">
        <v>4564689.6899999995</v>
      </c>
      <c r="F48" s="4" t="s">
        <v>24</v>
      </c>
      <c r="G48" s="4" t="s">
        <v>110</v>
      </c>
      <c r="I48" s="11">
        <v>9</v>
      </c>
      <c r="J48" s="4" t="s">
        <v>178</v>
      </c>
    </row>
    <row r="49" spans="1:10" x14ac:dyDescent="0.3">
      <c r="A49" s="7">
        <v>41988</v>
      </c>
      <c r="B49" s="7">
        <v>42292</v>
      </c>
      <c r="C49" s="90">
        <v>343603.66</v>
      </c>
      <c r="D49" s="90">
        <v>687207.32</v>
      </c>
      <c r="E49" s="90">
        <v>1030810.98</v>
      </c>
      <c r="F49" s="4" t="s">
        <v>24</v>
      </c>
      <c r="G49" s="4" t="s">
        <v>111</v>
      </c>
      <c r="I49" s="11">
        <v>10</v>
      </c>
      <c r="J49" s="4" t="s">
        <v>178</v>
      </c>
    </row>
    <row r="50" spans="1:10" x14ac:dyDescent="0.3">
      <c r="A50" s="7">
        <v>41988</v>
      </c>
      <c r="B50" s="7">
        <v>42292</v>
      </c>
      <c r="C50" s="90">
        <v>618197.42000000004</v>
      </c>
      <c r="D50" s="90">
        <v>1236394.8400000001</v>
      </c>
      <c r="E50" s="90">
        <v>1854592.2600000002</v>
      </c>
      <c r="F50" s="4" t="s">
        <v>24</v>
      </c>
      <c r="G50" s="4" t="s">
        <v>116</v>
      </c>
      <c r="I50" s="11">
        <v>10</v>
      </c>
      <c r="J50" s="4" t="s">
        <v>178</v>
      </c>
    </row>
    <row r="51" spans="1:10" x14ac:dyDescent="0.3">
      <c r="A51" s="7">
        <v>41988</v>
      </c>
      <c r="B51" s="7">
        <v>42292</v>
      </c>
      <c r="C51" s="90">
        <v>339840</v>
      </c>
      <c r="D51" s="90">
        <v>679680</v>
      </c>
      <c r="E51" s="90">
        <v>1019520</v>
      </c>
      <c r="F51" s="4" t="s">
        <v>24</v>
      </c>
      <c r="G51" s="4" t="s">
        <v>110</v>
      </c>
      <c r="I51" s="11">
        <v>10</v>
      </c>
      <c r="J51" s="4" t="s">
        <v>178</v>
      </c>
    </row>
    <row r="52" spans="1:10" x14ac:dyDescent="0.3">
      <c r="A52" s="7">
        <v>41988</v>
      </c>
      <c r="B52" s="7">
        <v>42292</v>
      </c>
      <c r="C52" s="90">
        <v>305325</v>
      </c>
      <c r="D52" s="90">
        <v>610650</v>
      </c>
      <c r="E52" s="90">
        <v>915975</v>
      </c>
      <c r="F52" s="4" t="s">
        <v>24</v>
      </c>
      <c r="G52" s="4" t="s">
        <v>107</v>
      </c>
      <c r="I52" s="11">
        <v>10</v>
      </c>
      <c r="J52" s="4" t="s">
        <v>178</v>
      </c>
    </row>
    <row r="53" spans="1:10" x14ac:dyDescent="0.3">
      <c r="A53" s="7">
        <v>41988</v>
      </c>
      <c r="B53" s="7">
        <v>42292</v>
      </c>
      <c r="C53" s="90">
        <v>314531.36</v>
      </c>
      <c r="D53" s="90">
        <v>629062.72</v>
      </c>
      <c r="E53" s="90">
        <v>943594.08</v>
      </c>
      <c r="F53" s="4" t="s">
        <v>24</v>
      </c>
      <c r="G53" s="4" t="s">
        <v>106</v>
      </c>
      <c r="I53" s="11">
        <v>10</v>
      </c>
      <c r="J53" s="4" t="s">
        <v>178</v>
      </c>
    </row>
    <row r="54" spans="1:10" x14ac:dyDescent="0.3">
      <c r="A54" s="7">
        <v>41988</v>
      </c>
      <c r="B54" s="7">
        <v>42323</v>
      </c>
      <c r="C54" s="90">
        <v>371700</v>
      </c>
      <c r="D54" s="90">
        <v>743400</v>
      </c>
      <c r="E54" s="90">
        <v>1115100</v>
      </c>
      <c r="F54" s="4" t="s">
        <v>24</v>
      </c>
      <c r="G54" s="4" t="s">
        <v>113</v>
      </c>
      <c r="I54" s="11">
        <v>11</v>
      </c>
      <c r="J54" s="4" t="s">
        <v>178</v>
      </c>
    </row>
    <row r="55" spans="1:10" x14ac:dyDescent="0.3">
      <c r="A55" s="7">
        <v>41988</v>
      </c>
      <c r="B55" s="7">
        <v>42323</v>
      </c>
      <c r="C55" s="90">
        <v>815316</v>
      </c>
      <c r="D55" s="90">
        <v>1630632</v>
      </c>
      <c r="E55" s="90">
        <v>2445948</v>
      </c>
      <c r="F55" s="4" t="s">
        <v>24</v>
      </c>
      <c r="G55" s="4" t="s">
        <v>110</v>
      </c>
      <c r="I55" s="11">
        <v>11</v>
      </c>
      <c r="J55" s="4" t="s">
        <v>178</v>
      </c>
    </row>
    <row r="56" spans="1:10" x14ac:dyDescent="0.3">
      <c r="A56" s="7">
        <v>41988</v>
      </c>
      <c r="B56" s="7">
        <v>42323</v>
      </c>
      <c r="C56" s="90">
        <v>318600</v>
      </c>
      <c r="D56" s="90">
        <v>637200</v>
      </c>
      <c r="E56" s="90">
        <v>955800</v>
      </c>
      <c r="F56" s="4" t="s">
        <v>24</v>
      </c>
      <c r="G56" s="4" t="s">
        <v>125</v>
      </c>
      <c r="I56" s="11">
        <v>11</v>
      </c>
      <c r="J56" s="4" t="s">
        <v>178</v>
      </c>
    </row>
    <row r="57" spans="1:10" x14ac:dyDescent="0.3">
      <c r="A57" s="7">
        <v>41988</v>
      </c>
      <c r="B57" s="7">
        <v>42323</v>
      </c>
      <c r="C57" s="90">
        <v>521022.13</v>
      </c>
      <c r="D57" s="90">
        <v>1042044.26</v>
      </c>
      <c r="E57" s="90">
        <v>1563066.3900000001</v>
      </c>
      <c r="F57" s="4" t="s">
        <v>24</v>
      </c>
      <c r="G57" s="4" t="s">
        <v>119</v>
      </c>
      <c r="I57" s="11">
        <v>11</v>
      </c>
      <c r="J57" s="4" t="s">
        <v>178</v>
      </c>
    </row>
    <row r="58" spans="1:10" x14ac:dyDescent="0.3">
      <c r="A58" s="7">
        <v>41988</v>
      </c>
      <c r="B58" s="7">
        <v>42323</v>
      </c>
      <c r="C58" s="90">
        <v>350187.11</v>
      </c>
      <c r="D58" s="90">
        <v>700374.22</v>
      </c>
      <c r="E58" s="90">
        <v>1050561.33</v>
      </c>
      <c r="F58" s="4" t="s">
        <v>24</v>
      </c>
      <c r="G58" s="4" t="s">
        <v>110</v>
      </c>
      <c r="I58" s="11">
        <v>11</v>
      </c>
      <c r="J58" s="4" t="s">
        <v>178</v>
      </c>
    </row>
    <row r="59" spans="1:10" x14ac:dyDescent="0.3">
      <c r="A59" s="7">
        <v>41988</v>
      </c>
      <c r="B59" s="7">
        <v>42353</v>
      </c>
      <c r="C59" s="90">
        <v>404279.06</v>
      </c>
      <c r="D59" s="90">
        <v>808558.12</v>
      </c>
      <c r="E59" s="90">
        <v>1212837.18</v>
      </c>
      <c r="F59" s="4" t="s">
        <v>24</v>
      </c>
      <c r="G59" s="4" t="s">
        <v>123</v>
      </c>
      <c r="I59" s="11">
        <v>12</v>
      </c>
      <c r="J59" s="4" t="s">
        <v>178</v>
      </c>
    </row>
    <row r="60" spans="1:10" x14ac:dyDescent="0.3">
      <c r="A60" s="7">
        <v>41988</v>
      </c>
      <c r="B60" s="7">
        <v>42353</v>
      </c>
      <c r="C60" s="90">
        <v>1305519.92</v>
      </c>
      <c r="D60" s="90">
        <v>2611039.84</v>
      </c>
      <c r="E60" s="90">
        <v>3916559.76</v>
      </c>
      <c r="F60" s="4" t="s">
        <v>24</v>
      </c>
      <c r="G60" s="4" t="s">
        <v>108</v>
      </c>
      <c r="I60" s="11">
        <v>12</v>
      </c>
      <c r="J60" s="4" t="s">
        <v>178</v>
      </c>
    </row>
    <row r="61" spans="1:10" x14ac:dyDescent="0.3">
      <c r="A61" s="7">
        <v>41988</v>
      </c>
      <c r="B61" s="7">
        <v>42353</v>
      </c>
      <c r="C61" s="90">
        <v>330760.86</v>
      </c>
      <c r="D61" s="90">
        <v>661521.72</v>
      </c>
      <c r="E61" s="90">
        <v>992282.58</v>
      </c>
      <c r="F61" s="4" t="s">
        <v>24</v>
      </c>
      <c r="G61" s="4" t="s">
        <v>116</v>
      </c>
      <c r="I61" s="11">
        <v>12</v>
      </c>
      <c r="J61" s="4" t="s">
        <v>178</v>
      </c>
    </row>
    <row r="62" spans="1:10" x14ac:dyDescent="0.3">
      <c r="A62" s="7">
        <v>41988</v>
      </c>
      <c r="B62" s="7">
        <v>42353</v>
      </c>
      <c r="C62" s="90">
        <v>587018.21</v>
      </c>
      <c r="D62" s="90">
        <v>1174036.42</v>
      </c>
      <c r="E62" s="90">
        <v>1761054.63</v>
      </c>
      <c r="F62" s="4" t="s">
        <v>24</v>
      </c>
      <c r="G62" s="4" t="s">
        <v>124</v>
      </c>
      <c r="I62" s="11">
        <v>12</v>
      </c>
      <c r="J62" s="4" t="s">
        <v>178</v>
      </c>
    </row>
    <row r="63" spans="1:10" x14ac:dyDescent="0.3">
      <c r="A63" s="7">
        <v>41988</v>
      </c>
      <c r="B63" s="7">
        <v>42353</v>
      </c>
      <c r="C63" s="90">
        <v>354086.51</v>
      </c>
      <c r="D63" s="90">
        <v>708173.02</v>
      </c>
      <c r="E63" s="90">
        <v>1062259.53</v>
      </c>
      <c r="F63" s="4" t="s">
        <v>24</v>
      </c>
      <c r="G63" s="4" t="s">
        <v>118</v>
      </c>
      <c r="I63" s="11">
        <v>12</v>
      </c>
      <c r="J63" s="4" t="s">
        <v>178</v>
      </c>
    </row>
    <row r="64" spans="1:10" x14ac:dyDescent="0.3">
      <c r="A64" s="7">
        <v>42019</v>
      </c>
      <c r="B64" s="7">
        <v>42292</v>
      </c>
      <c r="C64" s="91">
        <v>2000000</v>
      </c>
      <c r="D64" s="91">
        <v>2500000</v>
      </c>
      <c r="E64" s="91">
        <v>3000000</v>
      </c>
      <c r="F64" s="4" t="s">
        <v>24</v>
      </c>
      <c r="G64" s="4" t="s">
        <v>204</v>
      </c>
      <c r="I64" s="11">
        <v>10</v>
      </c>
      <c r="J64" s="4" t="s">
        <v>178</v>
      </c>
    </row>
    <row r="65" spans="1:10" x14ac:dyDescent="0.3">
      <c r="A65" s="7">
        <v>42019</v>
      </c>
      <c r="B65" s="7">
        <v>42323</v>
      </c>
      <c r="C65" s="91">
        <v>2000000</v>
      </c>
      <c r="D65" s="91">
        <v>2500000</v>
      </c>
      <c r="E65" s="91">
        <v>3000000</v>
      </c>
      <c r="F65" s="4" t="s">
        <v>24</v>
      </c>
      <c r="G65" s="4" t="s">
        <v>204</v>
      </c>
      <c r="I65" s="11">
        <v>11</v>
      </c>
      <c r="J65" s="4" t="s">
        <v>178</v>
      </c>
    </row>
    <row r="66" spans="1:10" x14ac:dyDescent="0.3">
      <c r="A66" s="7">
        <v>42019</v>
      </c>
      <c r="B66" s="7">
        <v>42353</v>
      </c>
      <c r="C66" s="91">
        <v>2000000</v>
      </c>
      <c r="D66" s="91">
        <v>2500000</v>
      </c>
      <c r="E66" s="91">
        <v>3000000</v>
      </c>
      <c r="F66" s="4" t="s">
        <v>24</v>
      </c>
      <c r="G66" s="4" t="s">
        <v>204</v>
      </c>
      <c r="I66" s="11">
        <v>12</v>
      </c>
      <c r="J66" s="4" t="s">
        <v>178</v>
      </c>
    </row>
    <row r="67" spans="1:10" x14ac:dyDescent="0.3">
      <c r="A67" s="7">
        <v>42019</v>
      </c>
      <c r="B67" s="7">
        <v>42262</v>
      </c>
      <c r="C67" s="91">
        <v>-3000000</v>
      </c>
      <c r="D67" s="91">
        <v>-3000000</v>
      </c>
      <c r="E67" s="91">
        <v>-3000000</v>
      </c>
      <c r="F67" s="4" t="s">
        <v>24</v>
      </c>
      <c r="G67" s="4" t="s">
        <v>114</v>
      </c>
      <c r="I67" s="11">
        <v>9</v>
      </c>
      <c r="J67" s="4" t="s">
        <v>178</v>
      </c>
    </row>
    <row r="68" spans="1:10" x14ac:dyDescent="0.3">
      <c r="A68" s="7">
        <v>41988</v>
      </c>
      <c r="B68" s="7">
        <v>42019</v>
      </c>
      <c r="C68" s="91">
        <v>-75000</v>
      </c>
      <c r="D68" s="91">
        <v>-90000</v>
      </c>
      <c r="E68" s="91">
        <v>-100000</v>
      </c>
      <c r="F68" s="4" t="s">
        <v>47</v>
      </c>
      <c r="G68" s="4" t="s">
        <v>171</v>
      </c>
      <c r="I68" s="11">
        <v>1</v>
      </c>
      <c r="J68" s="4" t="s">
        <v>177</v>
      </c>
    </row>
    <row r="69" spans="1:10" x14ac:dyDescent="0.3">
      <c r="A69" s="7">
        <v>41988</v>
      </c>
      <c r="B69" s="7">
        <v>42019</v>
      </c>
      <c r="C69" s="91">
        <v>-15000</v>
      </c>
      <c r="D69" s="91">
        <v>-20000</v>
      </c>
      <c r="E69" s="91">
        <v>-25000</v>
      </c>
      <c r="F69" s="4" t="s">
        <v>48</v>
      </c>
      <c r="G69" s="4" t="s">
        <v>173</v>
      </c>
      <c r="I69" s="11">
        <v>1</v>
      </c>
      <c r="J69" s="4" t="s">
        <v>177</v>
      </c>
    </row>
    <row r="70" spans="1:10" x14ac:dyDescent="0.3">
      <c r="A70" s="7">
        <v>41988</v>
      </c>
      <c r="B70" s="7">
        <v>42019</v>
      </c>
      <c r="C70" s="91">
        <v>-7500</v>
      </c>
      <c r="D70" s="91">
        <v>-7500</v>
      </c>
      <c r="E70" s="91">
        <v>-7500</v>
      </c>
      <c r="F70" s="4" t="s">
        <v>49</v>
      </c>
      <c r="G70" s="4" t="s">
        <v>174</v>
      </c>
      <c r="I70" s="11">
        <v>1</v>
      </c>
      <c r="J70" s="4" t="s">
        <v>177</v>
      </c>
    </row>
    <row r="71" spans="1:10" x14ac:dyDescent="0.3">
      <c r="A71" s="7">
        <v>41988</v>
      </c>
      <c r="B71" s="7">
        <v>42019</v>
      </c>
      <c r="C71" s="91">
        <v>-17500</v>
      </c>
      <c r="D71" s="91">
        <v>-20000</v>
      </c>
      <c r="E71" s="91">
        <v>-22500</v>
      </c>
      <c r="F71" s="4" t="s">
        <v>50</v>
      </c>
      <c r="G71" s="4" t="s">
        <v>175</v>
      </c>
      <c r="I71" s="11">
        <v>1</v>
      </c>
      <c r="J71" s="4" t="s">
        <v>177</v>
      </c>
    </row>
    <row r="72" spans="1:10" x14ac:dyDescent="0.3">
      <c r="A72" s="7">
        <v>41988</v>
      </c>
      <c r="B72" s="7">
        <v>42019</v>
      </c>
      <c r="C72" s="91">
        <v>0</v>
      </c>
      <c r="D72" s="91">
        <v>-5000</v>
      </c>
      <c r="E72" s="91">
        <v>-10000</v>
      </c>
      <c r="F72" s="4" t="s">
        <v>51</v>
      </c>
      <c r="G72" s="4" t="s">
        <v>176</v>
      </c>
      <c r="I72" s="11">
        <v>1</v>
      </c>
      <c r="J72" s="4" t="s">
        <v>177</v>
      </c>
    </row>
    <row r="73" spans="1:10" x14ac:dyDescent="0.3">
      <c r="A73" s="7">
        <v>41988</v>
      </c>
      <c r="B73" s="7">
        <v>42050</v>
      </c>
      <c r="C73" s="91">
        <v>-75000</v>
      </c>
      <c r="D73" s="91">
        <v>-90000</v>
      </c>
      <c r="E73" s="91">
        <v>-100000</v>
      </c>
      <c r="F73" s="4" t="s">
        <v>47</v>
      </c>
      <c r="G73" s="4" t="s">
        <v>171</v>
      </c>
      <c r="I73" s="11">
        <v>2</v>
      </c>
      <c r="J73" s="4" t="s">
        <v>177</v>
      </c>
    </row>
    <row r="74" spans="1:10" x14ac:dyDescent="0.3">
      <c r="A74" s="7">
        <v>41988</v>
      </c>
      <c r="B74" s="7">
        <v>42050</v>
      </c>
      <c r="C74" s="91">
        <v>-15000</v>
      </c>
      <c r="D74" s="91">
        <v>-20000</v>
      </c>
      <c r="E74" s="91">
        <v>-25000</v>
      </c>
      <c r="F74" s="4" t="s">
        <v>48</v>
      </c>
      <c r="G74" s="4" t="s">
        <v>173</v>
      </c>
      <c r="I74" s="11">
        <v>2</v>
      </c>
      <c r="J74" s="4" t="s">
        <v>177</v>
      </c>
    </row>
    <row r="75" spans="1:10" x14ac:dyDescent="0.3">
      <c r="A75" s="7">
        <v>41988</v>
      </c>
      <c r="B75" s="7">
        <v>42050</v>
      </c>
      <c r="C75" s="91">
        <v>-7500</v>
      </c>
      <c r="D75" s="91">
        <v>-7500</v>
      </c>
      <c r="E75" s="91">
        <v>-7500</v>
      </c>
      <c r="F75" s="4" t="s">
        <v>49</v>
      </c>
      <c r="G75" s="4" t="s">
        <v>174</v>
      </c>
      <c r="I75" s="11">
        <v>2</v>
      </c>
      <c r="J75" s="4" t="s">
        <v>177</v>
      </c>
    </row>
    <row r="76" spans="1:10" x14ac:dyDescent="0.3">
      <c r="A76" s="7">
        <v>41988</v>
      </c>
      <c r="B76" s="7">
        <v>42050</v>
      </c>
      <c r="C76" s="91">
        <v>-17500</v>
      </c>
      <c r="D76" s="91">
        <v>-20000</v>
      </c>
      <c r="E76" s="91">
        <v>-22500</v>
      </c>
      <c r="F76" s="4" t="s">
        <v>50</v>
      </c>
      <c r="G76" s="4" t="s">
        <v>175</v>
      </c>
      <c r="I76" s="11">
        <v>2</v>
      </c>
      <c r="J76" s="4" t="s">
        <v>177</v>
      </c>
    </row>
    <row r="77" spans="1:10" x14ac:dyDescent="0.3">
      <c r="A77" s="7">
        <v>41988</v>
      </c>
      <c r="B77" s="7">
        <v>42050</v>
      </c>
      <c r="C77" s="91">
        <v>0</v>
      </c>
      <c r="D77" s="91">
        <v>-5000</v>
      </c>
      <c r="E77" s="91">
        <v>-10000</v>
      </c>
      <c r="F77" s="4" t="s">
        <v>51</v>
      </c>
      <c r="G77" s="4" t="s">
        <v>176</v>
      </c>
      <c r="I77" s="11">
        <v>2</v>
      </c>
      <c r="J77" s="4" t="s">
        <v>177</v>
      </c>
    </row>
    <row r="78" spans="1:10" x14ac:dyDescent="0.3">
      <c r="A78" s="7">
        <v>41988</v>
      </c>
      <c r="B78" s="7">
        <v>42078</v>
      </c>
      <c r="C78" s="91">
        <v>-75000</v>
      </c>
      <c r="D78" s="91">
        <v>-90000</v>
      </c>
      <c r="E78" s="91">
        <v>-100000</v>
      </c>
      <c r="F78" s="4" t="s">
        <v>47</v>
      </c>
      <c r="G78" s="4" t="s">
        <v>171</v>
      </c>
      <c r="I78" s="11">
        <v>3</v>
      </c>
      <c r="J78" s="4" t="s">
        <v>177</v>
      </c>
    </row>
    <row r="79" spans="1:10" x14ac:dyDescent="0.3">
      <c r="A79" s="7">
        <v>41988</v>
      </c>
      <c r="B79" s="7">
        <v>42078</v>
      </c>
      <c r="C79" s="91">
        <v>-15000</v>
      </c>
      <c r="D79" s="91">
        <v>-20000</v>
      </c>
      <c r="E79" s="91">
        <v>-25000</v>
      </c>
      <c r="F79" s="4" t="s">
        <v>48</v>
      </c>
      <c r="G79" s="4" t="s">
        <v>173</v>
      </c>
      <c r="I79" s="11">
        <v>3</v>
      </c>
      <c r="J79" s="4" t="s">
        <v>177</v>
      </c>
    </row>
    <row r="80" spans="1:10" x14ac:dyDescent="0.3">
      <c r="A80" s="7">
        <v>41988</v>
      </c>
      <c r="B80" s="7">
        <v>42078</v>
      </c>
      <c r="C80" s="91">
        <v>-7500</v>
      </c>
      <c r="D80" s="91">
        <v>-7500</v>
      </c>
      <c r="E80" s="91">
        <v>-7500</v>
      </c>
      <c r="F80" s="4" t="s">
        <v>49</v>
      </c>
      <c r="G80" s="4" t="s">
        <v>174</v>
      </c>
      <c r="I80" s="11">
        <v>3</v>
      </c>
      <c r="J80" s="4" t="s">
        <v>177</v>
      </c>
    </row>
    <row r="81" spans="1:10" x14ac:dyDescent="0.3">
      <c r="A81" s="7">
        <v>41988</v>
      </c>
      <c r="B81" s="7">
        <v>42078</v>
      </c>
      <c r="C81" s="91">
        <v>-17500</v>
      </c>
      <c r="D81" s="91">
        <v>-20000</v>
      </c>
      <c r="E81" s="91">
        <v>-22500</v>
      </c>
      <c r="F81" s="4" t="s">
        <v>50</v>
      </c>
      <c r="G81" s="4" t="s">
        <v>175</v>
      </c>
      <c r="I81" s="11">
        <v>3</v>
      </c>
      <c r="J81" s="4" t="s">
        <v>177</v>
      </c>
    </row>
    <row r="82" spans="1:10" x14ac:dyDescent="0.3">
      <c r="A82" s="7">
        <v>41988</v>
      </c>
      <c r="B82" s="7">
        <v>42078</v>
      </c>
      <c r="C82" s="91">
        <v>0</v>
      </c>
      <c r="D82" s="91">
        <v>-5000</v>
      </c>
      <c r="E82" s="91">
        <v>-10000</v>
      </c>
      <c r="F82" s="4" t="s">
        <v>51</v>
      </c>
      <c r="G82" s="4" t="s">
        <v>176</v>
      </c>
      <c r="I82" s="11">
        <v>3</v>
      </c>
      <c r="J82" s="4" t="s">
        <v>177</v>
      </c>
    </row>
    <row r="83" spans="1:10" x14ac:dyDescent="0.3">
      <c r="A83" s="7">
        <v>41988</v>
      </c>
      <c r="B83" s="7">
        <v>42109</v>
      </c>
      <c r="C83" s="91">
        <v>-75000</v>
      </c>
      <c r="D83" s="91">
        <v>-90000</v>
      </c>
      <c r="E83" s="91">
        <v>-100000</v>
      </c>
      <c r="F83" s="4" t="s">
        <v>47</v>
      </c>
      <c r="G83" s="4" t="s">
        <v>171</v>
      </c>
      <c r="I83" s="11">
        <v>4</v>
      </c>
      <c r="J83" s="4" t="s">
        <v>177</v>
      </c>
    </row>
    <row r="84" spans="1:10" x14ac:dyDescent="0.3">
      <c r="A84" s="7">
        <v>41988</v>
      </c>
      <c r="B84" s="7">
        <v>42109</v>
      </c>
      <c r="C84" s="91">
        <v>-15000</v>
      </c>
      <c r="D84" s="91">
        <v>-20000</v>
      </c>
      <c r="E84" s="91">
        <v>-25000</v>
      </c>
      <c r="F84" s="4" t="s">
        <v>48</v>
      </c>
      <c r="G84" s="4" t="s">
        <v>173</v>
      </c>
      <c r="I84" s="11">
        <v>4</v>
      </c>
      <c r="J84" s="4" t="s">
        <v>177</v>
      </c>
    </row>
    <row r="85" spans="1:10" x14ac:dyDescent="0.3">
      <c r="A85" s="7">
        <v>41988</v>
      </c>
      <c r="B85" s="7">
        <v>42109</v>
      </c>
      <c r="C85" s="91">
        <v>-7500</v>
      </c>
      <c r="D85" s="91">
        <v>-7500</v>
      </c>
      <c r="E85" s="91">
        <v>-7500</v>
      </c>
      <c r="F85" s="4" t="s">
        <v>49</v>
      </c>
      <c r="G85" s="4" t="s">
        <v>174</v>
      </c>
      <c r="I85" s="11">
        <v>4</v>
      </c>
      <c r="J85" s="4" t="s">
        <v>177</v>
      </c>
    </row>
    <row r="86" spans="1:10" x14ac:dyDescent="0.3">
      <c r="A86" s="7">
        <v>41988</v>
      </c>
      <c r="B86" s="7">
        <v>42109</v>
      </c>
      <c r="C86" s="91">
        <v>-17500</v>
      </c>
      <c r="D86" s="91">
        <v>-20000</v>
      </c>
      <c r="E86" s="91">
        <v>-22500</v>
      </c>
      <c r="F86" s="4" t="s">
        <v>50</v>
      </c>
      <c r="G86" s="4" t="s">
        <v>175</v>
      </c>
      <c r="I86" s="11">
        <v>4</v>
      </c>
      <c r="J86" s="4" t="s">
        <v>177</v>
      </c>
    </row>
    <row r="87" spans="1:10" x14ac:dyDescent="0.3">
      <c r="A87" s="7">
        <v>41988</v>
      </c>
      <c r="B87" s="7">
        <v>42109</v>
      </c>
      <c r="C87" s="91">
        <v>0</v>
      </c>
      <c r="D87" s="91">
        <v>-5000</v>
      </c>
      <c r="E87" s="91">
        <v>-10000</v>
      </c>
      <c r="F87" s="4" t="s">
        <v>51</v>
      </c>
      <c r="G87" s="4" t="s">
        <v>176</v>
      </c>
      <c r="I87" s="11">
        <v>4</v>
      </c>
      <c r="J87" s="4" t="s">
        <v>177</v>
      </c>
    </row>
    <row r="88" spans="1:10" x14ac:dyDescent="0.3">
      <c r="A88" s="7">
        <v>41988</v>
      </c>
      <c r="B88" s="7">
        <v>42139</v>
      </c>
      <c r="C88" s="91">
        <v>-75000</v>
      </c>
      <c r="D88" s="91">
        <v>-90000</v>
      </c>
      <c r="E88" s="91">
        <v>-100000</v>
      </c>
      <c r="F88" s="4" t="s">
        <v>47</v>
      </c>
      <c r="G88" s="4" t="s">
        <v>171</v>
      </c>
      <c r="I88" s="11">
        <v>5</v>
      </c>
      <c r="J88" s="4" t="s">
        <v>177</v>
      </c>
    </row>
    <row r="89" spans="1:10" x14ac:dyDescent="0.3">
      <c r="A89" s="7">
        <v>41988</v>
      </c>
      <c r="B89" s="7">
        <v>42139</v>
      </c>
      <c r="C89" s="91">
        <v>-15000</v>
      </c>
      <c r="D89" s="91">
        <v>-20000</v>
      </c>
      <c r="E89" s="91">
        <v>-25000</v>
      </c>
      <c r="F89" s="4" t="s">
        <v>48</v>
      </c>
      <c r="G89" s="4" t="s">
        <v>173</v>
      </c>
      <c r="I89" s="11">
        <v>5</v>
      </c>
      <c r="J89" s="4" t="s">
        <v>177</v>
      </c>
    </row>
    <row r="90" spans="1:10" x14ac:dyDescent="0.3">
      <c r="A90" s="7">
        <v>41988</v>
      </c>
      <c r="B90" s="7">
        <v>42139</v>
      </c>
      <c r="C90" s="91">
        <v>-7500</v>
      </c>
      <c r="D90" s="91">
        <v>-7500</v>
      </c>
      <c r="E90" s="91">
        <v>-7500</v>
      </c>
      <c r="F90" s="4" t="s">
        <v>49</v>
      </c>
      <c r="G90" s="4" t="s">
        <v>174</v>
      </c>
      <c r="I90" s="11">
        <v>5</v>
      </c>
      <c r="J90" s="4" t="s">
        <v>177</v>
      </c>
    </row>
    <row r="91" spans="1:10" x14ac:dyDescent="0.3">
      <c r="A91" s="7">
        <v>41988</v>
      </c>
      <c r="B91" s="7">
        <v>42139</v>
      </c>
      <c r="C91" s="91">
        <v>-17500</v>
      </c>
      <c r="D91" s="91">
        <v>-20000</v>
      </c>
      <c r="E91" s="91">
        <v>-22500</v>
      </c>
      <c r="F91" s="4" t="s">
        <v>50</v>
      </c>
      <c r="G91" s="4" t="s">
        <v>175</v>
      </c>
      <c r="I91" s="11">
        <v>5</v>
      </c>
      <c r="J91" s="4" t="s">
        <v>177</v>
      </c>
    </row>
    <row r="92" spans="1:10" x14ac:dyDescent="0.3">
      <c r="A92" s="7">
        <v>41988</v>
      </c>
      <c r="B92" s="7">
        <v>42139</v>
      </c>
      <c r="C92" s="91">
        <v>0</v>
      </c>
      <c r="D92" s="91">
        <v>-5000</v>
      </c>
      <c r="E92" s="91">
        <v>-10000</v>
      </c>
      <c r="F92" s="4" t="s">
        <v>51</v>
      </c>
      <c r="G92" s="4" t="s">
        <v>176</v>
      </c>
      <c r="I92" s="11">
        <v>5</v>
      </c>
      <c r="J92" s="4" t="s">
        <v>177</v>
      </c>
    </row>
    <row r="93" spans="1:10" x14ac:dyDescent="0.3">
      <c r="A93" s="7">
        <v>41988</v>
      </c>
      <c r="B93" s="7">
        <v>42170</v>
      </c>
      <c r="C93" s="91">
        <v>-75000</v>
      </c>
      <c r="D93" s="91">
        <v>-90000</v>
      </c>
      <c r="E93" s="91">
        <v>-100000</v>
      </c>
      <c r="F93" s="4" t="s">
        <v>47</v>
      </c>
      <c r="G93" s="4" t="s">
        <v>171</v>
      </c>
      <c r="I93" s="11">
        <v>6</v>
      </c>
      <c r="J93" s="4" t="s">
        <v>177</v>
      </c>
    </row>
    <row r="94" spans="1:10" x14ac:dyDescent="0.3">
      <c r="A94" s="7">
        <v>41988</v>
      </c>
      <c r="B94" s="7">
        <v>42170</v>
      </c>
      <c r="C94" s="91">
        <v>-15000</v>
      </c>
      <c r="D94" s="91">
        <v>-20000</v>
      </c>
      <c r="E94" s="91">
        <v>-25000</v>
      </c>
      <c r="F94" s="4" t="s">
        <v>48</v>
      </c>
      <c r="G94" s="4" t="s">
        <v>173</v>
      </c>
      <c r="I94" s="11">
        <v>6</v>
      </c>
      <c r="J94" s="4" t="s">
        <v>177</v>
      </c>
    </row>
    <row r="95" spans="1:10" x14ac:dyDescent="0.3">
      <c r="A95" s="7">
        <v>41988</v>
      </c>
      <c r="B95" s="7">
        <v>42170</v>
      </c>
      <c r="C95" s="91">
        <v>-7500</v>
      </c>
      <c r="D95" s="91">
        <v>-7500</v>
      </c>
      <c r="E95" s="91">
        <v>-7500</v>
      </c>
      <c r="F95" s="4" t="s">
        <v>49</v>
      </c>
      <c r="G95" s="4" t="s">
        <v>174</v>
      </c>
      <c r="I95" s="11">
        <v>6</v>
      </c>
      <c r="J95" s="4" t="s">
        <v>177</v>
      </c>
    </row>
    <row r="96" spans="1:10" x14ac:dyDescent="0.3">
      <c r="A96" s="7">
        <v>41988</v>
      </c>
      <c r="B96" s="7">
        <v>42170</v>
      </c>
      <c r="C96" s="91">
        <v>-17500</v>
      </c>
      <c r="D96" s="91">
        <v>-20000</v>
      </c>
      <c r="E96" s="91">
        <v>-22500</v>
      </c>
      <c r="F96" s="4" t="s">
        <v>50</v>
      </c>
      <c r="G96" s="4" t="s">
        <v>175</v>
      </c>
      <c r="I96" s="11">
        <v>6</v>
      </c>
      <c r="J96" s="4" t="s">
        <v>177</v>
      </c>
    </row>
    <row r="97" spans="1:10" x14ac:dyDescent="0.3">
      <c r="A97" s="7">
        <v>41988</v>
      </c>
      <c r="B97" s="7">
        <v>42170</v>
      </c>
      <c r="C97" s="91">
        <v>0</v>
      </c>
      <c r="D97" s="91">
        <v>-5000</v>
      </c>
      <c r="E97" s="91">
        <v>-10000</v>
      </c>
      <c r="F97" s="4" t="s">
        <v>51</v>
      </c>
      <c r="G97" s="4" t="s">
        <v>176</v>
      </c>
      <c r="I97" s="11">
        <v>6</v>
      </c>
      <c r="J97" s="4" t="s">
        <v>177</v>
      </c>
    </row>
    <row r="98" spans="1:10" x14ac:dyDescent="0.3">
      <c r="A98" s="7">
        <v>41988</v>
      </c>
      <c r="B98" s="7">
        <v>42200</v>
      </c>
      <c r="C98" s="91">
        <v>-75000</v>
      </c>
      <c r="D98" s="91">
        <v>-90000</v>
      </c>
      <c r="E98" s="91">
        <v>-100000</v>
      </c>
      <c r="F98" s="4" t="s">
        <v>47</v>
      </c>
      <c r="G98" s="4" t="s">
        <v>171</v>
      </c>
      <c r="I98" s="11">
        <v>7</v>
      </c>
      <c r="J98" s="4" t="s">
        <v>177</v>
      </c>
    </row>
    <row r="99" spans="1:10" x14ac:dyDescent="0.3">
      <c r="A99" s="7">
        <v>41988</v>
      </c>
      <c r="B99" s="7">
        <v>42200</v>
      </c>
      <c r="C99" s="91">
        <v>-15000</v>
      </c>
      <c r="D99" s="91">
        <v>-20000</v>
      </c>
      <c r="E99" s="91">
        <v>-25000</v>
      </c>
      <c r="F99" s="4" t="s">
        <v>48</v>
      </c>
      <c r="G99" s="4" t="s">
        <v>173</v>
      </c>
      <c r="I99" s="11">
        <v>7</v>
      </c>
      <c r="J99" s="4" t="s">
        <v>177</v>
      </c>
    </row>
    <row r="100" spans="1:10" x14ac:dyDescent="0.3">
      <c r="A100" s="7">
        <v>41988</v>
      </c>
      <c r="B100" s="7">
        <v>42200</v>
      </c>
      <c r="C100" s="91">
        <v>-7500</v>
      </c>
      <c r="D100" s="91">
        <v>-7500</v>
      </c>
      <c r="E100" s="91">
        <v>-7500</v>
      </c>
      <c r="F100" s="4" t="s">
        <v>49</v>
      </c>
      <c r="G100" s="4" t="s">
        <v>174</v>
      </c>
      <c r="I100" s="11">
        <v>7</v>
      </c>
      <c r="J100" s="4" t="s">
        <v>177</v>
      </c>
    </row>
    <row r="101" spans="1:10" x14ac:dyDescent="0.3">
      <c r="A101" s="7">
        <v>41988</v>
      </c>
      <c r="B101" s="7">
        <v>42200</v>
      </c>
      <c r="C101" s="91">
        <v>-17500</v>
      </c>
      <c r="D101" s="91">
        <v>-20000</v>
      </c>
      <c r="E101" s="91">
        <v>-22500</v>
      </c>
      <c r="F101" s="4" t="s">
        <v>50</v>
      </c>
      <c r="G101" s="4" t="s">
        <v>175</v>
      </c>
      <c r="I101" s="11">
        <v>7</v>
      </c>
      <c r="J101" s="4" t="s">
        <v>177</v>
      </c>
    </row>
    <row r="102" spans="1:10" x14ac:dyDescent="0.3">
      <c r="A102" s="7">
        <v>41988</v>
      </c>
      <c r="B102" s="7">
        <v>42200</v>
      </c>
      <c r="C102" s="91">
        <v>0</v>
      </c>
      <c r="D102" s="91">
        <v>-5000</v>
      </c>
      <c r="E102" s="91">
        <v>-10000</v>
      </c>
      <c r="F102" s="4" t="s">
        <v>51</v>
      </c>
      <c r="G102" s="4" t="s">
        <v>176</v>
      </c>
      <c r="I102" s="11">
        <v>7</v>
      </c>
      <c r="J102" s="4" t="s">
        <v>177</v>
      </c>
    </row>
    <row r="103" spans="1:10" x14ac:dyDescent="0.3">
      <c r="A103" s="7">
        <v>41988</v>
      </c>
      <c r="B103" s="7">
        <v>42231</v>
      </c>
      <c r="C103" s="91">
        <v>-75000</v>
      </c>
      <c r="D103" s="91">
        <v>-90000</v>
      </c>
      <c r="E103" s="91">
        <v>-100000</v>
      </c>
      <c r="F103" s="4" t="s">
        <v>47</v>
      </c>
      <c r="G103" s="4" t="s">
        <v>171</v>
      </c>
      <c r="I103" s="11">
        <v>8</v>
      </c>
      <c r="J103" s="4" t="s">
        <v>177</v>
      </c>
    </row>
    <row r="104" spans="1:10" x14ac:dyDescent="0.3">
      <c r="A104" s="7">
        <v>41988</v>
      </c>
      <c r="B104" s="7">
        <v>42231</v>
      </c>
      <c r="C104" s="91">
        <v>-15000</v>
      </c>
      <c r="D104" s="91">
        <v>-20000</v>
      </c>
      <c r="E104" s="91">
        <v>-25000</v>
      </c>
      <c r="F104" s="4" t="s">
        <v>48</v>
      </c>
      <c r="G104" s="4" t="s">
        <v>173</v>
      </c>
      <c r="I104" s="11">
        <v>8</v>
      </c>
      <c r="J104" s="4" t="s">
        <v>177</v>
      </c>
    </row>
    <row r="105" spans="1:10" x14ac:dyDescent="0.3">
      <c r="A105" s="7">
        <v>41988</v>
      </c>
      <c r="B105" s="7">
        <v>42231</v>
      </c>
      <c r="C105" s="91">
        <v>-7500</v>
      </c>
      <c r="D105" s="91">
        <v>-7500</v>
      </c>
      <c r="E105" s="91">
        <v>-7500</v>
      </c>
      <c r="F105" s="4" t="s">
        <v>49</v>
      </c>
      <c r="G105" s="4" t="s">
        <v>174</v>
      </c>
      <c r="I105" s="11">
        <v>8</v>
      </c>
      <c r="J105" s="4" t="s">
        <v>177</v>
      </c>
    </row>
    <row r="106" spans="1:10" x14ac:dyDescent="0.3">
      <c r="A106" s="7">
        <v>41988</v>
      </c>
      <c r="B106" s="7">
        <v>42231</v>
      </c>
      <c r="C106" s="91">
        <v>-17500</v>
      </c>
      <c r="D106" s="91">
        <v>-20000</v>
      </c>
      <c r="E106" s="91">
        <v>-22500</v>
      </c>
      <c r="F106" s="4" t="s">
        <v>50</v>
      </c>
      <c r="G106" s="4" t="s">
        <v>175</v>
      </c>
      <c r="I106" s="11">
        <v>8</v>
      </c>
      <c r="J106" s="4" t="s">
        <v>177</v>
      </c>
    </row>
    <row r="107" spans="1:10" x14ac:dyDescent="0.3">
      <c r="A107" s="7">
        <v>41988</v>
      </c>
      <c r="B107" s="7">
        <v>42231</v>
      </c>
      <c r="C107" s="91">
        <v>0</v>
      </c>
      <c r="D107" s="91">
        <v>-5000</v>
      </c>
      <c r="E107" s="91">
        <v>-10000</v>
      </c>
      <c r="F107" s="4" t="s">
        <v>51</v>
      </c>
      <c r="G107" s="4" t="s">
        <v>176</v>
      </c>
      <c r="I107" s="11">
        <v>8</v>
      </c>
      <c r="J107" s="4" t="s">
        <v>177</v>
      </c>
    </row>
    <row r="108" spans="1:10" x14ac:dyDescent="0.3">
      <c r="A108" s="7">
        <v>41988</v>
      </c>
      <c r="B108" s="7">
        <v>42262</v>
      </c>
      <c r="C108" s="91">
        <v>-75000</v>
      </c>
      <c r="D108" s="91">
        <v>-90000</v>
      </c>
      <c r="E108" s="91">
        <v>-100000</v>
      </c>
      <c r="F108" s="4" t="s">
        <v>47</v>
      </c>
      <c r="G108" s="4" t="s">
        <v>171</v>
      </c>
      <c r="I108" s="11">
        <v>9</v>
      </c>
      <c r="J108" s="4" t="s">
        <v>177</v>
      </c>
    </row>
    <row r="109" spans="1:10" x14ac:dyDescent="0.3">
      <c r="A109" s="7">
        <v>41988</v>
      </c>
      <c r="B109" s="7">
        <v>42262</v>
      </c>
      <c r="C109" s="91">
        <v>-15000</v>
      </c>
      <c r="D109" s="91">
        <v>-20000</v>
      </c>
      <c r="E109" s="91">
        <v>-25000</v>
      </c>
      <c r="F109" s="4" t="s">
        <v>48</v>
      </c>
      <c r="G109" s="4" t="s">
        <v>173</v>
      </c>
      <c r="I109" s="11">
        <v>9</v>
      </c>
      <c r="J109" s="4" t="s">
        <v>177</v>
      </c>
    </row>
    <row r="110" spans="1:10" x14ac:dyDescent="0.3">
      <c r="A110" s="7">
        <v>41988</v>
      </c>
      <c r="B110" s="7">
        <v>42262</v>
      </c>
      <c r="C110" s="91">
        <v>-7500</v>
      </c>
      <c r="D110" s="91">
        <v>-7500</v>
      </c>
      <c r="E110" s="91">
        <v>-7500</v>
      </c>
      <c r="F110" s="4" t="s">
        <v>49</v>
      </c>
      <c r="G110" s="4" t="s">
        <v>174</v>
      </c>
      <c r="I110" s="11">
        <v>9</v>
      </c>
      <c r="J110" s="4" t="s">
        <v>177</v>
      </c>
    </row>
    <row r="111" spans="1:10" x14ac:dyDescent="0.3">
      <c r="A111" s="7">
        <v>41988</v>
      </c>
      <c r="B111" s="7">
        <v>42262</v>
      </c>
      <c r="C111" s="91">
        <v>-17500</v>
      </c>
      <c r="D111" s="91">
        <v>-20000</v>
      </c>
      <c r="E111" s="91">
        <v>-22500</v>
      </c>
      <c r="F111" s="4" t="s">
        <v>50</v>
      </c>
      <c r="G111" s="4" t="s">
        <v>175</v>
      </c>
      <c r="I111" s="11">
        <v>9</v>
      </c>
      <c r="J111" s="4" t="s">
        <v>177</v>
      </c>
    </row>
    <row r="112" spans="1:10" x14ac:dyDescent="0.3">
      <c r="A112" s="7">
        <v>41988</v>
      </c>
      <c r="B112" s="7">
        <v>42262</v>
      </c>
      <c r="C112" s="91">
        <v>0</v>
      </c>
      <c r="D112" s="91">
        <v>-5000</v>
      </c>
      <c r="E112" s="91">
        <v>-10000</v>
      </c>
      <c r="F112" s="4" t="s">
        <v>51</v>
      </c>
      <c r="G112" s="4" t="s">
        <v>176</v>
      </c>
      <c r="I112" s="11">
        <v>9</v>
      </c>
      <c r="J112" s="4" t="s">
        <v>177</v>
      </c>
    </row>
    <row r="113" spans="1:10" x14ac:dyDescent="0.3">
      <c r="A113" s="7">
        <v>41988</v>
      </c>
      <c r="B113" s="7">
        <v>42292</v>
      </c>
      <c r="C113" s="91">
        <v>-75000</v>
      </c>
      <c r="D113" s="91">
        <v>-90000</v>
      </c>
      <c r="E113" s="91">
        <v>-100000</v>
      </c>
      <c r="F113" s="4" t="s">
        <v>47</v>
      </c>
      <c r="G113" s="4" t="s">
        <v>171</v>
      </c>
      <c r="I113" s="11">
        <v>10</v>
      </c>
      <c r="J113" s="4" t="s">
        <v>177</v>
      </c>
    </row>
    <row r="114" spans="1:10" x14ac:dyDescent="0.3">
      <c r="A114" s="7">
        <v>41988</v>
      </c>
      <c r="B114" s="7">
        <v>42292</v>
      </c>
      <c r="C114" s="91">
        <v>-15000</v>
      </c>
      <c r="D114" s="91">
        <v>-20000</v>
      </c>
      <c r="E114" s="91">
        <v>-25000</v>
      </c>
      <c r="F114" s="4" t="s">
        <v>48</v>
      </c>
      <c r="G114" s="4" t="s">
        <v>173</v>
      </c>
      <c r="I114" s="11">
        <v>10</v>
      </c>
      <c r="J114" s="4" t="s">
        <v>177</v>
      </c>
    </row>
    <row r="115" spans="1:10" x14ac:dyDescent="0.3">
      <c r="A115" s="7">
        <v>41988</v>
      </c>
      <c r="B115" s="7">
        <v>42292</v>
      </c>
      <c r="C115" s="91">
        <v>-7500</v>
      </c>
      <c r="D115" s="91">
        <v>-7500</v>
      </c>
      <c r="E115" s="91">
        <v>-7500</v>
      </c>
      <c r="F115" s="4" t="s">
        <v>49</v>
      </c>
      <c r="G115" s="4" t="s">
        <v>174</v>
      </c>
      <c r="I115" s="11">
        <v>10</v>
      </c>
      <c r="J115" s="4" t="s">
        <v>177</v>
      </c>
    </row>
    <row r="116" spans="1:10" x14ac:dyDescent="0.3">
      <c r="A116" s="7">
        <v>41988</v>
      </c>
      <c r="B116" s="7">
        <v>42292</v>
      </c>
      <c r="C116" s="91">
        <v>-17500</v>
      </c>
      <c r="D116" s="91">
        <v>-20000</v>
      </c>
      <c r="E116" s="91">
        <v>-22500</v>
      </c>
      <c r="F116" s="4" t="s">
        <v>50</v>
      </c>
      <c r="G116" s="4" t="s">
        <v>175</v>
      </c>
      <c r="I116" s="11">
        <v>10</v>
      </c>
      <c r="J116" s="4" t="s">
        <v>177</v>
      </c>
    </row>
    <row r="117" spans="1:10" x14ac:dyDescent="0.3">
      <c r="A117" s="7">
        <v>41988</v>
      </c>
      <c r="B117" s="7">
        <v>42292</v>
      </c>
      <c r="C117" s="91">
        <v>0</v>
      </c>
      <c r="D117" s="91">
        <v>-5000</v>
      </c>
      <c r="E117" s="91">
        <v>-10000</v>
      </c>
      <c r="F117" s="4" t="s">
        <v>51</v>
      </c>
      <c r="G117" s="4" t="s">
        <v>176</v>
      </c>
      <c r="I117" s="11">
        <v>10</v>
      </c>
      <c r="J117" s="4" t="s">
        <v>177</v>
      </c>
    </row>
    <row r="118" spans="1:10" x14ac:dyDescent="0.3">
      <c r="A118" s="7">
        <v>41988</v>
      </c>
      <c r="B118" s="7">
        <v>42323</v>
      </c>
      <c r="C118" s="91">
        <v>-75000</v>
      </c>
      <c r="D118" s="91">
        <v>-90000</v>
      </c>
      <c r="E118" s="91">
        <v>-100000</v>
      </c>
      <c r="F118" s="4" t="s">
        <v>47</v>
      </c>
      <c r="G118" s="4" t="s">
        <v>171</v>
      </c>
      <c r="I118" s="11">
        <v>11</v>
      </c>
      <c r="J118" s="4" t="s">
        <v>177</v>
      </c>
    </row>
    <row r="119" spans="1:10" x14ac:dyDescent="0.3">
      <c r="A119" s="7">
        <v>41988</v>
      </c>
      <c r="B119" s="7">
        <v>42323</v>
      </c>
      <c r="C119" s="91">
        <v>-15000</v>
      </c>
      <c r="D119" s="91">
        <v>-20000</v>
      </c>
      <c r="E119" s="91">
        <v>-25000</v>
      </c>
      <c r="F119" s="4" t="s">
        <v>48</v>
      </c>
      <c r="G119" s="4" t="s">
        <v>173</v>
      </c>
      <c r="I119" s="11">
        <v>11</v>
      </c>
      <c r="J119" s="4" t="s">
        <v>177</v>
      </c>
    </row>
    <row r="120" spans="1:10" x14ac:dyDescent="0.3">
      <c r="A120" s="7">
        <v>41988</v>
      </c>
      <c r="B120" s="7">
        <v>42323</v>
      </c>
      <c r="C120" s="91">
        <v>-7500</v>
      </c>
      <c r="D120" s="91">
        <v>-7500</v>
      </c>
      <c r="E120" s="91">
        <v>-7500</v>
      </c>
      <c r="F120" s="4" t="s">
        <v>49</v>
      </c>
      <c r="G120" s="4" t="s">
        <v>174</v>
      </c>
      <c r="I120" s="11">
        <v>11</v>
      </c>
      <c r="J120" s="4" t="s">
        <v>177</v>
      </c>
    </row>
    <row r="121" spans="1:10" x14ac:dyDescent="0.3">
      <c r="A121" s="7">
        <v>41988</v>
      </c>
      <c r="B121" s="7">
        <v>42323</v>
      </c>
      <c r="C121" s="91">
        <v>-17500</v>
      </c>
      <c r="D121" s="91">
        <v>-20000</v>
      </c>
      <c r="E121" s="91">
        <v>-22500</v>
      </c>
      <c r="F121" s="4" t="s">
        <v>50</v>
      </c>
      <c r="G121" s="4" t="s">
        <v>175</v>
      </c>
      <c r="I121" s="11">
        <v>11</v>
      </c>
      <c r="J121" s="4" t="s">
        <v>177</v>
      </c>
    </row>
    <row r="122" spans="1:10" x14ac:dyDescent="0.3">
      <c r="A122" s="7">
        <v>41988</v>
      </c>
      <c r="B122" s="7">
        <v>42323</v>
      </c>
      <c r="C122" s="91">
        <v>0</v>
      </c>
      <c r="D122" s="91">
        <v>-5000</v>
      </c>
      <c r="E122" s="91">
        <v>-10000</v>
      </c>
      <c r="F122" s="4" t="s">
        <v>51</v>
      </c>
      <c r="G122" s="4" t="s">
        <v>176</v>
      </c>
      <c r="I122" s="11">
        <v>11</v>
      </c>
      <c r="J122" s="4" t="s">
        <v>177</v>
      </c>
    </row>
    <row r="123" spans="1:10" x14ac:dyDescent="0.3">
      <c r="A123" s="7">
        <v>41988</v>
      </c>
      <c r="B123" s="7">
        <v>42353</v>
      </c>
      <c r="C123" s="91">
        <v>-75000</v>
      </c>
      <c r="D123" s="91">
        <v>-90000</v>
      </c>
      <c r="E123" s="91">
        <v>-100000</v>
      </c>
      <c r="F123" s="4" t="s">
        <v>47</v>
      </c>
      <c r="G123" s="4" t="s">
        <v>171</v>
      </c>
      <c r="I123" s="11">
        <v>12</v>
      </c>
      <c r="J123" s="4" t="s">
        <v>177</v>
      </c>
    </row>
    <row r="124" spans="1:10" x14ac:dyDescent="0.3">
      <c r="A124" s="7">
        <v>41988</v>
      </c>
      <c r="B124" s="7">
        <v>42353</v>
      </c>
      <c r="C124" s="91">
        <v>-15000</v>
      </c>
      <c r="D124" s="91">
        <v>-20000</v>
      </c>
      <c r="E124" s="91">
        <v>-25000</v>
      </c>
      <c r="F124" s="4" t="s">
        <v>48</v>
      </c>
      <c r="G124" s="4" t="s">
        <v>173</v>
      </c>
      <c r="I124" s="11">
        <v>12</v>
      </c>
      <c r="J124" s="4" t="s">
        <v>177</v>
      </c>
    </row>
    <row r="125" spans="1:10" x14ac:dyDescent="0.3">
      <c r="A125" s="7">
        <v>41988</v>
      </c>
      <c r="B125" s="7">
        <v>42353</v>
      </c>
      <c r="C125" s="91">
        <v>-7500</v>
      </c>
      <c r="D125" s="91">
        <v>-7500</v>
      </c>
      <c r="E125" s="91">
        <v>-7500</v>
      </c>
      <c r="F125" s="4" t="s">
        <v>49</v>
      </c>
      <c r="G125" s="4" t="s">
        <v>174</v>
      </c>
      <c r="I125" s="11">
        <v>12</v>
      </c>
      <c r="J125" s="4" t="s">
        <v>177</v>
      </c>
    </row>
    <row r="126" spans="1:10" x14ac:dyDescent="0.3">
      <c r="A126" s="7">
        <v>41988</v>
      </c>
      <c r="B126" s="7">
        <v>42353</v>
      </c>
      <c r="C126" s="91">
        <v>-17500</v>
      </c>
      <c r="D126" s="91">
        <v>-20000</v>
      </c>
      <c r="E126" s="91">
        <v>-22500</v>
      </c>
      <c r="F126" s="4" t="s">
        <v>50</v>
      </c>
      <c r="G126" s="4" t="s">
        <v>175</v>
      </c>
      <c r="I126" s="11">
        <v>12</v>
      </c>
      <c r="J126" s="4" t="s">
        <v>177</v>
      </c>
    </row>
    <row r="127" spans="1:10" x14ac:dyDescent="0.3">
      <c r="A127" s="7">
        <v>41988</v>
      </c>
      <c r="B127" s="7">
        <v>42353</v>
      </c>
      <c r="C127" s="91">
        <v>0</v>
      </c>
      <c r="D127" s="91">
        <v>-5000</v>
      </c>
      <c r="E127" s="91">
        <v>-10000</v>
      </c>
      <c r="F127" s="4" t="s">
        <v>51</v>
      </c>
      <c r="G127" s="4" t="s">
        <v>176</v>
      </c>
      <c r="I127" s="11">
        <v>12</v>
      </c>
      <c r="J127" s="4" t="s">
        <v>177</v>
      </c>
    </row>
    <row r="128" spans="1:10" x14ac:dyDescent="0.3">
      <c r="A128" s="7">
        <v>41988</v>
      </c>
      <c r="B128" s="7">
        <v>42035</v>
      </c>
      <c r="C128" s="91">
        <v>-50000</v>
      </c>
      <c r="D128" s="91">
        <v>-60000</v>
      </c>
      <c r="E128" s="91">
        <v>-70000</v>
      </c>
      <c r="F128" s="4" t="s">
        <v>32</v>
      </c>
      <c r="G128" s="4" t="s">
        <v>147</v>
      </c>
      <c r="I128" s="11">
        <v>1</v>
      </c>
      <c r="J128" s="4" t="s">
        <v>179</v>
      </c>
    </row>
    <row r="129" spans="1:10" x14ac:dyDescent="0.3">
      <c r="A129" s="7">
        <v>41988</v>
      </c>
      <c r="B129" s="7">
        <v>42035</v>
      </c>
      <c r="C129" s="91">
        <v>-80000</v>
      </c>
      <c r="D129" s="91">
        <v>-80000</v>
      </c>
      <c r="E129" s="91">
        <v>-80000</v>
      </c>
      <c r="F129" s="4" t="s">
        <v>32</v>
      </c>
      <c r="G129" s="4" t="s">
        <v>148</v>
      </c>
      <c r="I129" s="11">
        <v>1</v>
      </c>
      <c r="J129" s="4" t="s">
        <v>179</v>
      </c>
    </row>
    <row r="130" spans="1:10" x14ac:dyDescent="0.3">
      <c r="A130" s="7">
        <v>41988</v>
      </c>
      <c r="B130" s="7">
        <v>42035</v>
      </c>
      <c r="C130" s="91">
        <v>-95000</v>
      </c>
      <c r="D130" s="91">
        <v>-95000</v>
      </c>
      <c r="E130" s="91">
        <v>-98000</v>
      </c>
      <c r="F130" s="4" t="s">
        <v>32</v>
      </c>
      <c r="G130" s="4" t="s">
        <v>180</v>
      </c>
      <c r="I130" s="11">
        <v>1</v>
      </c>
      <c r="J130" s="4" t="s">
        <v>179</v>
      </c>
    </row>
    <row r="131" spans="1:10" x14ac:dyDescent="0.3">
      <c r="A131" s="7">
        <v>41988</v>
      </c>
      <c r="B131" s="7">
        <v>42035</v>
      </c>
      <c r="C131" s="91">
        <v>-300000</v>
      </c>
      <c r="D131" s="91">
        <v>-500000</v>
      </c>
      <c r="E131" s="91">
        <v>-700000</v>
      </c>
      <c r="F131" s="4" t="s">
        <v>32</v>
      </c>
      <c r="G131" s="4" t="s">
        <v>181</v>
      </c>
      <c r="I131" s="11">
        <v>1</v>
      </c>
      <c r="J131" s="4" t="s">
        <v>179</v>
      </c>
    </row>
    <row r="132" spans="1:10" x14ac:dyDescent="0.3">
      <c r="A132" s="7">
        <v>41988</v>
      </c>
      <c r="B132" s="7">
        <v>42035</v>
      </c>
      <c r="C132" s="9">
        <v>-150000</v>
      </c>
      <c r="D132" s="9">
        <v>-175000</v>
      </c>
      <c r="E132" s="9">
        <v>-200000</v>
      </c>
      <c r="F132" s="4" t="s">
        <v>32</v>
      </c>
      <c r="G132" s="4" t="s">
        <v>182</v>
      </c>
      <c r="I132" s="11">
        <v>1</v>
      </c>
      <c r="J132" s="4" t="s">
        <v>179</v>
      </c>
    </row>
    <row r="133" spans="1:10" x14ac:dyDescent="0.3">
      <c r="A133" s="7">
        <v>41988</v>
      </c>
      <c r="B133" s="7">
        <v>42035</v>
      </c>
      <c r="C133" s="9">
        <v>-100000</v>
      </c>
      <c r="D133" s="9">
        <v>-110000</v>
      </c>
      <c r="E133" s="9">
        <v>-120000</v>
      </c>
      <c r="F133" s="4" t="s">
        <v>32</v>
      </c>
      <c r="G133" s="4" t="s">
        <v>183</v>
      </c>
      <c r="I133" s="11">
        <v>1</v>
      </c>
      <c r="J133" s="4" t="s">
        <v>179</v>
      </c>
    </row>
    <row r="134" spans="1:10" x14ac:dyDescent="0.3">
      <c r="A134" s="7">
        <v>41988</v>
      </c>
      <c r="B134" s="7">
        <v>42063</v>
      </c>
      <c r="C134" s="9">
        <v>-50000</v>
      </c>
      <c r="D134" s="9">
        <v>-60000</v>
      </c>
      <c r="E134" s="9">
        <v>-70000</v>
      </c>
      <c r="F134" s="4" t="s">
        <v>32</v>
      </c>
      <c r="G134" s="4" t="s">
        <v>147</v>
      </c>
      <c r="I134" s="11">
        <v>2</v>
      </c>
      <c r="J134" s="4" t="s">
        <v>179</v>
      </c>
    </row>
    <row r="135" spans="1:10" x14ac:dyDescent="0.3">
      <c r="A135" s="7">
        <v>41988</v>
      </c>
      <c r="B135" s="7">
        <v>42063</v>
      </c>
      <c r="C135" s="9">
        <v>-80000</v>
      </c>
      <c r="D135" s="9">
        <v>-80000</v>
      </c>
      <c r="E135" s="9">
        <v>-80000</v>
      </c>
      <c r="F135" s="4" t="s">
        <v>32</v>
      </c>
      <c r="G135" s="4" t="s">
        <v>148</v>
      </c>
      <c r="I135" s="11">
        <v>2</v>
      </c>
      <c r="J135" s="4" t="s">
        <v>179</v>
      </c>
    </row>
    <row r="136" spans="1:10" x14ac:dyDescent="0.3">
      <c r="A136" s="7">
        <v>41988</v>
      </c>
      <c r="B136" s="7">
        <v>42063</v>
      </c>
      <c r="C136" s="9">
        <v>-95000</v>
      </c>
      <c r="D136" s="9">
        <v>-95000</v>
      </c>
      <c r="E136" s="9">
        <v>-98000</v>
      </c>
      <c r="F136" s="4" t="s">
        <v>32</v>
      </c>
      <c r="G136" s="4" t="s">
        <v>180</v>
      </c>
      <c r="I136" s="11">
        <v>2</v>
      </c>
      <c r="J136" s="4" t="s">
        <v>179</v>
      </c>
    </row>
    <row r="137" spans="1:10" x14ac:dyDescent="0.3">
      <c r="A137" s="7">
        <v>41988</v>
      </c>
      <c r="B137" s="7">
        <v>42063</v>
      </c>
      <c r="C137" s="9">
        <v>-300000</v>
      </c>
      <c r="D137" s="9">
        <v>-500000</v>
      </c>
      <c r="E137" s="9">
        <v>-700000</v>
      </c>
      <c r="F137" s="4" t="s">
        <v>32</v>
      </c>
      <c r="G137" s="4" t="s">
        <v>181</v>
      </c>
      <c r="I137" s="11">
        <v>2</v>
      </c>
      <c r="J137" s="4" t="s">
        <v>179</v>
      </c>
    </row>
    <row r="138" spans="1:10" x14ac:dyDescent="0.3">
      <c r="A138" s="7">
        <v>41988</v>
      </c>
      <c r="B138" s="7">
        <v>42063</v>
      </c>
      <c r="C138" s="9">
        <v>-150000</v>
      </c>
      <c r="D138" s="9">
        <v>-175000</v>
      </c>
      <c r="E138" s="9">
        <v>-200000</v>
      </c>
      <c r="F138" s="4" t="s">
        <v>32</v>
      </c>
      <c r="G138" s="4" t="s">
        <v>182</v>
      </c>
      <c r="I138" s="11">
        <v>2</v>
      </c>
      <c r="J138" s="4" t="s">
        <v>179</v>
      </c>
    </row>
    <row r="139" spans="1:10" x14ac:dyDescent="0.3">
      <c r="A139" s="7">
        <v>41988</v>
      </c>
      <c r="B139" s="7">
        <v>42063</v>
      </c>
      <c r="C139" s="9">
        <v>-100000</v>
      </c>
      <c r="D139" s="9">
        <v>-110000</v>
      </c>
      <c r="E139" s="9">
        <v>-120000</v>
      </c>
      <c r="F139" s="4" t="s">
        <v>32</v>
      </c>
      <c r="G139" s="4" t="s">
        <v>183</v>
      </c>
      <c r="I139" s="11">
        <v>2</v>
      </c>
      <c r="J139" s="4" t="s">
        <v>179</v>
      </c>
    </row>
    <row r="140" spans="1:10" x14ac:dyDescent="0.3">
      <c r="A140" s="7">
        <v>41988</v>
      </c>
      <c r="B140" s="7">
        <v>42094</v>
      </c>
      <c r="C140" s="9">
        <v>-50000</v>
      </c>
      <c r="D140" s="9">
        <v>-60000</v>
      </c>
      <c r="E140" s="9">
        <v>-70000</v>
      </c>
      <c r="F140" s="4" t="s">
        <v>32</v>
      </c>
      <c r="G140" s="4" t="s">
        <v>147</v>
      </c>
      <c r="I140" s="11">
        <v>3</v>
      </c>
      <c r="J140" s="4" t="s">
        <v>179</v>
      </c>
    </row>
    <row r="141" spans="1:10" x14ac:dyDescent="0.3">
      <c r="A141" s="7">
        <v>41988</v>
      </c>
      <c r="B141" s="7">
        <v>42094</v>
      </c>
      <c r="C141" s="9">
        <v>-80000</v>
      </c>
      <c r="D141" s="9">
        <v>-80000</v>
      </c>
      <c r="E141" s="9">
        <v>-80000</v>
      </c>
      <c r="F141" s="4" t="s">
        <v>32</v>
      </c>
      <c r="G141" s="4" t="s">
        <v>148</v>
      </c>
      <c r="I141" s="11">
        <v>3</v>
      </c>
      <c r="J141" s="4" t="s">
        <v>179</v>
      </c>
    </row>
    <row r="142" spans="1:10" x14ac:dyDescent="0.3">
      <c r="A142" s="7">
        <v>41988</v>
      </c>
      <c r="B142" s="7">
        <v>42094</v>
      </c>
      <c r="C142" s="9">
        <v>-95000</v>
      </c>
      <c r="D142" s="9">
        <v>-95000</v>
      </c>
      <c r="E142" s="9">
        <v>-98000</v>
      </c>
      <c r="F142" s="4" t="s">
        <v>32</v>
      </c>
      <c r="G142" s="4" t="s">
        <v>180</v>
      </c>
      <c r="I142" s="11">
        <v>3</v>
      </c>
      <c r="J142" s="4" t="s">
        <v>179</v>
      </c>
    </row>
    <row r="143" spans="1:10" x14ac:dyDescent="0.3">
      <c r="A143" s="7">
        <v>41988</v>
      </c>
      <c r="B143" s="7">
        <v>42094</v>
      </c>
      <c r="C143" s="9">
        <v>-300000</v>
      </c>
      <c r="D143" s="9">
        <v>-500000</v>
      </c>
      <c r="E143" s="9">
        <v>-700000</v>
      </c>
      <c r="F143" s="4" t="s">
        <v>32</v>
      </c>
      <c r="G143" s="4" t="s">
        <v>181</v>
      </c>
      <c r="I143" s="11">
        <v>3</v>
      </c>
      <c r="J143" s="4" t="s">
        <v>179</v>
      </c>
    </row>
    <row r="144" spans="1:10" x14ac:dyDescent="0.3">
      <c r="A144" s="7">
        <v>41988</v>
      </c>
      <c r="B144" s="7">
        <v>42094</v>
      </c>
      <c r="C144" s="9">
        <v>-150000</v>
      </c>
      <c r="D144" s="9">
        <v>-175000</v>
      </c>
      <c r="E144" s="9">
        <v>-200000</v>
      </c>
      <c r="F144" s="4" t="s">
        <v>32</v>
      </c>
      <c r="G144" s="4" t="s">
        <v>182</v>
      </c>
      <c r="I144" s="11">
        <v>3</v>
      </c>
      <c r="J144" s="4" t="s">
        <v>179</v>
      </c>
    </row>
    <row r="145" spans="1:10" x14ac:dyDescent="0.3">
      <c r="A145" s="7">
        <v>41988</v>
      </c>
      <c r="B145" s="7">
        <v>42094</v>
      </c>
      <c r="C145" s="9">
        <v>-100000</v>
      </c>
      <c r="D145" s="9">
        <v>-110000</v>
      </c>
      <c r="E145" s="9">
        <v>-120000</v>
      </c>
      <c r="F145" s="4" t="s">
        <v>32</v>
      </c>
      <c r="G145" s="4" t="s">
        <v>183</v>
      </c>
      <c r="I145" s="11">
        <v>3</v>
      </c>
      <c r="J145" s="4" t="s">
        <v>179</v>
      </c>
    </row>
    <row r="146" spans="1:10" x14ac:dyDescent="0.3">
      <c r="A146" s="7">
        <v>41988</v>
      </c>
      <c r="B146" s="7">
        <v>42124</v>
      </c>
      <c r="C146" s="9">
        <v>-50000</v>
      </c>
      <c r="D146" s="9">
        <v>-60000</v>
      </c>
      <c r="E146" s="9">
        <v>-70000</v>
      </c>
      <c r="F146" s="4" t="s">
        <v>32</v>
      </c>
      <c r="G146" s="4" t="s">
        <v>147</v>
      </c>
      <c r="I146" s="11">
        <v>4</v>
      </c>
      <c r="J146" s="4" t="s">
        <v>179</v>
      </c>
    </row>
    <row r="147" spans="1:10" x14ac:dyDescent="0.3">
      <c r="A147" s="7">
        <v>41988</v>
      </c>
      <c r="B147" s="7">
        <v>42124</v>
      </c>
      <c r="C147" s="9">
        <v>-80000</v>
      </c>
      <c r="D147" s="9">
        <v>-80000</v>
      </c>
      <c r="E147" s="9">
        <v>-80000</v>
      </c>
      <c r="F147" s="4" t="s">
        <v>32</v>
      </c>
      <c r="G147" s="4" t="s">
        <v>148</v>
      </c>
      <c r="I147" s="11">
        <v>4</v>
      </c>
      <c r="J147" s="4" t="s">
        <v>179</v>
      </c>
    </row>
    <row r="148" spans="1:10" x14ac:dyDescent="0.3">
      <c r="A148" s="7">
        <v>41988</v>
      </c>
      <c r="B148" s="7">
        <v>42124</v>
      </c>
      <c r="C148" s="9">
        <v>-95000</v>
      </c>
      <c r="D148" s="9">
        <v>-95000</v>
      </c>
      <c r="E148" s="9">
        <v>-98000</v>
      </c>
      <c r="F148" s="4" t="s">
        <v>32</v>
      </c>
      <c r="G148" s="4" t="s">
        <v>180</v>
      </c>
      <c r="I148" s="11">
        <v>4</v>
      </c>
      <c r="J148" s="4" t="s">
        <v>179</v>
      </c>
    </row>
    <row r="149" spans="1:10" x14ac:dyDescent="0.3">
      <c r="A149" s="7">
        <v>41988</v>
      </c>
      <c r="B149" s="7">
        <v>42124</v>
      </c>
      <c r="C149" s="9">
        <v>-300000</v>
      </c>
      <c r="D149" s="9">
        <v>-500000</v>
      </c>
      <c r="E149" s="9">
        <v>-700000</v>
      </c>
      <c r="F149" s="4" t="s">
        <v>32</v>
      </c>
      <c r="G149" s="4" t="s">
        <v>181</v>
      </c>
      <c r="I149" s="11">
        <v>4</v>
      </c>
      <c r="J149" s="4" t="s">
        <v>179</v>
      </c>
    </row>
    <row r="150" spans="1:10" x14ac:dyDescent="0.3">
      <c r="A150" s="7">
        <v>41988</v>
      </c>
      <c r="B150" s="7">
        <v>42124</v>
      </c>
      <c r="C150" s="9">
        <v>-150000</v>
      </c>
      <c r="D150" s="9">
        <v>-175000</v>
      </c>
      <c r="E150" s="9">
        <v>-200000</v>
      </c>
      <c r="F150" s="4" t="s">
        <v>32</v>
      </c>
      <c r="G150" s="4" t="s">
        <v>182</v>
      </c>
      <c r="I150" s="11">
        <v>4</v>
      </c>
      <c r="J150" s="4" t="s">
        <v>179</v>
      </c>
    </row>
    <row r="151" spans="1:10" x14ac:dyDescent="0.3">
      <c r="A151" s="7">
        <v>41988</v>
      </c>
      <c r="B151" s="7">
        <v>42124</v>
      </c>
      <c r="C151" s="9">
        <v>-100000</v>
      </c>
      <c r="D151" s="9">
        <v>-110000</v>
      </c>
      <c r="E151" s="9">
        <v>-120000</v>
      </c>
      <c r="F151" s="4" t="s">
        <v>32</v>
      </c>
      <c r="G151" s="4" t="s">
        <v>183</v>
      </c>
      <c r="I151" s="11">
        <v>4</v>
      </c>
      <c r="J151" s="4" t="s">
        <v>179</v>
      </c>
    </row>
    <row r="152" spans="1:10" x14ac:dyDescent="0.3">
      <c r="A152" s="7">
        <v>41988</v>
      </c>
      <c r="B152" s="7">
        <v>42155</v>
      </c>
      <c r="C152" s="9">
        <v>-50000</v>
      </c>
      <c r="D152" s="9">
        <v>-60000</v>
      </c>
      <c r="E152" s="9">
        <v>-70000</v>
      </c>
      <c r="F152" s="4" t="s">
        <v>32</v>
      </c>
      <c r="G152" s="4" t="s">
        <v>147</v>
      </c>
      <c r="I152" s="11">
        <v>5</v>
      </c>
      <c r="J152" s="4" t="s">
        <v>179</v>
      </c>
    </row>
    <row r="153" spans="1:10" x14ac:dyDescent="0.3">
      <c r="A153" s="7">
        <v>41988</v>
      </c>
      <c r="B153" s="7">
        <v>42155</v>
      </c>
      <c r="C153" s="9">
        <v>-80000</v>
      </c>
      <c r="D153" s="9">
        <v>-80000</v>
      </c>
      <c r="E153" s="9">
        <v>-80000</v>
      </c>
      <c r="F153" s="4" t="s">
        <v>32</v>
      </c>
      <c r="G153" s="4" t="s">
        <v>148</v>
      </c>
      <c r="I153" s="11">
        <v>5</v>
      </c>
      <c r="J153" s="4" t="s">
        <v>179</v>
      </c>
    </row>
    <row r="154" spans="1:10" x14ac:dyDescent="0.3">
      <c r="A154" s="7">
        <v>41988</v>
      </c>
      <c r="B154" s="7">
        <v>42155</v>
      </c>
      <c r="C154" s="9">
        <v>-95000</v>
      </c>
      <c r="D154" s="9">
        <v>-95000</v>
      </c>
      <c r="E154" s="9">
        <v>-98000</v>
      </c>
      <c r="F154" s="4" t="s">
        <v>32</v>
      </c>
      <c r="G154" s="4" t="s">
        <v>180</v>
      </c>
      <c r="I154" s="11">
        <v>5</v>
      </c>
      <c r="J154" s="4" t="s">
        <v>179</v>
      </c>
    </row>
    <row r="155" spans="1:10" x14ac:dyDescent="0.3">
      <c r="A155" s="7">
        <v>41988</v>
      </c>
      <c r="B155" s="7">
        <v>42155</v>
      </c>
      <c r="C155" s="9">
        <v>-300000</v>
      </c>
      <c r="D155" s="9">
        <v>-500000</v>
      </c>
      <c r="E155" s="9">
        <v>-700000</v>
      </c>
      <c r="F155" s="4" t="s">
        <v>32</v>
      </c>
      <c r="G155" s="4" t="s">
        <v>181</v>
      </c>
      <c r="I155" s="11">
        <v>5</v>
      </c>
      <c r="J155" s="4" t="s">
        <v>179</v>
      </c>
    </row>
    <row r="156" spans="1:10" x14ac:dyDescent="0.3">
      <c r="A156" s="7">
        <v>41988</v>
      </c>
      <c r="B156" s="7">
        <v>42155</v>
      </c>
      <c r="C156" s="9">
        <v>-150000</v>
      </c>
      <c r="D156" s="9">
        <v>-175000</v>
      </c>
      <c r="E156" s="9">
        <v>-200000</v>
      </c>
      <c r="F156" s="4" t="s">
        <v>32</v>
      </c>
      <c r="G156" s="4" t="s">
        <v>182</v>
      </c>
      <c r="I156" s="11">
        <v>5</v>
      </c>
      <c r="J156" s="4" t="s">
        <v>179</v>
      </c>
    </row>
    <row r="157" spans="1:10" x14ac:dyDescent="0.3">
      <c r="A157" s="7">
        <v>41988</v>
      </c>
      <c r="B157" s="7">
        <v>42155</v>
      </c>
      <c r="C157" s="9">
        <v>-100000</v>
      </c>
      <c r="D157" s="9">
        <v>-110000</v>
      </c>
      <c r="E157" s="9">
        <v>-120000</v>
      </c>
      <c r="F157" s="4" t="s">
        <v>32</v>
      </c>
      <c r="G157" s="4" t="s">
        <v>183</v>
      </c>
      <c r="I157" s="11">
        <v>5</v>
      </c>
      <c r="J157" s="4" t="s">
        <v>179</v>
      </c>
    </row>
    <row r="158" spans="1:10" x14ac:dyDescent="0.3">
      <c r="A158" s="7">
        <v>41988</v>
      </c>
      <c r="B158" s="7">
        <v>42185</v>
      </c>
      <c r="C158" s="9">
        <v>-50000</v>
      </c>
      <c r="D158" s="9">
        <v>-60000</v>
      </c>
      <c r="E158" s="9">
        <v>-70000</v>
      </c>
      <c r="F158" s="4" t="s">
        <v>32</v>
      </c>
      <c r="G158" s="4" t="s">
        <v>147</v>
      </c>
      <c r="I158" s="11">
        <v>6</v>
      </c>
      <c r="J158" s="4" t="s">
        <v>179</v>
      </c>
    </row>
    <row r="159" spans="1:10" x14ac:dyDescent="0.3">
      <c r="A159" s="7">
        <v>41988</v>
      </c>
      <c r="B159" s="7">
        <v>42185</v>
      </c>
      <c r="C159" s="9">
        <v>-80000</v>
      </c>
      <c r="D159" s="9">
        <v>-80000</v>
      </c>
      <c r="E159" s="9">
        <v>-80000</v>
      </c>
      <c r="F159" s="4" t="s">
        <v>32</v>
      </c>
      <c r="G159" s="4" t="s">
        <v>148</v>
      </c>
      <c r="I159" s="11">
        <v>6</v>
      </c>
      <c r="J159" s="4" t="s">
        <v>179</v>
      </c>
    </row>
    <row r="160" spans="1:10" x14ac:dyDescent="0.3">
      <c r="A160" s="7">
        <v>41988</v>
      </c>
      <c r="B160" s="7">
        <v>42185</v>
      </c>
      <c r="C160" s="9">
        <v>-95000</v>
      </c>
      <c r="D160" s="9">
        <v>-95000</v>
      </c>
      <c r="E160" s="9">
        <v>-98000</v>
      </c>
      <c r="F160" s="4" t="s">
        <v>32</v>
      </c>
      <c r="G160" s="4" t="s">
        <v>180</v>
      </c>
      <c r="I160" s="11">
        <v>6</v>
      </c>
      <c r="J160" s="4" t="s">
        <v>179</v>
      </c>
    </row>
    <row r="161" spans="1:10" x14ac:dyDescent="0.3">
      <c r="A161" s="7">
        <v>41988</v>
      </c>
      <c r="B161" s="7">
        <v>42185</v>
      </c>
      <c r="C161" s="9">
        <v>-300000</v>
      </c>
      <c r="D161" s="9">
        <v>-500000</v>
      </c>
      <c r="E161" s="9">
        <v>-700000</v>
      </c>
      <c r="F161" s="4" t="s">
        <v>32</v>
      </c>
      <c r="G161" s="4" t="s">
        <v>181</v>
      </c>
      <c r="I161" s="11">
        <v>6</v>
      </c>
      <c r="J161" s="4" t="s">
        <v>179</v>
      </c>
    </row>
    <row r="162" spans="1:10" x14ac:dyDescent="0.3">
      <c r="A162" s="7">
        <v>41988</v>
      </c>
      <c r="B162" s="7">
        <v>42185</v>
      </c>
      <c r="C162" s="9">
        <v>-150000</v>
      </c>
      <c r="D162" s="9">
        <v>-175000</v>
      </c>
      <c r="E162" s="9">
        <v>-200000</v>
      </c>
      <c r="F162" s="4" t="s">
        <v>32</v>
      </c>
      <c r="G162" s="4" t="s">
        <v>182</v>
      </c>
      <c r="I162" s="11">
        <v>6</v>
      </c>
      <c r="J162" s="4" t="s">
        <v>179</v>
      </c>
    </row>
    <row r="163" spans="1:10" x14ac:dyDescent="0.3">
      <c r="A163" s="7">
        <v>41988</v>
      </c>
      <c r="B163" s="7">
        <v>42185</v>
      </c>
      <c r="C163" s="9">
        <v>-100000</v>
      </c>
      <c r="D163" s="9">
        <v>-110000</v>
      </c>
      <c r="E163" s="9">
        <v>-120000</v>
      </c>
      <c r="F163" s="4" t="s">
        <v>32</v>
      </c>
      <c r="G163" s="4" t="s">
        <v>183</v>
      </c>
      <c r="I163" s="11">
        <v>6</v>
      </c>
      <c r="J163" s="4" t="s">
        <v>179</v>
      </c>
    </row>
    <row r="164" spans="1:10" x14ac:dyDescent="0.3">
      <c r="A164" s="7">
        <v>41988</v>
      </c>
      <c r="B164" s="7">
        <v>42216</v>
      </c>
      <c r="C164" s="9">
        <v>-57499.999999999993</v>
      </c>
      <c r="D164" s="9">
        <v>-69000</v>
      </c>
      <c r="E164" s="9">
        <v>-80500</v>
      </c>
      <c r="F164" s="4" t="s">
        <v>32</v>
      </c>
      <c r="G164" s="4" t="s">
        <v>147</v>
      </c>
      <c r="I164" s="11">
        <v>7</v>
      </c>
      <c r="J164" s="4" t="s">
        <v>179</v>
      </c>
    </row>
    <row r="165" spans="1:10" x14ac:dyDescent="0.3">
      <c r="A165" s="7">
        <v>41988</v>
      </c>
      <c r="B165" s="7">
        <v>42216</v>
      </c>
      <c r="C165" s="9">
        <v>-92000</v>
      </c>
      <c r="D165" s="9">
        <v>-92000</v>
      </c>
      <c r="E165" s="9">
        <v>-92000</v>
      </c>
      <c r="F165" s="4" t="s">
        <v>32</v>
      </c>
      <c r="G165" s="4" t="s">
        <v>148</v>
      </c>
      <c r="I165" s="11">
        <v>7</v>
      </c>
      <c r="J165" s="4" t="s">
        <v>179</v>
      </c>
    </row>
    <row r="166" spans="1:10" x14ac:dyDescent="0.3">
      <c r="A166" s="7">
        <v>41988</v>
      </c>
      <c r="B166" s="7">
        <v>42216</v>
      </c>
      <c r="C166" s="9">
        <v>-109249.99999999999</v>
      </c>
      <c r="D166" s="9">
        <v>-109249.99999999999</v>
      </c>
      <c r="E166" s="9">
        <v>-112699.99999999999</v>
      </c>
      <c r="F166" s="4" t="s">
        <v>32</v>
      </c>
      <c r="G166" s="4" t="s">
        <v>180</v>
      </c>
      <c r="I166" s="11">
        <v>7</v>
      </c>
      <c r="J166" s="4" t="s">
        <v>179</v>
      </c>
    </row>
    <row r="167" spans="1:10" x14ac:dyDescent="0.3">
      <c r="A167" s="7">
        <v>41988</v>
      </c>
      <c r="B167" s="7">
        <v>42216</v>
      </c>
      <c r="C167" s="9">
        <v>-345000</v>
      </c>
      <c r="D167" s="9">
        <v>-575000</v>
      </c>
      <c r="E167" s="9">
        <v>-804999.99999999988</v>
      </c>
      <c r="F167" s="4" t="s">
        <v>32</v>
      </c>
      <c r="G167" s="4" t="s">
        <v>181</v>
      </c>
      <c r="I167" s="11">
        <v>7</v>
      </c>
      <c r="J167" s="4" t="s">
        <v>179</v>
      </c>
    </row>
    <row r="168" spans="1:10" x14ac:dyDescent="0.3">
      <c r="A168" s="7">
        <v>41988</v>
      </c>
      <c r="B168" s="7">
        <v>42216</v>
      </c>
      <c r="C168" s="9">
        <v>-172500</v>
      </c>
      <c r="D168" s="9">
        <v>-201249.99999999997</v>
      </c>
      <c r="E168" s="9">
        <v>-229999.99999999997</v>
      </c>
      <c r="F168" s="4" t="s">
        <v>32</v>
      </c>
      <c r="G168" s="4" t="s">
        <v>182</v>
      </c>
      <c r="I168" s="11">
        <v>7</v>
      </c>
      <c r="J168" s="4" t="s">
        <v>179</v>
      </c>
    </row>
    <row r="169" spans="1:10" x14ac:dyDescent="0.3">
      <c r="A169" s="7">
        <v>41988</v>
      </c>
      <c r="B169" s="7">
        <v>42216</v>
      </c>
      <c r="C169" s="9">
        <v>-114999.99999999999</v>
      </c>
      <c r="D169" s="9">
        <v>-126499.99999999999</v>
      </c>
      <c r="E169" s="9">
        <v>-138000</v>
      </c>
      <c r="F169" s="4" t="s">
        <v>32</v>
      </c>
      <c r="G169" s="4" t="s">
        <v>183</v>
      </c>
      <c r="I169" s="11">
        <v>7</v>
      </c>
      <c r="J169" s="4" t="s">
        <v>179</v>
      </c>
    </row>
    <row r="170" spans="1:10" x14ac:dyDescent="0.3">
      <c r="A170" s="7">
        <v>41988</v>
      </c>
      <c r="B170" s="7">
        <v>42247</v>
      </c>
      <c r="C170" s="9">
        <v>-57499.999999999993</v>
      </c>
      <c r="D170" s="9">
        <v>-69000</v>
      </c>
      <c r="E170" s="9">
        <v>-80500</v>
      </c>
      <c r="F170" s="4" t="s">
        <v>32</v>
      </c>
      <c r="G170" s="4" t="s">
        <v>147</v>
      </c>
      <c r="I170" s="11">
        <v>8</v>
      </c>
      <c r="J170" s="4" t="s">
        <v>179</v>
      </c>
    </row>
    <row r="171" spans="1:10" x14ac:dyDescent="0.3">
      <c r="A171" s="7">
        <v>41988</v>
      </c>
      <c r="B171" s="7">
        <v>42247</v>
      </c>
      <c r="C171" s="9">
        <v>-92000</v>
      </c>
      <c r="D171" s="9">
        <v>-92000</v>
      </c>
      <c r="E171" s="9">
        <v>-92000</v>
      </c>
      <c r="F171" s="4" t="s">
        <v>32</v>
      </c>
      <c r="G171" s="4" t="s">
        <v>148</v>
      </c>
      <c r="I171" s="11">
        <v>8</v>
      </c>
      <c r="J171" s="4" t="s">
        <v>179</v>
      </c>
    </row>
    <row r="172" spans="1:10" x14ac:dyDescent="0.3">
      <c r="A172" s="7">
        <v>41988</v>
      </c>
      <c r="B172" s="7">
        <v>42247</v>
      </c>
      <c r="C172" s="9">
        <v>-109249.99999999999</v>
      </c>
      <c r="D172" s="9">
        <v>-109249.99999999999</v>
      </c>
      <c r="E172" s="9">
        <v>-112699.99999999999</v>
      </c>
      <c r="F172" s="4" t="s">
        <v>32</v>
      </c>
      <c r="G172" s="4" t="s">
        <v>180</v>
      </c>
      <c r="I172" s="11">
        <v>8</v>
      </c>
      <c r="J172" s="4" t="s">
        <v>179</v>
      </c>
    </row>
    <row r="173" spans="1:10" x14ac:dyDescent="0.3">
      <c r="A173" s="7">
        <v>41988</v>
      </c>
      <c r="B173" s="7">
        <v>42247</v>
      </c>
      <c r="C173" s="9">
        <v>-345000</v>
      </c>
      <c r="D173" s="9">
        <v>-575000</v>
      </c>
      <c r="E173" s="9">
        <v>-804999.99999999988</v>
      </c>
      <c r="F173" s="4" t="s">
        <v>32</v>
      </c>
      <c r="G173" s="4" t="s">
        <v>181</v>
      </c>
      <c r="I173" s="11">
        <v>8</v>
      </c>
      <c r="J173" s="4" t="s">
        <v>179</v>
      </c>
    </row>
    <row r="174" spans="1:10" x14ac:dyDescent="0.3">
      <c r="A174" s="7">
        <v>41988</v>
      </c>
      <c r="B174" s="7">
        <v>42247</v>
      </c>
      <c r="C174" s="9">
        <v>-172500</v>
      </c>
      <c r="D174" s="9">
        <v>-201249.99999999997</v>
      </c>
      <c r="E174" s="9">
        <v>-229999.99999999997</v>
      </c>
      <c r="F174" s="4" t="s">
        <v>32</v>
      </c>
      <c r="G174" s="4" t="s">
        <v>182</v>
      </c>
      <c r="I174" s="11">
        <v>8</v>
      </c>
      <c r="J174" s="4" t="s">
        <v>179</v>
      </c>
    </row>
    <row r="175" spans="1:10" x14ac:dyDescent="0.3">
      <c r="A175" s="7">
        <v>41988</v>
      </c>
      <c r="B175" s="7">
        <v>42247</v>
      </c>
      <c r="C175" s="9">
        <v>-114999.99999999999</v>
      </c>
      <c r="D175" s="9">
        <v>-126499.99999999999</v>
      </c>
      <c r="E175" s="9">
        <v>-138000</v>
      </c>
      <c r="F175" s="4" t="s">
        <v>32</v>
      </c>
      <c r="G175" s="4" t="s">
        <v>183</v>
      </c>
      <c r="I175" s="11">
        <v>8</v>
      </c>
      <c r="J175" s="4" t="s">
        <v>179</v>
      </c>
    </row>
    <row r="176" spans="1:10" x14ac:dyDescent="0.3">
      <c r="A176" s="7">
        <v>41988</v>
      </c>
      <c r="B176" s="7">
        <v>42277</v>
      </c>
      <c r="C176" s="9">
        <v>-57499.999999999993</v>
      </c>
      <c r="D176" s="9">
        <v>-69000</v>
      </c>
      <c r="E176" s="9">
        <v>-80500</v>
      </c>
      <c r="F176" s="4" t="s">
        <v>32</v>
      </c>
      <c r="G176" s="4" t="s">
        <v>147</v>
      </c>
      <c r="I176" s="11">
        <v>9</v>
      </c>
      <c r="J176" s="4" t="s">
        <v>179</v>
      </c>
    </row>
    <row r="177" spans="1:10" x14ac:dyDescent="0.3">
      <c r="A177" s="7">
        <v>41988</v>
      </c>
      <c r="B177" s="7">
        <v>42277</v>
      </c>
      <c r="C177" s="9">
        <v>-92000</v>
      </c>
      <c r="D177" s="9">
        <v>-92000</v>
      </c>
      <c r="E177" s="9">
        <v>-92000</v>
      </c>
      <c r="F177" s="4" t="s">
        <v>32</v>
      </c>
      <c r="G177" s="4" t="s">
        <v>148</v>
      </c>
      <c r="I177" s="11">
        <v>9</v>
      </c>
      <c r="J177" s="4" t="s">
        <v>179</v>
      </c>
    </row>
    <row r="178" spans="1:10" x14ac:dyDescent="0.3">
      <c r="A178" s="7">
        <v>41988</v>
      </c>
      <c r="B178" s="7">
        <v>42277</v>
      </c>
      <c r="C178" s="9">
        <v>-109249.99999999999</v>
      </c>
      <c r="D178" s="9">
        <v>-109249.99999999999</v>
      </c>
      <c r="E178" s="9">
        <v>-112699.99999999999</v>
      </c>
      <c r="F178" s="4" t="s">
        <v>32</v>
      </c>
      <c r="G178" s="4" t="s">
        <v>180</v>
      </c>
      <c r="I178" s="11">
        <v>9</v>
      </c>
      <c r="J178" s="4" t="s">
        <v>179</v>
      </c>
    </row>
    <row r="179" spans="1:10" x14ac:dyDescent="0.3">
      <c r="A179" s="7">
        <v>41988</v>
      </c>
      <c r="B179" s="7">
        <v>42277</v>
      </c>
      <c r="C179" s="9">
        <v>-345000</v>
      </c>
      <c r="D179" s="9">
        <v>-575000</v>
      </c>
      <c r="E179" s="9">
        <v>-804999.99999999988</v>
      </c>
      <c r="F179" s="4" t="s">
        <v>32</v>
      </c>
      <c r="G179" s="4" t="s">
        <v>181</v>
      </c>
      <c r="I179" s="11">
        <v>9</v>
      </c>
      <c r="J179" s="4" t="s">
        <v>179</v>
      </c>
    </row>
    <row r="180" spans="1:10" x14ac:dyDescent="0.3">
      <c r="A180" s="7">
        <v>41988</v>
      </c>
      <c r="B180" s="7">
        <v>42277</v>
      </c>
      <c r="C180" s="9">
        <v>-172500</v>
      </c>
      <c r="D180" s="9">
        <v>-201249.99999999997</v>
      </c>
      <c r="E180" s="9">
        <v>-229999.99999999997</v>
      </c>
      <c r="F180" s="4" t="s">
        <v>32</v>
      </c>
      <c r="G180" s="4" t="s">
        <v>182</v>
      </c>
      <c r="I180" s="11">
        <v>9</v>
      </c>
      <c r="J180" s="4" t="s">
        <v>179</v>
      </c>
    </row>
    <row r="181" spans="1:10" x14ac:dyDescent="0.3">
      <c r="A181" s="7">
        <v>41988</v>
      </c>
      <c r="B181" s="7">
        <v>42277</v>
      </c>
      <c r="C181" s="9">
        <v>-114999.99999999999</v>
      </c>
      <c r="D181" s="9">
        <v>-126499.99999999999</v>
      </c>
      <c r="E181" s="9">
        <v>-138000</v>
      </c>
      <c r="F181" s="4" t="s">
        <v>32</v>
      </c>
      <c r="G181" s="4" t="s">
        <v>183</v>
      </c>
      <c r="I181" s="11">
        <v>9</v>
      </c>
      <c r="J181" s="4" t="s">
        <v>179</v>
      </c>
    </row>
    <row r="182" spans="1:10" x14ac:dyDescent="0.3">
      <c r="A182" s="7">
        <v>41988</v>
      </c>
      <c r="B182" s="7">
        <v>42308</v>
      </c>
      <c r="C182" s="9">
        <v>-57499.999999999993</v>
      </c>
      <c r="D182" s="9">
        <v>-69000</v>
      </c>
      <c r="E182" s="9">
        <v>-80500</v>
      </c>
      <c r="F182" s="4" t="s">
        <v>32</v>
      </c>
      <c r="G182" s="4" t="s">
        <v>147</v>
      </c>
      <c r="I182" s="11">
        <v>10</v>
      </c>
      <c r="J182" s="4" t="s">
        <v>179</v>
      </c>
    </row>
    <row r="183" spans="1:10" x14ac:dyDescent="0.3">
      <c r="A183" s="7">
        <v>41988</v>
      </c>
      <c r="B183" s="7">
        <v>42308</v>
      </c>
      <c r="C183" s="9">
        <v>-92000</v>
      </c>
      <c r="D183" s="9">
        <v>-92000</v>
      </c>
      <c r="E183" s="9">
        <v>-92000</v>
      </c>
      <c r="F183" s="4" t="s">
        <v>32</v>
      </c>
      <c r="G183" s="4" t="s">
        <v>148</v>
      </c>
      <c r="I183" s="11">
        <v>10</v>
      </c>
      <c r="J183" s="4" t="s">
        <v>179</v>
      </c>
    </row>
    <row r="184" spans="1:10" x14ac:dyDescent="0.3">
      <c r="A184" s="7">
        <v>41988</v>
      </c>
      <c r="B184" s="7">
        <v>42308</v>
      </c>
      <c r="C184" s="9">
        <v>-109249.99999999999</v>
      </c>
      <c r="D184" s="9">
        <v>-109249.99999999999</v>
      </c>
      <c r="E184" s="9">
        <v>-112699.99999999999</v>
      </c>
      <c r="F184" s="4" t="s">
        <v>32</v>
      </c>
      <c r="G184" s="4" t="s">
        <v>180</v>
      </c>
      <c r="I184" s="11">
        <v>10</v>
      </c>
      <c r="J184" s="4" t="s">
        <v>179</v>
      </c>
    </row>
    <row r="185" spans="1:10" x14ac:dyDescent="0.3">
      <c r="A185" s="7">
        <v>41988</v>
      </c>
      <c r="B185" s="7">
        <v>42308</v>
      </c>
      <c r="C185" s="9">
        <v>-345000</v>
      </c>
      <c r="D185" s="9">
        <v>-575000</v>
      </c>
      <c r="E185" s="9">
        <v>-804999.99999999988</v>
      </c>
      <c r="F185" s="4" t="s">
        <v>32</v>
      </c>
      <c r="G185" s="4" t="s">
        <v>181</v>
      </c>
      <c r="I185" s="11">
        <v>10</v>
      </c>
      <c r="J185" s="4" t="s">
        <v>179</v>
      </c>
    </row>
    <row r="186" spans="1:10" x14ac:dyDescent="0.3">
      <c r="A186" s="7">
        <v>41988</v>
      </c>
      <c r="B186" s="7">
        <v>42308</v>
      </c>
      <c r="C186" s="9">
        <v>-172500</v>
      </c>
      <c r="D186" s="9">
        <v>-201249.99999999997</v>
      </c>
      <c r="E186" s="9">
        <v>-229999.99999999997</v>
      </c>
      <c r="F186" s="4" t="s">
        <v>32</v>
      </c>
      <c r="G186" s="4" t="s">
        <v>182</v>
      </c>
      <c r="I186" s="11">
        <v>10</v>
      </c>
      <c r="J186" s="4" t="s">
        <v>179</v>
      </c>
    </row>
    <row r="187" spans="1:10" x14ac:dyDescent="0.3">
      <c r="A187" s="7">
        <v>41988</v>
      </c>
      <c r="B187" s="7">
        <v>42308</v>
      </c>
      <c r="C187" s="9">
        <v>-114999.99999999999</v>
      </c>
      <c r="D187" s="9">
        <v>-126499.99999999999</v>
      </c>
      <c r="E187" s="9">
        <v>-138000</v>
      </c>
      <c r="F187" s="4" t="s">
        <v>32</v>
      </c>
      <c r="G187" s="4" t="s">
        <v>183</v>
      </c>
      <c r="I187" s="11">
        <v>10</v>
      </c>
      <c r="J187" s="4" t="s">
        <v>179</v>
      </c>
    </row>
    <row r="188" spans="1:10" x14ac:dyDescent="0.3">
      <c r="A188" s="7">
        <v>41988</v>
      </c>
      <c r="B188" s="7">
        <v>42338</v>
      </c>
      <c r="C188" s="9">
        <v>-57499.999999999993</v>
      </c>
      <c r="D188" s="9">
        <v>-69000</v>
      </c>
      <c r="E188" s="9">
        <v>-80500</v>
      </c>
      <c r="F188" s="4" t="s">
        <v>32</v>
      </c>
      <c r="G188" s="4" t="s">
        <v>147</v>
      </c>
      <c r="I188" s="11">
        <v>11</v>
      </c>
      <c r="J188" s="4" t="s">
        <v>179</v>
      </c>
    </row>
    <row r="189" spans="1:10" x14ac:dyDescent="0.3">
      <c r="A189" s="7">
        <v>41988</v>
      </c>
      <c r="B189" s="7">
        <v>42338</v>
      </c>
      <c r="C189" s="9">
        <v>-92000</v>
      </c>
      <c r="D189" s="9">
        <v>-92000</v>
      </c>
      <c r="E189" s="9">
        <v>-92000</v>
      </c>
      <c r="F189" s="4" t="s">
        <v>32</v>
      </c>
      <c r="G189" s="4" t="s">
        <v>148</v>
      </c>
      <c r="I189" s="11">
        <v>11</v>
      </c>
      <c r="J189" s="4" t="s">
        <v>179</v>
      </c>
    </row>
    <row r="190" spans="1:10" x14ac:dyDescent="0.3">
      <c r="A190" s="7">
        <v>41988</v>
      </c>
      <c r="B190" s="7">
        <v>42338</v>
      </c>
      <c r="C190" s="9">
        <v>-109249.99999999999</v>
      </c>
      <c r="D190" s="9">
        <v>-109249.99999999999</v>
      </c>
      <c r="E190" s="9">
        <v>-112699.99999999999</v>
      </c>
      <c r="F190" s="4" t="s">
        <v>32</v>
      </c>
      <c r="G190" s="4" t="s">
        <v>180</v>
      </c>
      <c r="I190" s="11">
        <v>11</v>
      </c>
      <c r="J190" s="4" t="s">
        <v>179</v>
      </c>
    </row>
    <row r="191" spans="1:10" x14ac:dyDescent="0.3">
      <c r="A191" s="7">
        <v>41988</v>
      </c>
      <c r="B191" s="7">
        <v>42338</v>
      </c>
      <c r="C191" s="9">
        <v>-345000</v>
      </c>
      <c r="D191" s="9">
        <v>-575000</v>
      </c>
      <c r="E191" s="9">
        <v>-804999.99999999988</v>
      </c>
      <c r="F191" s="4" t="s">
        <v>32</v>
      </c>
      <c r="G191" s="4" t="s">
        <v>181</v>
      </c>
      <c r="I191" s="11">
        <v>11</v>
      </c>
      <c r="J191" s="4" t="s">
        <v>179</v>
      </c>
    </row>
    <row r="192" spans="1:10" x14ac:dyDescent="0.3">
      <c r="A192" s="7">
        <v>41988</v>
      </c>
      <c r="B192" s="7">
        <v>42338</v>
      </c>
      <c r="C192" s="9">
        <v>-172500</v>
      </c>
      <c r="D192" s="9">
        <v>-201249.99999999997</v>
      </c>
      <c r="E192" s="9">
        <v>-229999.99999999997</v>
      </c>
      <c r="F192" s="4" t="s">
        <v>32</v>
      </c>
      <c r="G192" s="4" t="s">
        <v>182</v>
      </c>
      <c r="I192" s="11">
        <v>11</v>
      </c>
      <c r="J192" s="4" t="s">
        <v>179</v>
      </c>
    </row>
    <row r="193" spans="1:10" x14ac:dyDescent="0.3">
      <c r="A193" s="7">
        <v>41988</v>
      </c>
      <c r="B193" s="7">
        <v>42338</v>
      </c>
      <c r="C193" s="9">
        <v>-114999.99999999999</v>
      </c>
      <c r="D193" s="9">
        <v>-126499.99999999999</v>
      </c>
      <c r="E193" s="9">
        <v>-138000</v>
      </c>
      <c r="F193" s="4" t="s">
        <v>32</v>
      </c>
      <c r="G193" s="4" t="s">
        <v>183</v>
      </c>
      <c r="I193" s="11">
        <v>11</v>
      </c>
      <c r="J193" s="4" t="s">
        <v>179</v>
      </c>
    </row>
    <row r="194" spans="1:10" x14ac:dyDescent="0.3">
      <c r="A194" s="7">
        <v>41988</v>
      </c>
      <c r="B194" s="7">
        <v>42369</v>
      </c>
      <c r="C194" s="9">
        <v>-57499.999999999993</v>
      </c>
      <c r="D194" s="9">
        <v>-69000</v>
      </c>
      <c r="E194" s="9">
        <v>-80500</v>
      </c>
      <c r="F194" s="4" t="s">
        <v>32</v>
      </c>
      <c r="G194" s="4" t="s">
        <v>147</v>
      </c>
      <c r="I194" s="11">
        <v>12</v>
      </c>
      <c r="J194" s="4" t="s">
        <v>179</v>
      </c>
    </row>
    <row r="195" spans="1:10" x14ac:dyDescent="0.3">
      <c r="A195" s="7">
        <v>41988</v>
      </c>
      <c r="B195" s="7">
        <v>42369</v>
      </c>
      <c r="C195" s="9">
        <v>-92000</v>
      </c>
      <c r="D195" s="9">
        <v>-92000</v>
      </c>
      <c r="E195" s="9">
        <v>-92000</v>
      </c>
      <c r="F195" s="4" t="s">
        <v>32</v>
      </c>
      <c r="G195" s="4" t="s">
        <v>148</v>
      </c>
      <c r="I195" s="11">
        <v>12</v>
      </c>
      <c r="J195" s="4" t="s">
        <v>179</v>
      </c>
    </row>
    <row r="196" spans="1:10" x14ac:dyDescent="0.3">
      <c r="A196" s="7">
        <v>41988</v>
      </c>
      <c r="B196" s="7">
        <v>42369</v>
      </c>
      <c r="C196" s="9">
        <v>-109249.99999999999</v>
      </c>
      <c r="D196" s="9">
        <v>-109249.99999999999</v>
      </c>
      <c r="E196" s="9">
        <v>-112699.99999999999</v>
      </c>
      <c r="F196" s="4" t="s">
        <v>32</v>
      </c>
      <c r="G196" s="4" t="s">
        <v>180</v>
      </c>
      <c r="I196" s="11">
        <v>12</v>
      </c>
      <c r="J196" s="4" t="s">
        <v>179</v>
      </c>
    </row>
    <row r="197" spans="1:10" x14ac:dyDescent="0.3">
      <c r="A197" s="7">
        <v>41988</v>
      </c>
      <c r="B197" s="7">
        <v>42369</v>
      </c>
      <c r="C197" s="9">
        <v>-345000</v>
      </c>
      <c r="D197" s="9">
        <v>-575000</v>
      </c>
      <c r="E197" s="9">
        <v>-804999.99999999988</v>
      </c>
      <c r="F197" s="4" t="s">
        <v>32</v>
      </c>
      <c r="G197" s="4" t="s">
        <v>181</v>
      </c>
      <c r="I197" s="11">
        <v>12</v>
      </c>
      <c r="J197" s="4" t="s">
        <v>179</v>
      </c>
    </row>
    <row r="198" spans="1:10" x14ac:dyDescent="0.3">
      <c r="A198" s="7">
        <v>41988</v>
      </c>
      <c r="B198" s="7">
        <v>42369</v>
      </c>
      <c r="C198" s="9">
        <v>-172500</v>
      </c>
      <c r="D198" s="9">
        <v>-201249.99999999997</v>
      </c>
      <c r="E198" s="9">
        <v>-229999.99999999997</v>
      </c>
      <c r="F198" s="4" t="s">
        <v>32</v>
      </c>
      <c r="G198" s="4" t="s">
        <v>182</v>
      </c>
      <c r="I198" s="11">
        <v>12</v>
      </c>
      <c r="J198" s="4" t="s">
        <v>179</v>
      </c>
    </row>
    <row r="199" spans="1:10" x14ac:dyDescent="0.3">
      <c r="A199" s="7">
        <v>41988</v>
      </c>
      <c r="B199" s="7">
        <v>42369</v>
      </c>
      <c r="C199" s="9">
        <v>-114999.99999999999</v>
      </c>
      <c r="D199" s="9">
        <v>-126499.99999999999</v>
      </c>
      <c r="E199" s="9">
        <v>-138000</v>
      </c>
      <c r="F199" s="4" t="s">
        <v>32</v>
      </c>
      <c r="G199" s="4" t="s">
        <v>183</v>
      </c>
      <c r="I199" s="11">
        <v>12</v>
      </c>
      <c r="J199" s="4" t="s">
        <v>179</v>
      </c>
    </row>
    <row r="200" spans="1:10" x14ac:dyDescent="0.3">
      <c r="A200" s="7">
        <v>41988</v>
      </c>
      <c r="B200" s="7">
        <v>42019</v>
      </c>
      <c r="C200" s="9">
        <v>0</v>
      </c>
      <c r="D200" s="9">
        <v>-150000</v>
      </c>
      <c r="E200" s="9">
        <v>-200000</v>
      </c>
      <c r="F200" s="4" t="s">
        <v>33</v>
      </c>
      <c r="I200" s="11">
        <v>1</v>
      </c>
      <c r="J200" s="4" t="s">
        <v>179</v>
      </c>
    </row>
    <row r="201" spans="1:10" x14ac:dyDescent="0.3">
      <c r="A201" s="7">
        <v>41988</v>
      </c>
      <c r="B201" s="7">
        <v>42050</v>
      </c>
      <c r="C201" s="9">
        <v>0</v>
      </c>
      <c r="D201" s="9">
        <v>-150000</v>
      </c>
      <c r="E201" s="9">
        <v>-200000</v>
      </c>
      <c r="F201" s="4" t="s">
        <v>33</v>
      </c>
      <c r="I201" s="11">
        <v>2</v>
      </c>
      <c r="J201" s="4" t="s">
        <v>179</v>
      </c>
    </row>
    <row r="202" spans="1:10" x14ac:dyDescent="0.3">
      <c r="A202" s="7">
        <v>41988</v>
      </c>
      <c r="B202" s="7">
        <v>42078</v>
      </c>
      <c r="C202" s="9">
        <v>0</v>
      </c>
      <c r="D202" s="9">
        <v>-150000</v>
      </c>
      <c r="E202" s="9">
        <v>-200000</v>
      </c>
      <c r="F202" s="4" t="s">
        <v>33</v>
      </c>
      <c r="I202" s="11">
        <v>3</v>
      </c>
      <c r="J202" s="4" t="s">
        <v>179</v>
      </c>
    </row>
    <row r="203" spans="1:10" x14ac:dyDescent="0.3">
      <c r="A203" s="7">
        <v>41988</v>
      </c>
      <c r="B203" s="7">
        <v>42109</v>
      </c>
      <c r="C203" s="9">
        <v>-100000</v>
      </c>
      <c r="D203" s="9">
        <v>-150000</v>
      </c>
      <c r="E203" s="9">
        <v>-200000</v>
      </c>
      <c r="F203" s="4" t="s">
        <v>33</v>
      </c>
      <c r="I203" s="11">
        <v>4</v>
      </c>
      <c r="J203" s="4" t="s">
        <v>179</v>
      </c>
    </row>
    <row r="204" spans="1:10" x14ac:dyDescent="0.3">
      <c r="A204" s="7">
        <v>41988</v>
      </c>
      <c r="B204" s="7">
        <v>42139</v>
      </c>
      <c r="C204" s="9">
        <v>-100000</v>
      </c>
      <c r="D204" s="9">
        <v>-150000</v>
      </c>
      <c r="E204" s="9">
        <v>-200000</v>
      </c>
      <c r="F204" s="4" t="s">
        <v>33</v>
      </c>
      <c r="I204" s="11">
        <v>5</v>
      </c>
      <c r="J204" s="4" t="s">
        <v>179</v>
      </c>
    </row>
    <row r="205" spans="1:10" x14ac:dyDescent="0.3">
      <c r="A205" s="7">
        <v>41988</v>
      </c>
      <c r="B205" s="7">
        <v>42170</v>
      </c>
      <c r="C205" s="9">
        <v>-100000</v>
      </c>
      <c r="D205" s="9">
        <v>-150000</v>
      </c>
      <c r="E205" s="9">
        <v>-200000</v>
      </c>
      <c r="F205" s="4" t="s">
        <v>33</v>
      </c>
      <c r="I205" s="11">
        <v>6</v>
      </c>
      <c r="J205" s="4" t="s">
        <v>179</v>
      </c>
    </row>
    <row r="206" spans="1:10" x14ac:dyDescent="0.3">
      <c r="A206" s="7">
        <v>41988</v>
      </c>
      <c r="B206" s="7">
        <v>42200</v>
      </c>
      <c r="C206" s="9">
        <v>-120000</v>
      </c>
      <c r="D206" s="9">
        <v>-180000</v>
      </c>
      <c r="E206" s="9">
        <v>-240000</v>
      </c>
      <c r="F206" s="4" t="s">
        <v>33</v>
      </c>
      <c r="I206" s="11">
        <v>7</v>
      </c>
      <c r="J206" s="4" t="s">
        <v>179</v>
      </c>
    </row>
    <row r="207" spans="1:10" x14ac:dyDescent="0.3">
      <c r="A207" s="7">
        <v>41988</v>
      </c>
      <c r="B207" s="7">
        <v>42231</v>
      </c>
      <c r="C207" s="9">
        <v>-120000</v>
      </c>
      <c r="D207" s="9">
        <v>-180000</v>
      </c>
      <c r="E207" s="9">
        <v>-240000</v>
      </c>
      <c r="F207" s="4" t="s">
        <v>33</v>
      </c>
      <c r="I207" s="11">
        <v>8</v>
      </c>
      <c r="J207" s="4" t="s">
        <v>179</v>
      </c>
    </row>
    <row r="208" spans="1:10" x14ac:dyDescent="0.3">
      <c r="A208" s="7">
        <v>41988</v>
      </c>
      <c r="B208" s="7">
        <v>42262</v>
      </c>
      <c r="C208" s="9">
        <v>-120000</v>
      </c>
      <c r="D208" s="9">
        <v>-180000</v>
      </c>
      <c r="E208" s="9">
        <v>-240000</v>
      </c>
      <c r="F208" s="4" t="s">
        <v>33</v>
      </c>
      <c r="I208" s="11">
        <v>9</v>
      </c>
      <c r="J208" s="4" t="s">
        <v>179</v>
      </c>
    </row>
    <row r="209" spans="1:10" x14ac:dyDescent="0.3">
      <c r="A209" s="7">
        <v>41988</v>
      </c>
      <c r="B209" s="7">
        <v>42292</v>
      </c>
      <c r="C209" s="9">
        <v>-120000</v>
      </c>
      <c r="D209" s="9">
        <v>-180000</v>
      </c>
      <c r="E209" s="9">
        <v>-240000</v>
      </c>
      <c r="F209" s="4" t="s">
        <v>33</v>
      </c>
      <c r="I209" s="11">
        <v>10</v>
      </c>
      <c r="J209" s="4" t="s">
        <v>179</v>
      </c>
    </row>
    <row r="210" spans="1:10" x14ac:dyDescent="0.3">
      <c r="A210" s="7">
        <v>41988</v>
      </c>
      <c r="B210" s="7">
        <v>42323</v>
      </c>
      <c r="C210" s="9">
        <v>-120000</v>
      </c>
      <c r="D210" s="9">
        <v>-180000</v>
      </c>
      <c r="E210" s="9">
        <v>-240000</v>
      </c>
      <c r="F210" s="4" t="s">
        <v>33</v>
      </c>
      <c r="I210" s="11">
        <v>11</v>
      </c>
      <c r="J210" s="4" t="s">
        <v>179</v>
      </c>
    </row>
    <row r="211" spans="1:10" x14ac:dyDescent="0.3">
      <c r="A211" s="7">
        <v>41988</v>
      </c>
      <c r="B211" s="7">
        <v>42353</v>
      </c>
      <c r="C211" s="9">
        <v>-120000</v>
      </c>
      <c r="D211" s="9">
        <v>-180000</v>
      </c>
      <c r="E211" s="9">
        <v>-240000</v>
      </c>
      <c r="F211" s="4" t="s">
        <v>33</v>
      </c>
      <c r="I211" s="11">
        <v>12</v>
      </c>
      <c r="J211" s="4" t="s">
        <v>179</v>
      </c>
    </row>
    <row r="212" spans="1:10" x14ac:dyDescent="0.3">
      <c r="A212" s="7">
        <v>41988</v>
      </c>
      <c r="B212" s="7">
        <v>42019</v>
      </c>
      <c r="C212" s="9">
        <v>-10000</v>
      </c>
      <c r="D212" s="9">
        <v>-50000</v>
      </c>
      <c r="E212" s="9">
        <v>-100000</v>
      </c>
      <c r="F212" s="4" t="s">
        <v>34</v>
      </c>
      <c r="I212" s="11">
        <v>1</v>
      </c>
      <c r="J212" s="4" t="s">
        <v>179</v>
      </c>
    </row>
    <row r="213" spans="1:10" x14ac:dyDescent="0.3">
      <c r="A213" s="7">
        <v>41988</v>
      </c>
      <c r="B213" s="7">
        <v>42050</v>
      </c>
      <c r="C213" s="9">
        <v>-10000</v>
      </c>
      <c r="D213" s="9">
        <v>-50000</v>
      </c>
      <c r="E213" s="9">
        <v>-100000</v>
      </c>
      <c r="F213" s="4" t="s">
        <v>34</v>
      </c>
      <c r="I213" s="11">
        <v>2</v>
      </c>
      <c r="J213" s="4" t="s">
        <v>179</v>
      </c>
    </row>
    <row r="214" spans="1:10" x14ac:dyDescent="0.3">
      <c r="A214" s="7">
        <v>41988</v>
      </c>
      <c r="B214" s="7">
        <v>42078</v>
      </c>
      <c r="C214" s="9">
        <v>-10000</v>
      </c>
      <c r="D214" s="9">
        <v>-50000</v>
      </c>
      <c r="E214" s="9">
        <v>-100000</v>
      </c>
      <c r="F214" s="4" t="s">
        <v>34</v>
      </c>
      <c r="I214" s="11">
        <v>3</v>
      </c>
      <c r="J214" s="4" t="s">
        <v>179</v>
      </c>
    </row>
    <row r="215" spans="1:10" x14ac:dyDescent="0.3">
      <c r="A215" s="7">
        <v>41988</v>
      </c>
      <c r="B215" s="7">
        <v>42109</v>
      </c>
      <c r="C215" s="9">
        <v>-15000</v>
      </c>
      <c r="D215" s="9">
        <v>-50000</v>
      </c>
      <c r="E215" s="9">
        <v>-100000</v>
      </c>
      <c r="F215" s="4" t="s">
        <v>34</v>
      </c>
      <c r="I215" s="11">
        <v>4</v>
      </c>
      <c r="J215" s="4" t="s">
        <v>179</v>
      </c>
    </row>
    <row r="216" spans="1:10" x14ac:dyDescent="0.3">
      <c r="A216" s="7">
        <v>41988</v>
      </c>
      <c r="B216" s="7">
        <v>42139</v>
      </c>
      <c r="C216" s="9">
        <v>-15000</v>
      </c>
      <c r="D216" s="9">
        <v>-50000</v>
      </c>
      <c r="E216" s="9">
        <v>-100000</v>
      </c>
      <c r="F216" s="4" t="s">
        <v>34</v>
      </c>
      <c r="I216" s="11">
        <v>5</v>
      </c>
      <c r="J216" s="4" t="s">
        <v>179</v>
      </c>
    </row>
    <row r="217" spans="1:10" x14ac:dyDescent="0.3">
      <c r="A217" s="7">
        <v>41988</v>
      </c>
      <c r="B217" s="7">
        <v>42170</v>
      </c>
      <c r="C217" s="9">
        <v>-15000</v>
      </c>
      <c r="D217" s="9">
        <v>-50000</v>
      </c>
      <c r="E217" s="9">
        <v>-100000</v>
      </c>
      <c r="F217" s="4" t="s">
        <v>34</v>
      </c>
      <c r="I217" s="11">
        <v>6</v>
      </c>
      <c r="J217" s="4" t="s">
        <v>179</v>
      </c>
    </row>
    <row r="218" spans="1:10" x14ac:dyDescent="0.3">
      <c r="A218" s="7">
        <v>41988</v>
      </c>
      <c r="B218" s="7">
        <v>42200</v>
      </c>
      <c r="C218" s="9">
        <v>-20000</v>
      </c>
      <c r="D218" s="9">
        <v>-75000</v>
      </c>
      <c r="E218" s="9">
        <v>-150000</v>
      </c>
      <c r="F218" s="4" t="s">
        <v>34</v>
      </c>
      <c r="I218" s="11">
        <v>7</v>
      </c>
      <c r="J218" s="4" t="s">
        <v>179</v>
      </c>
    </row>
    <row r="219" spans="1:10" x14ac:dyDescent="0.3">
      <c r="A219" s="7">
        <v>41988</v>
      </c>
      <c r="B219" s="7">
        <v>42231</v>
      </c>
      <c r="C219" s="9">
        <v>-20000</v>
      </c>
      <c r="D219" s="9">
        <v>-75000</v>
      </c>
      <c r="E219" s="9">
        <v>-150000</v>
      </c>
      <c r="F219" s="4" t="s">
        <v>34</v>
      </c>
      <c r="I219" s="11">
        <v>8</v>
      </c>
      <c r="J219" s="4" t="s">
        <v>179</v>
      </c>
    </row>
    <row r="220" spans="1:10" x14ac:dyDescent="0.3">
      <c r="A220" s="7">
        <v>41988</v>
      </c>
      <c r="B220" s="7">
        <v>42262</v>
      </c>
      <c r="C220" s="9">
        <v>-20000</v>
      </c>
      <c r="D220" s="9">
        <v>-75000</v>
      </c>
      <c r="E220" s="9">
        <v>-150000</v>
      </c>
      <c r="F220" s="4" t="s">
        <v>34</v>
      </c>
      <c r="I220" s="11">
        <v>9</v>
      </c>
      <c r="J220" s="4" t="s">
        <v>179</v>
      </c>
    </row>
    <row r="221" spans="1:10" x14ac:dyDescent="0.3">
      <c r="A221" s="7">
        <v>41988</v>
      </c>
      <c r="B221" s="7">
        <v>42292</v>
      </c>
      <c r="C221" s="9">
        <v>-25000</v>
      </c>
      <c r="D221" s="9">
        <v>-75000</v>
      </c>
      <c r="E221" s="9">
        <v>-150000</v>
      </c>
      <c r="F221" s="4" t="s">
        <v>34</v>
      </c>
      <c r="I221" s="11">
        <v>10</v>
      </c>
      <c r="J221" s="4" t="s">
        <v>179</v>
      </c>
    </row>
    <row r="222" spans="1:10" x14ac:dyDescent="0.3">
      <c r="A222" s="7">
        <v>41988</v>
      </c>
      <c r="B222" s="7">
        <v>42323</v>
      </c>
      <c r="C222" s="9">
        <v>-25000</v>
      </c>
      <c r="D222" s="9">
        <v>-75000</v>
      </c>
      <c r="E222" s="9">
        <v>-150000</v>
      </c>
      <c r="F222" s="4" t="s">
        <v>34</v>
      </c>
      <c r="I222" s="11">
        <v>11</v>
      </c>
      <c r="J222" s="4" t="s">
        <v>179</v>
      </c>
    </row>
    <row r="223" spans="1:10" x14ac:dyDescent="0.3">
      <c r="A223" s="7">
        <v>41988</v>
      </c>
      <c r="B223" s="7">
        <v>42353</v>
      </c>
      <c r="C223" s="9">
        <v>-25000</v>
      </c>
      <c r="D223" s="9">
        <v>-75000</v>
      </c>
      <c r="E223" s="9">
        <v>-150000</v>
      </c>
      <c r="F223" s="4" t="s">
        <v>34</v>
      </c>
      <c r="I223" s="11">
        <v>12</v>
      </c>
      <c r="J223" s="4" t="s">
        <v>179</v>
      </c>
    </row>
    <row r="224" spans="1:10" x14ac:dyDescent="0.3">
      <c r="A224" s="7">
        <v>41988</v>
      </c>
      <c r="B224" s="7">
        <v>42024</v>
      </c>
      <c r="C224" s="9">
        <v>-45000</v>
      </c>
      <c r="D224" s="9">
        <v>-50000</v>
      </c>
      <c r="E224" s="9">
        <v>-55000.000000000007</v>
      </c>
      <c r="F224" s="4" t="s">
        <v>10</v>
      </c>
      <c r="I224" s="11">
        <v>1</v>
      </c>
      <c r="J224" s="4" t="s">
        <v>184</v>
      </c>
    </row>
    <row r="225" spans="1:10" x14ac:dyDescent="0.3">
      <c r="A225" s="7">
        <v>41988</v>
      </c>
      <c r="B225" s="7">
        <v>42024</v>
      </c>
      <c r="C225" s="9">
        <v>-13500</v>
      </c>
      <c r="D225" s="9">
        <v>-15000</v>
      </c>
      <c r="E225" s="9">
        <v>-16500</v>
      </c>
      <c r="F225" s="4" t="s">
        <v>53</v>
      </c>
      <c r="I225" s="11">
        <v>1</v>
      </c>
      <c r="J225" s="4" t="s">
        <v>184</v>
      </c>
    </row>
    <row r="226" spans="1:10" x14ac:dyDescent="0.3">
      <c r="A226" s="7">
        <v>41988</v>
      </c>
      <c r="B226" s="7">
        <v>42024</v>
      </c>
      <c r="C226" s="9">
        <v>-63000</v>
      </c>
      <c r="D226" s="9">
        <v>-70000</v>
      </c>
      <c r="E226" s="9">
        <v>-77000</v>
      </c>
      <c r="F226" s="4" t="s">
        <v>155</v>
      </c>
      <c r="I226" s="11">
        <v>1</v>
      </c>
      <c r="J226" s="4" t="s">
        <v>184</v>
      </c>
    </row>
    <row r="227" spans="1:10" x14ac:dyDescent="0.3">
      <c r="A227" s="7">
        <v>41988</v>
      </c>
      <c r="B227" s="7">
        <v>42024</v>
      </c>
      <c r="C227" s="9">
        <v>-15300</v>
      </c>
      <c r="D227" s="9">
        <v>-17000</v>
      </c>
      <c r="E227" s="9">
        <v>-18700</v>
      </c>
      <c r="F227" s="4" t="s">
        <v>54</v>
      </c>
      <c r="I227" s="11">
        <v>1</v>
      </c>
      <c r="J227" s="4" t="s">
        <v>184</v>
      </c>
    </row>
    <row r="228" spans="1:10" x14ac:dyDescent="0.3">
      <c r="A228" s="7">
        <v>41988</v>
      </c>
      <c r="B228" s="7">
        <v>42024</v>
      </c>
      <c r="C228" s="9">
        <v>-31500</v>
      </c>
      <c r="D228" s="9">
        <v>-35000</v>
      </c>
      <c r="E228" s="9">
        <v>-38500</v>
      </c>
      <c r="F228" s="4" t="s">
        <v>55</v>
      </c>
      <c r="I228" s="11">
        <v>1</v>
      </c>
      <c r="J228" s="4" t="s">
        <v>184</v>
      </c>
    </row>
    <row r="229" spans="1:10" x14ac:dyDescent="0.3">
      <c r="A229" s="7">
        <v>41988</v>
      </c>
      <c r="B229" s="7">
        <v>42024</v>
      </c>
      <c r="C229" s="9">
        <v>-22500</v>
      </c>
      <c r="D229" s="9">
        <v>-25000</v>
      </c>
      <c r="E229" s="9">
        <v>-27500.000000000004</v>
      </c>
      <c r="F229" s="4" t="s">
        <v>56</v>
      </c>
      <c r="I229" s="11">
        <v>1</v>
      </c>
      <c r="J229" s="4" t="s">
        <v>184</v>
      </c>
    </row>
    <row r="230" spans="1:10" x14ac:dyDescent="0.3">
      <c r="A230" s="7">
        <v>41988</v>
      </c>
      <c r="B230" s="7">
        <v>42024</v>
      </c>
      <c r="C230" s="9">
        <v>-13500</v>
      </c>
      <c r="D230" s="9">
        <v>-15000</v>
      </c>
      <c r="E230" s="9">
        <v>-16500</v>
      </c>
      <c r="F230" s="4" t="s">
        <v>57</v>
      </c>
      <c r="I230" s="11">
        <v>1</v>
      </c>
      <c r="J230" s="4" t="s">
        <v>184</v>
      </c>
    </row>
    <row r="231" spans="1:10" x14ac:dyDescent="0.3">
      <c r="A231" s="7">
        <v>41988</v>
      </c>
      <c r="B231" s="7">
        <v>42024</v>
      </c>
      <c r="C231" s="9">
        <v>-16200</v>
      </c>
      <c r="D231" s="9">
        <v>-18000</v>
      </c>
      <c r="E231" s="9">
        <v>-19800</v>
      </c>
      <c r="F231" s="4" t="s">
        <v>58</v>
      </c>
      <c r="I231" s="11">
        <v>1</v>
      </c>
      <c r="J231" s="4" t="s">
        <v>184</v>
      </c>
    </row>
    <row r="232" spans="1:10" x14ac:dyDescent="0.3">
      <c r="A232" s="7">
        <v>41988</v>
      </c>
      <c r="B232" s="7">
        <v>42024</v>
      </c>
      <c r="C232" s="9">
        <v>-45000</v>
      </c>
      <c r="D232" s="9">
        <v>-50000</v>
      </c>
      <c r="E232" s="9">
        <v>-55000.000000000007</v>
      </c>
      <c r="F232" s="4" t="s">
        <v>59</v>
      </c>
      <c r="I232" s="11">
        <v>1</v>
      </c>
      <c r="J232" s="4" t="s">
        <v>184</v>
      </c>
    </row>
    <row r="233" spans="1:10" x14ac:dyDescent="0.3">
      <c r="A233" s="7">
        <v>41988</v>
      </c>
      <c r="B233" s="7">
        <v>42055</v>
      </c>
      <c r="C233" s="9">
        <v>-45000</v>
      </c>
      <c r="D233" s="9">
        <v>-50000</v>
      </c>
      <c r="E233" s="9">
        <v>-55000.000000000007</v>
      </c>
      <c r="F233" s="4" t="s">
        <v>10</v>
      </c>
      <c r="I233" s="11">
        <v>2</v>
      </c>
      <c r="J233" s="4" t="s">
        <v>184</v>
      </c>
    </row>
    <row r="234" spans="1:10" x14ac:dyDescent="0.3">
      <c r="A234" s="7">
        <v>41988</v>
      </c>
      <c r="B234" s="7">
        <v>42055</v>
      </c>
      <c r="C234" s="9">
        <v>-13500</v>
      </c>
      <c r="D234" s="9">
        <v>-15000</v>
      </c>
      <c r="E234" s="9">
        <v>-16500</v>
      </c>
      <c r="F234" s="4" t="s">
        <v>53</v>
      </c>
      <c r="I234" s="11">
        <v>2</v>
      </c>
      <c r="J234" s="4" t="s">
        <v>184</v>
      </c>
    </row>
    <row r="235" spans="1:10" x14ac:dyDescent="0.3">
      <c r="A235" s="7">
        <v>41988</v>
      </c>
      <c r="B235" s="7">
        <v>42055</v>
      </c>
      <c r="C235" s="9">
        <v>-63000</v>
      </c>
      <c r="D235" s="9">
        <v>-70000</v>
      </c>
      <c r="E235" s="9">
        <v>-77000</v>
      </c>
      <c r="F235" s="4" t="s">
        <v>155</v>
      </c>
      <c r="I235" s="11">
        <v>2</v>
      </c>
      <c r="J235" s="4" t="s">
        <v>184</v>
      </c>
    </row>
    <row r="236" spans="1:10" x14ac:dyDescent="0.3">
      <c r="A236" s="7">
        <v>41988</v>
      </c>
      <c r="B236" s="7">
        <v>42055</v>
      </c>
      <c r="C236" s="9">
        <v>-15300</v>
      </c>
      <c r="D236" s="9">
        <v>-17000</v>
      </c>
      <c r="E236" s="9">
        <v>-18700</v>
      </c>
      <c r="F236" s="4" t="s">
        <v>54</v>
      </c>
      <c r="I236" s="11">
        <v>2</v>
      </c>
      <c r="J236" s="4" t="s">
        <v>184</v>
      </c>
    </row>
    <row r="237" spans="1:10" x14ac:dyDescent="0.3">
      <c r="A237" s="7">
        <v>41988</v>
      </c>
      <c r="B237" s="7">
        <v>42055</v>
      </c>
      <c r="C237" s="9">
        <v>-31500</v>
      </c>
      <c r="D237" s="9">
        <v>-35000</v>
      </c>
      <c r="E237" s="9">
        <v>-38500</v>
      </c>
      <c r="F237" s="4" t="s">
        <v>55</v>
      </c>
      <c r="I237" s="11">
        <v>2</v>
      </c>
      <c r="J237" s="4" t="s">
        <v>184</v>
      </c>
    </row>
    <row r="238" spans="1:10" x14ac:dyDescent="0.3">
      <c r="A238" s="7">
        <v>41988</v>
      </c>
      <c r="B238" s="7">
        <v>42055</v>
      </c>
      <c r="C238" s="9">
        <v>-22500</v>
      </c>
      <c r="D238" s="9">
        <v>-25000</v>
      </c>
      <c r="E238" s="9">
        <v>-27500.000000000004</v>
      </c>
      <c r="F238" s="4" t="s">
        <v>56</v>
      </c>
      <c r="I238" s="11">
        <v>2</v>
      </c>
      <c r="J238" s="4" t="s">
        <v>184</v>
      </c>
    </row>
    <row r="239" spans="1:10" x14ac:dyDescent="0.3">
      <c r="A239" s="7">
        <v>41988</v>
      </c>
      <c r="B239" s="7">
        <v>42055</v>
      </c>
      <c r="C239" s="9">
        <v>-13500</v>
      </c>
      <c r="D239" s="9">
        <v>-15000</v>
      </c>
      <c r="E239" s="9">
        <v>-16500</v>
      </c>
      <c r="F239" s="4" t="s">
        <v>57</v>
      </c>
      <c r="I239" s="11">
        <v>2</v>
      </c>
      <c r="J239" s="4" t="s">
        <v>184</v>
      </c>
    </row>
    <row r="240" spans="1:10" x14ac:dyDescent="0.3">
      <c r="A240" s="7">
        <v>41988</v>
      </c>
      <c r="B240" s="7">
        <v>42055</v>
      </c>
      <c r="C240" s="9">
        <v>-16200</v>
      </c>
      <c r="D240" s="9">
        <v>-18000</v>
      </c>
      <c r="E240" s="9">
        <v>-19800</v>
      </c>
      <c r="F240" s="4" t="s">
        <v>58</v>
      </c>
      <c r="I240" s="11">
        <v>2</v>
      </c>
      <c r="J240" s="4" t="s">
        <v>184</v>
      </c>
    </row>
    <row r="241" spans="1:10" x14ac:dyDescent="0.3">
      <c r="A241" s="7">
        <v>41988</v>
      </c>
      <c r="B241" s="7">
        <v>42055</v>
      </c>
      <c r="C241" s="9">
        <v>-45000</v>
      </c>
      <c r="D241" s="9">
        <v>-50000</v>
      </c>
      <c r="E241" s="9">
        <v>-55000.000000000007</v>
      </c>
      <c r="F241" s="4" t="s">
        <v>59</v>
      </c>
      <c r="I241" s="11">
        <v>2</v>
      </c>
      <c r="J241" s="4" t="s">
        <v>184</v>
      </c>
    </row>
    <row r="242" spans="1:10" x14ac:dyDescent="0.3">
      <c r="A242" s="7">
        <v>41988</v>
      </c>
      <c r="B242" s="7">
        <v>42083</v>
      </c>
      <c r="C242" s="9">
        <v>-45000</v>
      </c>
      <c r="D242" s="9">
        <v>-50000</v>
      </c>
      <c r="E242" s="9">
        <v>-55000.000000000007</v>
      </c>
      <c r="F242" s="4" t="s">
        <v>10</v>
      </c>
      <c r="I242" s="11">
        <v>3</v>
      </c>
      <c r="J242" s="4" t="s">
        <v>184</v>
      </c>
    </row>
    <row r="243" spans="1:10" x14ac:dyDescent="0.3">
      <c r="A243" s="7">
        <v>41988</v>
      </c>
      <c r="B243" s="7">
        <v>42083</v>
      </c>
      <c r="C243" s="9">
        <v>-13500</v>
      </c>
      <c r="D243" s="9">
        <v>-15000</v>
      </c>
      <c r="E243" s="9">
        <v>-16500</v>
      </c>
      <c r="F243" s="4" t="s">
        <v>53</v>
      </c>
      <c r="I243" s="11">
        <v>3</v>
      </c>
      <c r="J243" s="4" t="s">
        <v>184</v>
      </c>
    </row>
    <row r="244" spans="1:10" x14ac:dyDescent="0.3">
      <c r="A244" s="7">
        <v>41988</v>
      </c>
      <c r="B244" s="7">
        <v>42083</v>
      </c>
      <c r="C244" s="9">
        <v>-63000</v>
      </c>
      <c r="D244" s="9">
        <v>-70000</v>
      </c>
      <c r="E244" s="9">
        <v>-77000</v>
      </c>
      <c r="F244" s="4" t="s">
        <v>155</v>
      </c>
      <c r="I244" s="11">
        <v>3</v>
      </c>
      <c r="J244" s="4" t="s">
        <v>184</v>
      </c>
    </row>
    <row r="245" spans="1:10" x14ac:dyDescent="0.3">
      <c r="A245" s="7">
        <v>41988</v>
      </c>
      <c r="B245" s="7">
        <v>42083</v>
      </c>
      <c r="C245" s="9">
        <v>-15300</v>
      </c>
      <c r="D245" s="9">
        <v>-17000</v>
      </c>
      <c r="E245" s="9">
        <v>-18700</v>
      </c>
      <c r="F245" s="4" t="s">
        <v>54</v>
      </c>
      <c r="I245" s="11">
        <v>3</v>
      </c>
      <c r="J245" s="4" t="s">
        <v>184</v>
      </c>
    </row>
    <row r="246" spans="1:10" x14ac:dyDescent="0.3">
      <c r="A246" s="7">
        <v>41988</v>
      </c>
      <c r="B246" s="7">
        <v>42083</v>
      </c>
      <c r="C246" s="9">
        <v>-31500</v>
      </c>
      <c r="D246" s="9">
        <v>-35000</v>
      </c>
      <c r="E246" s="9">
        <v>-38500</v>
      </c>
      <c r="F246" s="4" t="s">
        <v>55</v>
      </c>
      <c r="I246" s="11">
        <v>3</v>
      </c>
      <c r="J246" s="4" t="s">
        <v>184</v>
      </c>
    </row>
    <row r="247" spans="1:10" x14ac:dyDescent="0.3">
      <c r="A247" s="7">
        <v>41988</v>
      </c>
      <c r="B247" s="7">
        <v>42083</v>
      </c>
      <c r="C247" s="9">
        <v>-22500</v>
      </c>
      <c r="D247" s="9">
        <v>-25000</v>
      </c>
      <c r="E247" s="9">
        <v>-27500.000000000004</v>
      </c>
      <c r="F247" s="4" t="s">
        <v>56</v>
      </c>
      <c r="I247" s="11">
        <v>3</v>
      </c>
      <c r="J247" s="4" t="s">
        <v>184</v>
      </c>
    </row>
    <row r="248" spans="1:10" x14ac:dyDescent="0.3">
      <c r="A248" s="7">
        <v>41988</v>
      </c>
      <c r="B248" s="7">
        <v>42083</v>
      </c>
      <c r="C248" s="9">
        <v>-13500</v>
      </c>
      <c r="D248" s="9">
        <v>-15000</v>
      </c>
      <c r="E248" s="9">
        <v>-16500</v>
      </c>
      <c r="F248" s="4" t="s">
        <v>57</v>
      </c>
      <c r="I248" s="11">
        <v>3</v>
      </c>
      <c r="J248" s="4" t="s">
        <v>184</v>
      </c>
    </row>
    <row r="249" spans="1:10" x14ac:dyDescent="0.3">
      <c r="A249" s="7">
        <v>41988</v>
      </c>
      <c r="B249" s="7">
        <v>42083</v>
      </c>
      <c r="C249" s="9">
        <v>-16200</v>
      </c>
      <c r="D249" s="9">
        <v>-18000</v>
      </c>
      <c r="E249" s="9">
        <v>-19800</v>
      </c>
      <c r="F249" s="4" t="s">
        <v>58</v>
      </c>
      <c r="I249" s="11">
        <v>3</v>
      </c>
      <c r="J249" s="4" t="s">
        <v>184</v>
      </c>
    </row>
    <row r="250" spans="1:10" x14ac:dyDescent="0.3">
      <c r="A250" s="7">
        <v>41988</v>
      </c>
      <c r="B250" s="7">
        <v>42083</v>
      </c>
      <c r="C250" s="9">
        <v>-45000</v>
      </c>
      <c r="D250" s="9">
        <v>-50000</v>
      </c>
      <c r="E250" s="9">
        <v>-55000.000000000007</v>
      </c>
      <c r="F250" s="4" t="s">
        <v>59</v>
      </c>
      <c r="I250" s="11">
        <v>3</v>
      </c>
      <c r="J250" s="4" t="s">
        <v>184</v>
      </c>
    </row>
    <row r="251" spans="1:10" x14ac:dyDescent="0.3">
      <c r="A251" s="7">
        <v>41988</v>
      </c>
      <c r="B251" s="7">
        <v>42114</v>
      </c>
      <c r="C251" s="9">
        <v>-45000</v>
      </c>
      <c r="D251" s="9">
        <v>-50000</v>
      </c>
      <c r="E251" s="9">
        <v>-55000.000000000007</v>
      </c>
      <c r="F251" s="4" t="s">
        <v>10</v>
      </c>
      <c r="I251" s="11">
        <v>4</v>
      </c>
      <c r="J251" s="4" t="s">
        <v>184</v>
      </c>
    </row>
    <row r="252" spans="1:10" x14ac:dyDescent="0.3">
      <c r="A252" s="7">
        <v>41988</v>
      </c>
      <c r="B252" s="7">
        <v>42114</v>
      </c>
      <c r="C252" s="9">
        <v>-13500</v>
      </c>
      <c r="D252" s="9">
        <v>-15000</v>
      </c>
      <c r="E252" s="9">
        <v>-16500</v>
      </c>
      <c r="F252" s="4" t="s">
        <v>53</v>
      </c>
      <c r="I252" s="11">
        <v>4</v>
      </c>
      <c r="J252" s="4" t="s">
        <v>184</v>
      </c>
    </row>
    <row r="253" spans="1:10" x14ac:dyDescent="0.3">
      <c r="A253" s="7">
        <v>41988</v>
      </c>
      <c r="B253" s="7">
        <v>42114</v>
      </c>
      <c r="C253" s="9">
        <v>-63000</v>
      </c>
      <c r="D253" s="9">
        <v>-70000</v>
      </c>
      <c r="E253" s="9">
        <v>-77000</v>
      </c>
      <c r="F253" s="4" t="s">
        <v>155</v>
      </c>
      <c r="I253" s="11">
        <v>4</v>
      </c>
      <c r="J253" s="4" t="s">
        <v>184</v>
      </c>
    </row>
    <row r="254" spans="1:10" x14ac:dyDescent="0.3">
      <c r="A254" s="7">
        <v>41988</v>
      </c>
      <c r="B254" s="7">
        <v>42114</v>
      </c>
      <c r="C254" s="9">
        <v>-15300</v>
      </c>
      <c r="D254" s="9">
        <v>-17000</v>
      </c>
      <c r="E254" s="9">
        <v>-18700</v>
      </c>
      <c r="F254" s="4" t="s">
        <v>54</v>
      </c>
      <c r="I254" s="11">
        <v>4</v>
      </c>
      <c r="J254" s="4" t="s">
        <v>184</v>
      </c>
    </row>
    <row r="255" spans="1:10" x14ac:dyDescent="0.3">
      <c r="A255" s="7">
        <v>41988</v>
      </c>
      <c r="B255" s="7">
        <v>42114</v>
      </c>
      <c r="C255" s="9">
        <v>-31500</v>
      </c>
      <c r="D255" s="9">
        <v>-35000</v>
      </c>
      <c r="E255" s="9">
        <v>-38500</v>
      </c>
      <c r="F255" s="4" t="s">
        <v>55</v>
      </c>
      <c r="I255" s="11">
        <v>4</v>
      </c>
      <c r="J255" s="4" t="s">
        <v>184</v>
      </c>
    </row>
    <row r="256" spans="1:10" x14ac:dyDescent="0.3">
      <c r="A256" s="7">
        <v>41988</v>
      </c>
      <c r="B256" s="7">
        <v>42114</v>
      </c>
      <c r="C256" s="9">
        <v>-22500</v>
      </c>
      <c r="D256" s="9">
        <v>-25000</v>
      </c>
      <c r="E256" s="9">
        <v>-27500.000000000004</v>
      </c>
      <c r="F256" s="4" t="s">
        <v>56</v>
      </c>
      <c r="I256" s="11">
        <v>4</v>
      </c>
      <c r="J256" s="4" t="s">
        <v>184</v>
      </c>
    </row>
    <row r="257" spans="1:10" x14ac:dyDescent="0.3">
      <c r="A257" s="7">
        <v>41988</v>
      </c>
      <c r="B257" s="7">
        <v>42114</v>
      </c>
      <c r="C257" s="9">
        <v>-13500</v>
      </c>
      <c r="D257" s="9">
        <v>-15000</v>
      </c>
      <c r="E257" s="9">
        <v>-16500</v>
      </c>
      <c r="F257" s="4" t="s">
        <v>57</v>
      </c>
      <c r="I257" s="11">
        <v>4</v>
      </c>
      <c r="J257" s="4" t="s">
        <v>184</v>
      </c>
    </row>
    <row r="258" spans="1:10" x14ac:dyDescent="0.3">
      <c r="A258" s="7">
        <v>41988</v>
      </c>
      <c r="B258" s="7">
        <v>42114</v>
      </c>
      <c r="C258" s="9">
        <v>-16200</v>
      </c>
      <c r="D258" s="9">
        <v>-18000</v>
      </c>
      <c r="E258" s="9">
        <v>-19800</v>
      </c>
      <c r="F258" s="4" t="s">
        <v>58</v>
      </c>
      <c r="I258" s="11">
        <v>4</v>
      </c>
      <c r="J258" s="4" t="s">
        <v>184</v>
      </c>
    </row>
    <row r="259" spans="1:10" x14ac:dyDescent="0.3">
      <c r="A259" s="7">
        <v>41988</v>
      </c>
      <c r="B259" s="7">
        <v>42114</v>
      </c>
      <c r="C259" s="9">
        <v>-45000</v>
      </c>
      <c r="D259" s="9">
        <v>-50000</v>
      </c>
      <c r="E259" s="9">
        <v>-55000.000000000007</v>
      </c>
      <c r="F259" s="4" t="s">
        <v>59</v>
      </c>
      <c r="I259" s="11">
        <v>4</v>
      </c>
      <c r="J259" s="4" t="s">
        <v>184</v>
      </c>
    </row>
    <row r="260" spans="1:10" x14ac:dyDescent="0.3">
      <c r="A260" s="7">
        <v>41988</v>
      </c>
      <c r="B260" s="7">
        <v>42144</v>
      </c>
      <c r="C260" s="9">
        <v>-45000</v>
      </c>
      <c r="D260" s="9">
        <v>-50000</v>
      </c>
      <c r="E260" s="9">
        <v>-55000.000000000007</v>
      </c>
      <c r="F260" s="4" t="s">
        <v>10</v>
      </c>
      <c r="I260" s="11">
        <v>5</v>
      </c>
      <c r="J260" s="4" t="s">
        <v>184</v>
      </c>
    </row>
    <row r="261" spans="1:10" x14ac:dyDescent="0.3">
      <c r="A261" s="7">
        <v>41988</v>
      </c>
      <c r="B261" s="7">
        <v>42144</v>
      </c>
      <c r="C261" s="9">
        <v>-13500</v>
      </c>
      <c r="D261" s="9">
        <v>-15000</v>
      </c>
      <c r="E261" s="9">
        <v>-16500</v>
      </c>
      <c r="F261" s="4" t="s">
        <v>53</v>
      </c>
      <c r="I261" s="11">
        <v>5</v>
      </c>
      <c r="J261" s="4" t="s">
        <v>184</v>
      </c>
    </row>
    <row r="262" spans="1:10" x14ac:dyDescent="0.3">
      <c r="A262" s="7">
        <v>41988</v>
      </c>
      <c r="B262" s="7">
        <v>42144</v>
      </c>
      <c r="C262" s="9">
        <v>-63000</v>
      </c>
      <c r="D262" s="9">
        <v>-70000</v>
      </c>
      <c r="E262" s="9">
        <v>-77000</v>
      </c>
      <c r="F262" s="4" t="s">
        <v>155</v>
      </c>
      <c r="I262" s="11">
        <v>5</v>
      </c>
      <c r="J262" s="4" t="s">
        <v>184</v>
      </c>
    </row>
    <row r="263" spans="1:10" x14ac:dyDescent="0.3">
      <c r="A263" s="7">
        <v>41988</v>
      </c>
      <c r="B263" s="7">
        <v>42144</v>
      </c>
      <c r="C263" s="9">
        <v>-15300</v>
      </c>
      <c r="D263" s="9">
        <v>-17000</v>
      </c>
      <c r="E263" s="9">
        <v>-18700</v>
      </c>
      <c r="F263" s="4" t="s">
        <v>54</v>
      </c>
      <c r="I263" s="11">
        <v>5</v>
      </c>
      <c r="J263" s="4" t="s">
        <v>184</v>
      </c>
    </row>
    <row r="264" spans="1:10" x14ac:dyDescent="0.3">
      <c r="A264" s="7">
        <v>41988</v>
      </c>
      <c r="B264" s="7">
        <v>42144</v>
      </c>
      <c r="C264" s="9">
        <v>-31500</v>
      </c>
      <c r="D264" s="9">
        <v>-35000</v>
      </c>
      <c r="E264" s="9">
        <v>-38500</v>
      </c>
      <c r="F264" s="4" t="s">
        <v>55</v>
      </c>
      <c r="I264" s="11">
        <v>5</v>
      </c>
      <c r="J264" s="4" t="s">
        <v>184</v>
      </c>
    </row>
    <row r="265" spans="1:10" x14ac:dyDescent="0.3">
      <c r="A265" s="7">
        <v>41988</v>
      </c>
      <c r="B265" s="7">
        <v>42144</v>
      </c>
      <c r="C265" s="9">
        <v>-22500</v>
      </c>
      <c r="D265" s="9">
        <v>-25000</v>
      </c>
      <c r="E265" s="9">
        <v>-27500.000000000004</v>
      </c>
      <c r="F265" s="4" t="s">
        <v>56</v>
      </c>
      <c r="I265" s="11">
        <v>5</v>
      </c>
      <c r="J265" s="4" t="s">
        <v>184</v>
      </c>
    </row>
    <row r="266" spans="1:10" x14ac:dyDescent="0.3">
      <c r="A266" s="7">
        <v>41988</v>
      </c>
      <c r="B266" s="7">
        <v>42144</v>
      </c>
      <c r="C266" s="9">
        <v>-13500</v>
      </c>
      <c r="D266" s="9">
        <v>-15000</v>
      </c>
      <c r="E266" s="9">
        <v>-16500</v>
      </c>
      <c r="F266" s="4" t="s">
        <v>57</v>
      </c>
      <c r="I266" s="11">
        <v>5</v>
      </c>
      <c r="J266" s="4" t="s">
        <v>184</v>
      </c>
    </row>
    <row r="267" spans="1:10" x14ac:dyDescent="0.3">
      <c r="A267" s="7">
        <v>41988</v>
      </c>
      <c r="B267" s="7">
        <v>42144</v>
      </c>
      <c r="C267" s="9">
        <v>-16200</v>
      </c>
      <c r="D267" s="9">
        <v>-18000</v>
      </c>
      <c r="E267" s="9">
        <v>-19800</v>
      </c>
      <c r="F267" s="4" t="s">
        <v>58</v>
      </c>
      <c r="I267" s="11">
        <v>5</v>
      </c>
      <c r="J267" s="4" t="s">
        <v>184</v>
      </c>
    </row>
    <row r="268" spans="1:10" x14ac:dyDescent="0.3">
      <c r="A268" s="7">
        <v>41988</v>
      </c>
      <c r="B268" s="7">
        <v>42144</v>
      </c>
      <c r="C268" s="9">
        <v>-45000</v>
      </c>
      <c r="D268" s="9">
        <v>-50000</v>
      </c>
      <c r="E268" s="9">
        <v>-55000.000000000007</v>
      </c>
      <c r="F268" s="4" t="s">
        <v>59</v>
      </c>
      <c r="I268" s="11">
        <v>5</v>
      </c>
      <c r="J268" s="4" t="s">
        <v>184</v>
      </c>
    </row>
    <row r="269" spans="1:10" x14ac:dyDescent="0.3">
      <c r="A269" s="7">
        <v>41988</v>
      </c>
      <c r="B269" s="7">
        <v>42175</v>
      </c>
      <c r="C269" s="9">
        <v>-45000</v>
      </c>
      <c r="D269" s="9">
        <v>-50000</v>
      </c>
      <c r="E269" s="9">
        <v>-55000.000000000007</v>
      </c>
      <c r="F269" s="4" t="s">
        <v>10</v>
      </c>
      <c r="I269" s="11">
        <v>6</v>
      </c>
      <c r="J269" s="4" t="s">
        <v>184</v>
      </c>
    </row>
    <row r="270" spans="1:10" x14ac:dyDescent="0.3">
      <c r="A270" s="7">
        <v>41988</v>
      </c>
      <c r="B270" s="7">
        <v>42175</v>
      </c>
      <c r="C270" s="9">
        <v>-13500</v>
      </c>
      <c r="D270" s="9">
        <v>-15000</v>
      </c>
      <c r="E270" s="9">
        <v>-16500</v>
      </c>
      <c r="F270" s="4" t="s">
        <v>53</v>
      </c>
      <c r="I270" s="11">
        <v>6</v>
      </c>
      <c r="J270" s="4" t="s">
        <v>184</v>
      </c>
    </row>
    <row r="271" spans="1:10" x14ac:dyDescent="0.3">
      <c r="A271" s="7">
        <v>41988</v>
      </c>
      <c r="B271" s="7">
        <v>42175</v>
      </c>
      <c r="C271" s="9">
        <v>-63000</v>
      </c>
      <c r="D271" s="9">
        <v>-70000</v>
      </c>
      <c r="E271" s="9">
        <v>-77000</v>
      </c>
      <c r="F271" s="4" t="s">
        <v>155</v>
      </c>
      <c r="I271" s="11">
        <v>6</v>
      </c>
      <c r="J271" s="4" t="s">
        <v>184</v>
      </c>
    </row>
    <row r="272" spans="1:10" x14ac:dyDescent="0.3">
      <c r="A272" s="7">
        <v>41988</v>
      </c>
      <c r="B272" s="7">
        <v>42175</v>
      </c>
      <c r="C272" s="9">
        <v>-15300</v>
      </c>
      <c r="D272" s="9">
        <v>-17000</v>
      </c>
      <c r="E272" s="9">
        <v>-18700</v>
      </c>
      <c r="F272" s="4" t="s">
        <v>54</v>
      </c>
      <c r="I272" s="11">
        <v>6</v>
      </c>
      <c r="J272" s="4" t="s">
        <v>184</v>
      </c>
    </row>
    <row r="273" spans="1:10" x14ac:dyDescent="0.3">
      <c r="A273" s="7">
        <v>41988</v>
      </c>
      <c r="B273" s="7">
        <v>42175</v>
      </c>
      <c r="C273" s="9">
        <v>-31500</v>
      </c>
      <c r="D273" s="9">
        <v>-35000</v>
      </c>
      <c r="E273" s="9">
        <v>-38500</v>
      </c>
      <c r="F273" s="4" t="s">
        <v>55</v>
      </c>
      <c r="I273" s="11">
        <v>6</v>
      </c>
      <c r="J273" s="4" t="s">
        <v>184</v>
      </c>
    </row>
    <row r="274" spans="1:10" x14ac:dyDescent="0.3">
      <c r="A274" s="7">
        <v>41988</v>
      </c>
      <c r="B274" s="7">
        <v>42175</v>
      </c>
      <c r="C274" s="9">
        <v>-22500</v>
      </c>
      <c r="D274" s="9">
        <v>-25000</v>
      </c>
      <c r="E274" s="9">
        <v>-27500.000000000004</v>
      </c>
      <c r="F274" s="4" t="s">
        <v>56</v>
      </c>
      <c r="I274" s="11">
        <v>6</v>
      </c>
      <c r="J274" s="4" t="s">
        <v>184</v>
      </c>
    </row>
    <row r="275" spans="1:10" x14ac:dyDescent="0.3">
      <c r="A275" s="7">
        <v>41988</v>
      </c>
      <c r="B275" s="7">
        <v>42175</v>
      </c>
      <c r="C275" s="9">
        <v>-13500</v>
      </c>
      <c r="D275" s="9">
        <v>-15000</v>
      </c>
      <c r="E275" s="9">
        <v>-16500</v>
      </c>
      <c r="F275" s="4" t="s">
        <v>57</v>
      </c>
      <c r="I275" s="11">
        <v>6</v>
      </c>
      <c r="J275" s="4" t="s">
        <v>184</v>
      </c>
    </row>
    <row r="276" spans="1:10" x14ac:dyDescent="0.3">
      <c r="A276" s="7">
        <v>41988</v>
      </c>
      <c r="B276" s="7">
        <v>42175</v>
      </c>
      <c r="C276" s="9">
        <v>-16200</v>
      </c>
      <c r="D276" s="9">
        <v>-18000</v>
      </c>
      <c r="E276" s="9">
        <v>-19800</v>
      </c>
      <c r="F276" s="4" t="s">
        <v>58</v>
      </c>
      <c r="I276" s="11">
        <v>6</v>
      </c>
      <c r="J276" s="4" t="s">
        <v>184</v>
      </c>
    </row>
    <row r="277" spans="1:10" x14ac:dyDescent="0.3">
      <c r="A277" s="7">
        <v>41988</v>
      </c>
      <c r="B277" s="7">
        <v>42175</v>
      </c>
      <c r="C277" s="9">
        <v>-45000</v>
      </c>
      <c r="D277" s="9">
        <v>-50000</v>
      </c>
      <c r="E277" s="9">
        <v>-55000.000000000007</v>
      </c>
      <c r="F277" s="4" t="s">
        <v>59</v>
      </c>
      <c r="I277" s="11">
        <v>6</v>
      </c>
      <c r="J277" s="4" t="s">
        <v>184</v>
      </c>
    </row>
    <row r="278" spans="1:10" x14ac:dyDescent="0.3">
      <c r="A278" s="7">
        <v>41988</v>
      </c>
      <c r="B278" s="7">
        <v>42205</v>
      </c>
      <c r="C278" s="9">
        <v>-45000</v>
      </c>
      <c r="D278" s="9">
        <v>-50000</v>
      </c>
      <c r="E278" s="9">
        <v>-55000.000000000007</v>
      </c>
      <c r="F278" s="4" t="s">
        <v>10</v>
      </c>
      <c r="I278" s="11">
        <v>7</v>
      </c>
      <c r="J278" s="4" t="s">
        <v>184</v>
      </c>
    </row>
    <row r="279" spans="1:10" x14ac:dyDescent="0.3">
      <c r="A279" s="7">
        <v>41988</v>
      </c>
      <c r="B279" s="7">
        <v>42205</v>
      </c>
      <c r="C279" s="9">
        <v>-13500</v>
      </c>
      <c r="D279" s="9">
        <v>-15000</v>
      </c>
      <c r="E279" s="9">
        <v>-16500</v>
      </c>
      <c r="F279" s="4" t="s">
        <v>53</v>
      </c>
      <c r="I279" s="11">
        <v>7</v>
      </c>
      <c r="J279" s="4" t="s">
        <v>184</v>
      </c>
    </row>
    <row r="280" spans="1:10" x14ac:dyDescent="0.3">
      <c r="A280" s="7">
        <v>41988</v>
      </c>
      <c r="B280" s="7">
        <v>42205</v>
      </c>
      <c r="C280" s="9">
        <v>-63000</v>
      </c>
      <c r="D280" s="9">
        <v>-70000</v>
      </c>
      <c r="E280" s="9">
        <v>-77000</v>
      </c>
      <c r="F280" s="4" t="s">
        <v>155</v>
      </c>
      <c r="I280" s="11">
        <v>7</v>
      </c>
      <c r="J280" s="4" t="s">
        <v>184</v>
      </c>
    </row>
    <row r="281" spans="1:10" x14ac:dyDescent="0.3">
      <c r="A281" s="7">
        <v>41988</v>
      </c>
      <c r="B281" s="7">
        <v>42205</v>
      </c>
      <c r="C281" s="9">
        <v>-15300</v>
      </c>
      <c r="D281" s="9">
        <v>-17000</v>
      </c>
      <c r="E281" s="9">
        <v>-18700</v>
      </c>
      <c r="F281" s="4" t="s">
        <v>54</v>
      </c>
      <c r="I281" s="11">
        <v>7</v>
      </c>
      <c r="J281" s="4" t="s">
        <v>184</v>
      </c>
    </row>
    <row r="282" spans="1:10" x14ac:dyDescent="0.3">
      <c r="A282" s="7">
        <v>41988</v>
      </c>
      <c r="B282" s="7">
        <v>42205</v>
      </c>
      <c r="C282" s="9">
        <v>-31500</v>
      </c>
      <c r="D282" s="9">
        <v>-35000</v>
      </c>
      <c r="E282" s="9">
        <v>-38500</v>
      </c>
      <c r="F282" s="4" t="s">
        <v>55</v>
      </c>
      <c r="I282" s="11">
        <v>7</v>
      </c>
      <c r="J282" s="4" t="s">
        <v>184</v>
      </c>
    </row>
    <row r="283" spans="1:10" x14ac:dyDescent="0.3">
      <c r="A283" s="7">
        <v>41988</v>
      </c>
      <c r="B283" s="7">
        <v>42205</v>
      </c>
      <c r="C283" s="9">
        <v>-22500</v>
      </c>
      <c r="D283" s="9">
        <v>-25000</v>
      </c>
      <c r="E283" s="9">
        <v>-27500.000000000004</v>
      </c>
      <c r="F283" s="4" t="s">
        <v>56</v>
      </c>
      <c r="I283" s="11">
        <v>7</v>
      </c>
      <c r="J283" s="4" t="s">
        <v>184</v>
      </c>
    </row>
    <row r="284" spans="1:10" x14ac:dyDescent="0.3">
      <c r="A284" s="7">
        <v>41988</v>
      </c>
      <c r="B284" s="7">
        <v>42205</v>
      </c>
      <c r="C284" s="9">
        <v>-13500</v>
      </c>
      <c r="D284" s="9">
        <v>-15000</v>
      </c>
      <c r="E284" s="9">
        <v>-16500</v>
      </c>
      <c r="F284" s="4" t="s">
        <v>57</v>
      </c>
      <c r="I284" s="11">
        <v>7</v>
      </c>
      <c r="J284" s="4" t="s">
        <v>184</v>
      </c>
    </row>
    <row r="285" spans="1:10" x14ac:dyDescent="0.3">
      <c r="A285" s="7">
        <v>41988</v>
      </c>
      <c r="B285" s="7">
        <v>42205</v>
      </c>
      <c r="C285" s="9">
        <v>-16200</v>
      </c>
      <c r="D285" s="9">
        <v>-18000</v>
      </c>
      <c r="E285" s="9">
        <v>-19800</v>
      </c>
      <c r="F285" s="4" t="s">
        <v>58</v>
      </c>
      <c r="I285" s="11">
        <v>7</v>
      </c>
      <c r="J285" s="4" t="s">
        <v>184</v>
      </c>
    </row>
    <row r="286" spans="1:10" x14ac:dyDescent="0.3">
      <c r="A286" s="7">
        <v>41988</v>
      </c>
      <c r="B286" s="7">
        <v>42205</v>
      </c>
      <c r="C286" s="9">
        <v>-45000</v>
      </c>
      <c r="D286" s="9">
        <v>-50000</v>
      </c>
      <c r="E286" s="9">
        <v>-55000.000000000007</v>
      </c>
      <c r="F286" s="4" t="s">
        <v>59</v>
      </c>
      <c r="I286" s="11">
        <v>7</v>
      </c>
      <c r="J286" s="4" t="s">
        <v>184</v>
      </c>
    </row>
    <row r="287" spans="1:10" x14ac:dyDescent="0.3">
      <c r="A287" s="7">
        <v>41988</v>
      </c>
      <c r="B287" s="7">
        <v>42236</v>
      </c>
      <c r="C287" s="9">
        <v>-45000</v>
      </c>
      <c r="D287" s="9">
        <v>-50000</v>
      </c>
      <c r="E287" s="9">
        <v>-55000.000000000007</v>
      </c>
      <c r="F287" s="4" t="s">
        <v>10</v>
      </c>
      <c r="I287" s="11">
        <v>8</v>
      </c>
      <c r="J287" s="4" t="s">
        <v>184</v>
      </c>
    </row>
    <row r="288" spans="1:10" x14ac:dyDescent="0.3">
      <c r="A288" s="7">
        <v>41988</v>
      </c>
      <c r="B288" s="7">
        <v>42236</v>
      </c>
      <c r="C288" s="9">
        <v>-13500</v>
      </c>
      <c r="D288" s="9">
        <v>-15000</v>
      </c>
      <c r="E288" s="9">
        <v>-16500</v>
      </c>
      <c r="F288" s="4" t="s">
        <v>53</v>
      </c>
      <c r="I288" s="11">
        <v>8</v>
      </c>
      <c r="J288" s="4" t="s">
        <v>184</v>
      </c>
    </row>
    <row r="289" spans="1:10" x14ac:dyDescent="0.3">
      <c r="A289" s="7">
        <v>41988</v>
      </c>
      <c r="B289" s="7">
        <v>42236</v>
      </c>
      <c r="C289" s="9">
        <v>-63000</v>
      </c>
      <c r="D289" s="9">
        <v>-70000</v>
      </c>
      <c r="E289" s="9">
        <v>-77000</v>
      </c>
      <c r="F289" s="4" t="s">
        <v>155</v>
      </c>
      <c r="I289" s="11">
        <v>8</v>
      </c>
      <c r="J289" s="4" t="s">
        <v>184</v>
      </c>
    </row>
    <row r="290" spans="1:10" x14ac:dyDescent="0.3">
      <c r="A290" s="7">
        <v>41988</v>
      </c>
      <c r="B290" s="7">
        <v>42236</v>
      </c>
      <c r="C290" s="9">
        <v>-15300</v>
      </c>
      <c r="D290" s="9">
        <v>-17000</v>
      </c>
      <c r="E290" s="9">
        <v>-18700</v>
      </c>
      <c r="F290" s="4" t="s">
        <v>54</v>
      </c>
      <c r="I290" s="11">
        <v>8</v>
      </c>
      <c r="J290" s="4" t="s">
        <v>184</v>
      </c>
    </row>
    <row r="291" spans="1:10" x14ac:dyDescent="0.3">
      <c r="A291" s="7">
        <v>41988</v>
      </c>
      <c r="B291" s="7">
        <v>42236</v>
      </c>
      <c r="C291" s="9">
        <v>-31500</v>
      </c>
      <c r="D291" s="9">
        <v>-35000</v>
      </c>
      <c r="E291" s="9">
        <v>-38500</v>
      </c>
      <c r="F291" s="4" t="s">
        <v>55</v>
      </c>
      <c r="I291" s="11">
        <v>8</v>
      </c>
      <c r="J291" s="4" t="s">
        <v>184</v>
      </c>
    </row>
    <row r="292" spans="1:10" x14ac:dyDescent="0.3">
      <c r="A292" s="7">
        <v>41988</v>
      </c>
      <c r="B292" s="7">
        <v>42236</v>
      </c>
      <c r="C292" s="9">
        <v>-22500</v>
      </c>
      <c r="D292" s="9">
        <v>-25000</v>
      </c>
      <c r="E292" s="9">
        <v>-27500.000000000004</v>
      </c>
      <c r="F292" s="4" t="s">
        <v>56</v>
      </c>
      <c r="I292" s="11">
        <v>8</v>
      </c>
      <c r="J292" s="4" t="s">
        <v>184</v>
      </c>
    </row>
    <row r="293" spans="1:10" x14ac:dyDescent="0.3">
      <c r="A293" s="7">
        <v>41988</v>
      </c>
      <c r="B293" s="7">
        <v>42236</v>
      </c>
      <c r="C293" s="9">
        <v>-13500</v>
      </c>
      <c r="D293" s="9">
        <v>-15000</v>
      </c>
      <c r="E293" s="9">
        <v>-16500</v>
      </c>
      <c r="F293" s="4" t="s">
        <v>57</v>
      </c>
      <c r="I293" s="11">
        <v>8</v>
      </c>
      <c r="J293" s="4" t="s">
        <v>184</v>
      </c>
    </row>
    <row r="294" spans="1:10" x14ac:dyDescent="0.3">
      <c r="A294" s="7">
        <v>41988</v>
      </c>
      <c r="B294" s="7">
        <v>42236</v>
      </c>
      <c r="C294" s="9">
        <v>-16200</v>
      </c>
      <c r="D294" s="9">
        <v>-18000</v>
      </c>
      <c r="E294" s="9">
        <v>-19800</v>
      </c>
      <c r="F294" s="4" t="s">
        <v>58</v>
      </c>
      <c r="I294" s="11">
        <v>8</v>
      </c>
      <c r="J294" s="4" t="s">
        <v>184</v>
      </c>
    </row>
    <row r="295" spans="1:10" x14ac:dyDescent="0.3">
      <c r="A295" s="7">
        <v>41988</v>
      </c>
      <c r="B295" s="7">
        <v>42236</v>
      </c>
      <c r="C295" s="9">
        <v>-45000</v>
      </c>
      <c r="D295" s="9">
        <v>-50000</v>
      </c>
      <c r="E295" s="9">
        <v>-55000.000000000007</v>
      </c>
      <c r="F295" s="4" t="s">
        <v>59</v>
      </c>
      <c r="I295" s="11">
        <v>8</v>
      </c>
      <c r="J295" s="4" t="s">
        <v>184</v>
      </c>
    </row>
    <row r="296" spans="1:10" x14ac:dyDescent="0.3">
      <c r="A296" s="7">
        <v>41988</v>
      </c>
      <c r="B296" s="7">
        <v>42267</v>
      </c>
      <c r="C296" s="9">
        <v>-45000</v>
      </c>
      <c r="D296" s="9">
        <v>-50000</v>
      </c>
      <c r="E296" s="9">
        <v>-55000.000000000007</v>
      </c>
      <c r="F296" s="4" t="s">
        <v>10</v>
      </c>
      <c r="I296" s="11">
        <v>9</v>
      </c>
      <c r="J296" s="4" t="s">
        <v>184</v>
      </c>
    </row>
    <row r="297" spans="1:10" x14ac:dyDescent="0.3">
      <c r="A297" s="7">
        <v>41988</v>
      </c>
      <c r="B297" s="7">
        <v>42267</v>
      </c>
      <c r="C297" s="9">
        <v>-13500</v>
      </c>
      <c r="D297" s="9">
        <v>-15000</v>
      </c>
      <c r="E297" s="9">
        <v>-16500</v>
      </c>
      <c r="F297" s="4" t="s">
        <v>53</v>
      </c>
      <c r="I297" s="11">
        <v>9</v>
      </c>
      <c r="J297" s="4" t="s">
        <v>184</v>
      </c>
    </row>
    <row r="298" spans="1:10" x14ac:dyDescent="0.3">
      <c r="A298" s="7">
        <v>41988</v>
      </c>
      <c r="B298" s="7">
        <v>42267</v>
      </c>
      <c r="C298" s="9">
        <v>-63000</v>
      </c>
      <c r="D298" s="9">
        <v>-70000</v>
      </c>
      <c r="E298" s="9">
        <v>-77000</v>
      </c>
      <c r="F298" s="4" t="s">
        <v>155</v>
      </c>
      <c r="I298" s="11">
        <v>9</v>
      </c>
      <c r="J298" s="4" t="s">
        <v>184</v>
      </c>
    </row>
    <row r="299" spans="1:10" x14ac:dyDescent="0.3">
      <c r="A299" s="7">
        <v>41988</v>
      </c>
      <c r="B299" s="7">
        <v>42267</v>
      </c>
      <c r="C299" s="9">
        <v>-15300</v>
      </c>
      <c r="D299" s="9">
        <v>-17000</v>
      </c>
      <c r="E299" s="9">
        <v>-18700</v>
      </c>
      <c r="F299" s="4" t="s">
        <v>54</v>
      </c>
      <c r="I299" s="11">
        <v>9</v>
      </c>
      <c r="J299" s="4" t="s">
        <v>184</v>
      </c>
    </row>
    <row r="300" spans="1:10" x14ac:dyDescent="0.3">
      <c r="A300" s="7">
        <v>41988</v>
      </c>
      <c r="B300" s="7">
        <v>42267</v>
      </c>
      <c r="C300" s="9">
        <v>-31500</v>
      </c>
      <c r="D300" s="9">
        <v>-35000</v>
      </c>
      <c r="E300" s="9">
        <v>-38500</v>
      </c>
      <c r="F300" s="4" t="s">
        <v>55</v>
      </c>
      <c r="I300" s="11">
        <v>9</v>
      </c>
      <c r="J300" s="4" t="s">
        <v>184</v>
      </c>
    </row>
    <row r="301" spans="1:10" x14ac:dyDescent="0.3">
      <c r="A301" s="7">
        <v>41988</v>
      </c>
      <c r="B301" s="7">
        <v>42267</v>
      </c>
      <c r="C301" s="9">
        <v>-22500</v>
      </c>
      <c r="D301" s="9">
        <v>-25000</v>
      </c>
      <c r="E301" s="9">
        <v>-27500.000000000004</v>
      </c>
      <c r="F301" s="4" t="s">
        <v>56</v>
      </c>
      <c r="I301" s="11">
        <v>9</v>
      </c>
      <c r="J301" s="4" t="s">
        <v>184</v>
      </c>
    </row>
    <row r="302" spans="1:10" x14ac:dyDescent="0.3">
      <c r="A302" s="7">
        <v>41988</v>
      </c>
      <c r="B302" s="7">
        <v>42267</v>
      </c>
      <c r="C302" s="9">
        <v>-13500</v>
      </c>
      <c r="D302" s="9">
        <v>-15000</v>
      </c>
      <c r="E302" s="9">
        <v>-16500</v>
      </c>
      <c r="F302" s="4" t="s">
        <v>57</v>
      </c>
      <c r="I302" s="11">
        <v>9</v>
      </c>
      <c r="J302" s="4" t="s">
        <v>184</v>
      </c>
    </row>
    <row r="303" spans="1:10" x14ac:dyDescent="0.3">
      <c r="A303" s="7">
        <v>41988</v>
      </c>
      <c r="B303" s="7">
        <v>42267</v>
      </c>
      <c r="C303" s="9">
        <v>-16200</v>
      </c>
      <c r="D303" s="9">
        <v>-18000</v>
      </c>
      <c r="E303" s="9">
        <v>-19800</v>
      </c>
      <c r="F303" s="4" t="s">
        <v>58</v>
      </c>
      <c r="I303" s="11">
        <v>9</v>
      </c>
      <c r="J303" s="4" t="s">
        <v>184</v>
      </c>
    </row>
    <row r="304" spans="1:10" x14ac:dyDescent="0.3">
      <c r="A304" s="7">
        <v>41988</v>
      </c>
      <c r="B304" s="7">
        <v>42267</v>
      </c>
      <c r="C304" s="9">
        <v>-45000</v>
      </c>
      <c r="D304" s="9">
        <v>-50000</v>
      </c>
      <c r="E304" s="9">
        <v>-55000.000000000007</v>
      </c>
      <c r="F304" s="4" t="s">
        <v>59</v>
      </c>
      <c r="I304" s="11">
        <v>9</v>
      </c>
      <c r="J304" s="4" t="s">
        <v>184</v>
      </c>
    </row>
    <row r="305" spans="1:10" x14ac:dyDescent="0.3">
      <c r="A305" s="7">
        <v>41988</v>
      </c>
      <c r="B305" s="7">
        <v>42297</v>
      </c>
      <c r="C305" s="9">
        <v>-45000</v>
      </c>
      <c r="D305" s="9">
        <v>-50000</v>
      </c>
      <c r="E305" s="9">
        <v>-55000.000000000007</v>
      </c>
      <c r="F305" s="4" t="s">
        <v>10</v>
      </c>
      <c r="I305" s="11">
        <v>10</v>
      </c>
      <c r="J305" s="4" t="s">
        <v>184</v>
      </c>
    </row>
    <row r="306" spans="1:10" x14ac:dyDescent="0.3">
      <c r="A306" s="7">
        <v>41988</v>
      </c>
      <c r="B306" s="7">
        <v>42297</v>
      </c>
      <c r="C306" s="9">
        <v>-13500</v>
      </c>
      <c r="D306" s="9">
        <v>-15000</v>
      </c>
      <c r="E306" s="9">
        <v>-16500</v>
      </c>
      <c r="F306" s="4" t="s">
        <v>53</v>
      </c>
      <c r="I306" s="11">
        <v>10</v>
      </c>
      <c r="J306" s="4" t="s">
        <v>184</v>
      </c>
    </row>
    <row r="307" spans="1:10" x14ac:dyDescent="0.3">
      <c r="A307" s="7">
        <v>41988</v>
      </c>
      <c r="B307" s="7">
        <v>42297</v>
      </c>
      <c r="C307" s="9">
        <v>-63000</v>
      </c>
      <c r="D307" s="9">
        <v>-70000</v>
      </c>
      <c r="E307" s="9">
        <v>-77000</v>
      </c>
      <c r="F307" s="4" t="s">
        <v>155</v>
      </c>
      <c r="I307" s="11">
        <v>10</v>
      </c>
      <c r="J307" s="4" t="s">
        <v>184</v>
      </c>
    </row>
    <row r="308" spans="1:10" x14ac:dyDescent="0.3">
      <c r="A308" s="7">
        <v>41988</v>
      </c>
      <c r="B308" s="7">
        <v>42297</v>
      </c>
      <c r="C308" s="9">
        <v>-15300</v>
      </c>
      <c r="D308" s="9">
        <v>-17000</v>
      </c>
      <c r="E308" s="9">
        <v>-18700</v>
      </c>
      <c r="F308" s="4" t="s">
        <v>54</v>
      </c>
      <c r="I308" s="11">
        <v>10</v>
      </c>
      <c r="J308" s="4" t="s">
        <v>184</v>
      </c>
    </row>
    <row r="309" spans="1:10" x14ac:dyDescent="0.3">
      <c r="A309" s="7">
        <v>41988</v>
      </c>
      <c r="B309" s="7">
        <v>42297</v>
      </c>
      <c r="C309" s="9">
        <v>-31500</v>
      </c>
      <c r="D309" s="9">
        <v>-35000</v>
      </c>
      <c r="E309" s="9">
        <v>-38500</v>
      </c>
      <c r="F309" s="4" t="s">
        <v>55</v>
      </c>
      <c r="I309" s="11">
        <v>10</v>
      </c>
      <c r="J309" s="4" t="s">
        <v>184</v>
      </c>
    </row>
    <row r="310" spans="1:10" x14ac:dyDescent="0.3">
      <c r="A310" s="7">
        <v>41988</v>
      </c>
      <c r="B310" s="7">
        <v>42297</v>
      </c>
      <c r="C310" s="9">
        <v>-22500</v>
      </c>
      <c r="D310" s="9">
        <v>-25000</v>
      </c>
      <c r="E310" s="9">
        <v>-27500.000000000004</v>
      </c>
      <c r="F310" s="4" t="s">
        <v>56</v>
      </c>
      <c r="I310" s="11">
        <v>10</v>
      </c>
      <c r="J310" s="4" t="s">
        <v>184</v>
      </c>
    </row>
    <row r="311" spans="1:10" x14ac:dyDescent="0.3">
      <c r="A311" s="7">
        <v>41988</v>
      </c>
      <c r="B311" s="7">
        <v>42297</v>
      </c>
      <c r="C311" s="9">
        <v>-13500</v>
      </c>
      <c r="D311" s="9">
        <v>-15000</v>
      </c>
      <c r="E311" s="9">
        <v>-16500</v>
      </c>
      <c r="F311" s="4" t="s">
        <v>57</v>
      </c>
      <c r="I311" s="11">
        <v>10</v>
      </c>
      <c r="J311" s="4" t="s">
        <v>184</v>
      </c>
    </row>
    <row r="312" spans="1:10" x14ac:dyDescent="0.3">
      <c r="A312" s="7">
        <v>41988</v>
      </c>
      <c r="B312" s="7">
        <v>42297</v>
      </c>
      <c r="C312" s="9">
        <v>-16200</v>
      </c>
      <c r="D312" s="9">
        <v>-18000</v>
      </c>
      <c r="E312" s="9">
        <v>-19800</v>
      </c>
      <c r="F312" s="4" t="s">
        <v>58</v>
      </c>
      <c r="I312" s="11">
        <v>10</v>
      </c>
      <c r="J312" s="4" t="s">
        <v>184</v>
      </c>
    </row>
    <row r="313" spans="1:10" x14ac:dyDescent="0.3">
      <c r="A313" s="7">
        <v>41988</v>
      </c>
      <c r="B313" s="7">
        <v>42297</v>
      </c>
      <c r="C313" s="9">
        <v>-45000</v>
      </c>
      <c r="D313" s="9">
        <v>-50000</v>
      </c>
      <c r="E313" s="9">
        <v>-55000.000000000007</v>
      </c>
      <c r="F313" s="4" t="s">
        <v>59</v>
      </c>
      <c r="I313" s="11">
        <v>10</v>
      </c>
      <c r="J313" s="4" t="s">
        <v>184</v>
      </c>
    </row>
    <row r="314" spans="1:10" x14ac:dyDescent="0.3">
      <c r="A314" s="7">
        <v>41988</v>
      </c>
      <c r="B314" s="7">
        <v>42328</v>
      </c>
      <c r="C314" s="9">
        <v>-45000</v>
      </c>
      <c r="D314" s="9">
        <v>-50000</v>
      </c>
      <c r="E314" s="9">
        <v>-55000.000000000007</v>
      </c>
      <c r="F314" s="4" t="s">
        <v>10</v>
      </c>
      <c r="I314" s="11">
        <v>11</v>
      </c>
      <c r="J314" s="4" t="s">
        <v>184</v>
      </c>
    </row>
    <row r="315" spans="1:10" x14ac:dyDescent="0.3">
      <c r="A315" s="7">
        <v>41988</v>
      </c>
      <c r="B315" s="7">
        <v>42328</v>
      </c>
      <c r="C315" s="9">
        <v>-13500</v>
      </c>
      <c r="D315" s="9">
        <v>-15000</v>
      </c>
      <c r="E315" s="9">
        <v>-16500</v>
      </c>
      <c r="F315" s="4" t="s">
        <v>53</v>
      </c>
      <c r="I315" s="11">
        <v>11</v>
      </c>
      <c r="J315" s="4" t="s">
        <v>184</v>
      </c>
    </row>
    <row r="316" spans="1:10" x14ac:dyDescent="0.3">
      <c r="A316" s="7">
        <v>41988</v>
      </c>
      <c r="B316" s="7">
        <v>42328</v>
      </c>
      <c r="C316" s="9">
        <v>-63000</v>
      </c>
      <c r="D316" s="9">
        <v>-70000</v>
      </c>
      <c r="E316" s="9">
        <v>-77000</v>
      </c>
      <c r="F316" s="4" t="s">
        <v>155</v>
      </c>
      <c r="I316" s="11">
        <v>11</v>
      </c>
      <c r="J316" s="4" t="s">
        <v>184</v>
      </c>
    </row>
    <row r="317" spans="1:10" x14ac:dyDescent="0.3">
      <c r="A317" s="7">
        <v>41988</v>
      </c>
      <c r="B317" s="7">
        <v>42328</v>
      </c>
      <c r="C317" s="9">
        <v>-15300</v>
      </c>
      <c r="D317" s="9">
        <v>-17000</v>
      </c>
      <c r="E317" s="9">
        <v>-18700</v>
      </c>
      <c r="F317" s="4" t="s">
        <v>54</v>
      </c>
      <c r="I317" s="11">
        <v>11</v>
      </c>
      <c r="J317" s="4" t="s">
        <v>184</v>
      </c>
    </row>
    <row r="318" spans="1:10" x14ac:dyDescent="0.3">
      <c r="A318" s="7">
        <v>41988</v>
      </c>
      <c r="B318" s="7">
        <v>42328</v>
      </c>
      <c r="C318" s="9">
        <v>-31500</v>
      </c>
      <c r="D318" s="9">
        <v>-35000</v>
      </c>
      <c r="E318" s="9">
        <v>-38500</v>
      </c>
      <c r="F318" s="4" t="s">
        <v>55</v>
      </c>
      <c r="I318" s="11">
        <v>11</v>
      </c>
      <c r="J318" s="4" t="s">
        <v>184</v>
      </c>
    </row>
    <row r="319" spans="1:10" x14ac:dyDescent="0.3">
      <c r="A319" s="7">
        <v>41988</v>
      </c>
      <c r="B319" s="7">
        <v>42328</v>
      </c>
      <c r="C319" s="9">
        <v>-22500</v>
      </c>
      <c r="D319" s="9">
        <v>-25000</v>
      </c>
      <c r="E319" s="9">
        <v>-27500.000000000004</v>
      </c>
      <c r="F319" s="4" t="s">
        <v>56</v>
      </c>
      <c r="I319" s="11">
        <v>11</v>
      </c>
      <c r="J319" s="4" t="s">
        <v>184</v>
      </c>
    </row>
    <row r="320" spans="1:10" x14ac:dyDescent="0.3">
      <c r="A320" s="7">
        <v>41988</v>
      </c>
      <c r="B320" s="7">
        <v>42328</v>
      </c>
      <c r="C320" s="9">
        <v>-13500</v>
      </c>
      <c r="D320" s="9">
        <v>-15000</v>
      </c>
      <c r="E320" s="9">
        <v>-16500</v>
      </c>
      <c r="F320" s="4" t="s">
        <v>57</v>
      </c>
      <c r="I320" s="11">
        <v>11</v>
      </c>
      <c r="J320" s="4" t="s">
        <v>184</v>
      </c>
    </row>
    <row r="321" spans="1:10" x14ac:dyDescent="0.3">
      <c r="A321" s="7">
        <v>41988</v>
      </c>
      <c r="B321" s="7">
        <v>42328</v>
      </c>
      <c r="C321" s="9">
        <v>-16200</v>
      </c>
      <c r="D321" s="9">
        <v>-18000</v>
      </c>
      <c r="E321" s="9">
        <v>-19800</v>
      </c>
      <c r="F321" s="4" t="s">
        <v>58</v>
      </c>
      <c r="I321" s="11">
        <v>11</v>
      </c>
      <c r="J321" s="4" t="s">
        <v>184</v>
      </c>
    </row>
    <row r="322" spans="1:10" x14ac:dyDescent="0.3">
      <c r="A322" s="7">
        <v>41988</v>
      </c>
      <c r="B322" s="7">
        <v>42328</v>
      </c>
      <c r="C322" s="9">
        <v>-45000</v>
      </c>
      <c r="D322" s="9">
        <v>-50000</v>
      </c>
      <c r="E322" s="9">
        <v>-55000.000000000007</v>
      </c>
      <c r="F322" s="4" t="s">
        <v>59</v>
      </c>
      <c r="I322" s="11">
        <v>11</v>
      </c>
      <c r="J322" s="4" t="s">
        <v>184</v>
      </c>
    </row>
    <row r="323" spans="1:10" x14ac:dyDescent="0.3">
      <c r="A323" s="7">
        <v>41988</v>
      </c>
      <c r="B323" s="7">
        <v>42358</v>
      </c>
      <c r="C323" s="9">
        <v>-45000</v>
      </c>
      <c r="D323" s="9">
        <v>-50000</v>
      </c>
      <c r="E323" s="9">
        <v>-55000.000000000007</v>
      </c>
      <c r="F323" s="4" t="s">
        <v>10</v>
      </c>
      <c r="I323" s="11">
        <v>12</v>
      </c>
      <c r="J323" s="4" t="s">
        <v>184</v>
      </c>
    </row>
    <row r="324" spans="1:10" x14ac:dyDescent="0.3">
      <c r="A324" s="7">
        <v>41988</v>
      </c>
      <c r="B324" s="7">
        <v>42358</v>
      </c>
      <c r="C324" s="9">
        <v>-13500</v>
      </c>
      <c r="D324" s="9">
        <v>-15000</v>
      </c>
      <c r="E324" s="9">
        <v>-16500</v>
      </c>
      <c r="F324" s="4" t="s">
        <v>53</v>
      </c>
      <c r="I324" s="11">
        <v>12</v>
      </c>
      <c r="J324" s="4" t="s">
        <v>184</v>
      </c>
    </row>
    <row r="325" spans="1:10" x14ac:dyDescent="0.3">
      <c r="A325" s="7">
        <v>41988</v>
      </c>
      <c r="B325" s="7">
        <v>42358</v>
      </c>
      <c r="C325" s="9">
        <v>-63000</v>
      </c>
      <c r="D325" s="9">
        <v>-70000</v>
      </c>
      <c r="E325" s="9">
        <v>-77000</v>
      </c>
      <c r="F325" s="4" t="s">
        <v>155</v>
      </c>
      <c r="I325" s="11">
        <v>12</v>
      </c>
      <c r="J325" s="4" t="s">
        <v>184</v>
      </c>
    </row>
    <row r="326" spans="1:10" x14ac:dyDescent="0.3">
      <c r="A326" s="7">
        <v>41988</v>
      </c>
      <c r="B326" s="7">
        <v>42358</v>
      </c>
      <c r="C326" s="9">
        <v>-15300</v>
      </c>
      <c r="D326" s="9">
        <v>-17000</v>
      </c>
      <c r="E326" s="9">
        <v>-18700</v>
      </c>
      <c r="F326" s="4" t="s">
        <v>54</v>
      </c>
      <c r="I326" s="11">
        <v>12</v>
      </c>
      <c r="J326" s="4" t="s">
        <v>184</v>
      </c>
    </row>
    <row r="327" spans="1:10" x14ac:dyDescent="0.3">
      <c r="A327" s="7">
        <v>41988</v>
      </c>
      <c r="B327" s="7">
        <v>42358</v>
      </c>
      <c r="C327" s="9">
        <v>-31500</v>
      </c>
      <c r="D327" s="9">
        <v>-35000</v>
      </c>
      <c r="E327" s="9">
        <v>-38500</v>
      </c>
      <c r="F327" s="4" t="s">
        <v>55</v>
      </c>
      <c r="I327" s="11">
        <v>12</v>
      </c>
      <c r="J327" s="4" t="s">
        <v>184</v>
      </c>
    </row>
    <row r="328" spans="1:10" x14ac:dyDescent="0.3">
      <c r="A328" s="7">
        <v>41988</v>
      </c>
      <c r="B328" s="7">
        <v>42358</v>
      </c>
      <c r="C328" s="9">
        <v>-22500</v>
      </c>
      <c r="D328" s="9">
        <v>-25000</v>
      </c>
      <c r="E328" s="9">
        <v>-27500.000000000004</v>
      </c>
      <c r="F328" s="4" t="s">
        <v>56</v>
      </c>
      <c r="I328" s="11">
        <v>12</v>
      </c>
      <c r="J328" s="4" t="s">
        <v>184</v>
      </c>
    </row>
    <row r="329" spans="1:10" x14ac:dyDescent="0.3">
      <c r="A329" s="7">
        <v>41988</v>
      </c>
      <c r="B329" s="7">
        <v>42358</v>
      </c>
      <c r="C329" s="9">
        <v>-13500</v>
      </c>
      <c r="D329" s="9">
        <v>-15000</v>
      </c>
      <c r="E329" s="9">
        <v>-16500</v>
      </c>
      <c r="F329" s="4" t="s">
        <v>57</v>
      </c>
      <c r="I329" s="11">
        <v>12</v>
      </c>
      <c r="J329" s="4" t="s">
        <v>184</v>
      </c>
    </row>
    <row r="330" spans="1:10" x14ac:dyDescent="0.3">
      <c r="A330" s="7">
        <v>41988</v>
      </c>
      <c r="B330" s="7">
        <v>42358</v>
      </c>
      <c r="C330" s="9">
        <v>-16200</v>
      </c>
      <c r="D330" s="9">
        <v>-18000</v>
      </c>
      <c r="E330" s="9">
        <v>-19800</v>
      </c>
      <c r="F330" s="4" t="s">
        <v>58</v>
      </c>
      <c r="I330" s="11">
        <v>12</v>
      </c>
      <c r="J330" s="4" t="s">
        <v>184</v>
      </c>
    </row>
    <row r="331" spans="1:10" x14ac:dyDescent="0.3">
      <c r="A331" s="7">
        <v>41988</v>
      </c>
      <c r="B331" s="7">
        <v>42358</v>
      </c>
      <c r="C331" s="9">
        <v>-45000</v>
      </c>
      <c r="D331" s="9">
        <v>-50000</v>
      </c>
      <c r="E331" s="9">
        <v>-55000.000000000007</v>
      </c>
      <c r="F331" s="4" t="s">
        <v>59</v>
      </c>
      <c r="I331" s="11">
        <v>12</v>
      </c>
      <c r="J331" s="4" t="s">
        <v>184</v>
      </c>
    </row>
    <row r="332" spans="1:10" x14ac:dyDescent="0.3">
      <c r="A332" s="7">
        <v>41988</v>
      </c>
      <c r="B332" s="7">
        <v>42035</v>
      </c>
      <c r="C332" s="9">
        <v>-3395574.5129999993</v>
      </c>
      <c r="D332" s="9">
        <v>-3772860.57</v>
      </c>
      <c r="E332" s="9">
        <v>-4150146.6269999999</v>
      </c>
      <c r="F332" s="4" t="s">
        <v>29</v>
      </c>
      <c r="I332" s="11">
        <v>1</v>
      </c>
      <c r="J332" s="4" t="s">
        <v>185</v>
      </c>
    </row>
    <row r="333" spans="1:10" x14ac:dyDescent="0.3">
      <c r="A333" s="7">
        <v>41988</v>
      </c>
      <c r="B333" s="7">
        <v>42063</v>
      </c>
      <c r="C333" s="9">
        <v>-3229361.5815000003</v>
      </c>
      <c r="D333" s="9">
        <v>-3588179.5350000001</v>
      </c>
      <c r="E333" s="9">
        <v>-3946997.4885000004</v>
      </c>
      <c r="F333" s="4" t="s">
        <v>29</v>
      </c>
      <c r="I333" s="11">
        <v>2</v>
      </c>
      <c r="J333" s="4" t="s">
        <v>185</v>
      </c>
    </row>
    <row r="334" spans="1:10" x14ac:dyDescent="0.3">
      <c r="A334" s="7">
        <v>41988</v>
      </c>
      <c r="B334" s="7">
        <v>42094</v>
      </c>
      <c r="C334" s="9">
        <v>-4616116.1279999996</v>
      </c>
      <c r="D334" s="9">
        <v>-5129017.92</v>
      </c>
      <c r="E334" s="9">
        <v>-5641919.7120000003</v>
      </c>
      <c r="F334" s="4" t="s">
        <v>29</v>
      </c>
      <c r="I334" s="11">
        <v>3</v>
      </c>
      <c r="J334" s="4" t="s">
        <v>185</v>
      </c>
    </row>
    <row r="335" spans="1:10" x14ac:dyDescent="0.3">
      <c r="A335" s="7">
        <v>41988</v>
      </c>
      <c r="B335" s="7">
        <v>42124</v>
      </c>
      <c r="C335" s="9">
        <v>-2438099.3250000002</v>
      </c>
      <c r="D335" s="9">
        <v>-2708999.25</v>
      </c>
      <c r="E335" s="9">
        <v>-2979899.1750000003</v>
      </c>
      <c r="F335" s="4" t="s">
        <v>29</v>
      </c>
      <c r="I335" s="11">
        <v>4</v>
      </c>
      <c r="J335" s="4" t="s">
        <v>185</v>
      </c>
    </row>
    <row r="336" spans="1:10" x14ac:dyDescent="0.3">
      <c r="A336" s="7">
        <v>41988</v>
      </c>
      <c r="B336" s="7">
        <v>42155</v>
      </c>
      <c r="C336" s="9">
        <v>-2545444.98</v>
      </c>
      <c r="D336" s="9">
        <v>-2828272.1999999997</v>
      </c>
      <c r="E336" s="9">
        <v>-3111099.42</v>
      </c>
      <c r="F336" s="4" t="s">
        <v>29</v>
      </c>
      <c r="I336" s="11">
        <v>5</v>
      </c>
      <c r="J336" s="4" t="s">
        <v>185</v>
      </c>
    </row>
    <row r="337" spans="1:10" x14ac:dyDescent="0.3">
      <c r="A337" s="7">
        <v>41988</v>
      </c>
      <c r="B337" s="7">
        <v>42185</v>
      </c>
      <c r="C337" s="9">
        <v>-5284012.7250000006</v>
      </c>
      <c r="D337" s="9">
        <v>-5871125.25</v>
      </c>
      <c r="E337" s="9">
        <v>-6458237.7750000004</v>
      </c>
      <c r="F337" s="4" t="s">
        <v>29</v>
      </c>
      <c r="I337" s="11">
        <v>6</v>
      </c>
      <c r="J337" s="4" t="s">
        <v>185</v>
      </c>
    </row>
    <row r="338" spans="1:10" x14ac:dyDescent="0.3">
      <c r="A338" s="7">
        <v>41988</v>
      </c>
      <c r="B338" s="7">
        <v>42216</v>
      </c>
      <c r="C338" s="9">
        <v>-4422344.0804999992</v>
      </c>
      <c r="D338" s="9">
        <v>-4913715.6449999996</v>
      </c>
      <c r="E338" s="9">
        <v>-5405087.2094999999</v>
      </c>
      <c r="F338" s="4" t="s">
        <v>29</v>
      </c>
      <c r="I338" s="11">
        <v>7</v>
      </c>
      <c r="J338" s="4" t="s">
        <v>185</v>
      </c>
    </row>
    <row r="339" spans="1:10" x14ac:dyDescent="0.3">
      <c r="A339" s="7">
        <v>41988</v>
      </c>
      <c r="B339" s="7">
        <v>42247</v>
      </c>
      <c r="C339" s="9">
        <v>-3016922.9625000004</v>
      </c>
      <c r="D339" s="9">
        <v>-3352136.625</v>
      </c>
      <c r="E339" s="9">
        <v>-3687350.2875000001</v>
      </c>
      <c r="F339" s="4" t="s">
        <v>29</v>
      </c>
      <c r="I339" s="11">
        <v>8</v>
      </c>
      <c r="J339" s="4" t="s">
        <v>185</v>
      </c>
    </row>
    <row r="340" spans="1:10" x14ac:dyDescent="0.3">
      <c r="A340" s="7">
        <v>41988</v>
      </c>
      <c r="B340" s="7">
        <v>42277</v>
      </c>
      <c r="C340" s="9">
        <v>-5695161.2999999998</v>
      </c>
      <c r="D340" s="9">
        <v>-6327957</v>
      </c>
      <c r="E340" s="9">
        <v>-6960752.7000000002</v>
      </c>
      <c r="F340" s="4" t="s">
        <v>29</v>
      </c>
      <c r="I340" s="11">
        <v>9</v>
      </c>
      <c r="J340" s="4" t="s">
        <v>185</v>
      </c>
    </row>
    <row r="341" spans="1:10" x14ac:dyDescent="0.3">
      <c r="A341" s="7">
        <v>41988</v>
      </c>
      <c r="B341" s="7">
        <v>42308</v>
      </c>
      <c r="C341" s="9">
        <v>-2594021.5439999998</v>
      </c>
      <c r="D341" s="9">
        <v>-2882246.1599999997</v>
      </c>
      <c r="E341" s="9">
        <v>-3170470.7760000001</v>
      </c>
      <c r="F341" s="4" t="s">
        <v>29</v>
      </c>
      <c r="I341" s="11">
        <v>10</v>
      </c>
      <c r="J341" s="4" t="s">
        <v>185</v>
      </c>
    </row>
    <row r="342" spans="1:10" x14ac:dyDescent="0.3">
      <c r="A342" s="7">
        <v>41988</v>
      </c>
      <c r="B342" s="7">
        <v>42338</v>
      </c>
      <c r="C342" s="9">
        <v>-3208714.0739999996</v>
      </c>
      <c r="D342" s="9">
        <v>-3565237.8599999994</v>
      </c>
      <c r="E342" s="9">
        <v>-3921761.6460000002</v>
      </c>
      <c r="F342" s="4" t="s">
        <v>29</v>
      </c>
      <c r="I342" s="11">
        <v>11</v>
      </c>
      <c r="J342" s="4" t="s">
        <v>185</v>
      </c>
    </row>
    <row r="343" spans="1:10" x14ac:dyDescent="0.3">
      <c r="A343" s="7">
        <v>41988</v>
      </c>
      <c r="B343" s="7">
        <v>42369</v>
      </c>
      <c r="C343" s="9">
        <v>-4025247.1559999995</v>
      </c>
      <c r="D343" s="9">
        <v>-4472496.84</v>
      </c>
      <c r="E343" s="9">
        <v>-4919746.5239999993</v>
      </c>
      <c r="F343" s="4" t="s">
        <v>29</v>
      </c>
      <c r="I343" s="11">
        <v>12</v>
      </c>
      <c r="J343" s="4" t="s">
        <v>185</v>
      </c>
    </row>
    <row r="344" spans="1:10" x14ac:dyDescent="0.3">
      <c r="A344" s="7">
        <v>41988</v>
      </c>
      <c r="B344" s="7">
        <v>42035</v>
      </c>
      <c r="C344" s="9">
        <v>-90000</v>
      </c>
      <c r="D344" s="9">
        <v>-100000</v>
      </c>
      <c r="E344" s="9">
        <v>-110000.00000000001</v>
      </c>
      <c r="F344" s="4" t="s">
        <v>36</v>
      </c>
      <c r="I344" s="11">
        <v>1</v>
      </c>
      <c r="J344" s="4" t="s">
        <v>186</v>
      </c>
    </row>
    <row r="345" spans="1:10" x14ac:dyDescent="0.3">
      <c r="A345" s="7">
        <v>41988</v>
      </c>
      <c r="B345" s="7">
        <v>42035</v>
      </c>
      <c r="C345" s="9">
        <v>-450000</v>
      </c>
      <c r="D345" s="9">
        <v>-500000</v>
      </c>
      <c r="E345" s="9">
        <v>-550000</v>
      </c>
      <c r="F345" s="4" t="s">
        <v>37</v>
      </c>
      <c r="I345" s="11">
        <v>1</v>
      </c>
      <c r="J345" s="4" t="s">
        <v>186</v>
      </c>
    </row>
    <row r="346" spans="1:10" x14ac:dyDescent="0.3">
      <c r="A346" s="7">
        <v>41988</v>
      </c>
      <c r="B346" s="7">
        <v>42035</v>
      </c>
      <c r="C346" s="9">
        <v>-540000</v>
      </c>
      <c r="D346" s="9">
        <v>-600000</v>
      </c>
      <c r="E346" s="9">
        <v>-660000</v>
      </c>
      <c r="F346" s="4" t="s">
        <v>38</v>
      </c>
      <c r="I346" s="11">
        <v>1</v>
      </c>
      <c r="J346" s="4" t="s">
        <v>186</v>
      </c>
    </row>
    <row r="347" spans="1:10" x14ac:dyDescent="0.3">
      <c r="A347" s="7">
        <v>41988</v>
      </c>
      <c r="B347" s="7">
        <v>42063</v>
      </c>
      <c r="C347" s="9">
        <v>-90000</v>
      </c>
      <c r="D347" s="9">
        <v>-100000</v>
      </c>
      <c r="E347" s="9">
        <v>-110000.00000000001</v>
      </c>
      <c r="F347" s="4" t="s">
        <v>36</v>
      </c>
      <c r="I347" s="11">
        <v>2</v>
      </c>
      <c r="J347" s="4" t="s">
        <v>186</v>
      </c>
    </row>
    <row r="348" spans="1:10" x14ac:dyDescent="0.3">
      <c r="A348" s="7">
        <v>41988</v>
      </c>
      <c r="B348" s="7">
        <v>42063</v>
      </c>
      <c r="C348" s="9">
        <v>-450000</v>
      </c>
      <c r="D348" s="9">
        <v>-500000</v>
      </c>
      <c r="E348" s="9">
        <v>-550000</v>
      </c>
      <c r="F348" s="4" t="s">
        <v>37</v>
      </c>
      <c r="I348" s="11">
        <v>2</v>
      </c>
      <c r="J348" s="4" t="s">
        <v>186</v>
      </c>
    </row>
    <row r="349" spans="1:10" x14ac:dyDescent="0.3">
      <c r="A349" s="7">
        <v>41988</v>
      </c>
      <c r="B349" s="7">
        <v>42063</v>
      </c>
      <c r="C349" s="9">
        <v>-540000</v>
      </c>
      <c r="D349" s="9">
        <v>-600000</v>
      </c>
      <c r="E349" s="9">
        <v>-660000</v>
      </c>
      <c r="F349" s="4" t="s">
        <v>38</v>
      </c>
      <c r="I349" s="11">
        <v>2</v>
      </c>
      <c r="J349" s="4" t="s">
        <v>186</v>
      </c>
    </row>
    <row r="350" spans="1:10" x14ac:dyDescent="0.3">
      <c r="A350" s="7">
        <v>41988</v>
      </c>
      <c r="B350" s="7">
        <v>42094</v>
      </c>
      <c r="C350" s="9">
        <v>-90000</v>
      </c>
      <c r="D350" s="9">
        <v>-100000</v>
      </c>
      <c r="E350" s="9">
        <v>-110000.00000000001</v>
      </c>
      <c r="F350" s="4" t="s">
        <v>36</v>
      </c>
      <c r="I350" s="11">
        <v>3</v>
      </c>
      <c r="J350" s="4" t="s">
        <v>186</v>
      </c>
    </row>
    <row r="351" spans="1:10" x14ac:dyDescent="0.3">
      <c r="A351" s="7">
        <v>41988</v>
      </c>
      <c r="B351" s="7">
        <v>42094</v>
      </c>
      <c r="C351" s="9">
        <v>-450000</v>
      </c>
      <c r="D351" s="9">
        <v>-500000</v>
      </c>
      <c r="E351" s="9">
        <v>-550000</v>
      </c>
      <c r="F351" s="4" t="s">
        <v>37</v>
      </c>
      <c r="I351" s="11">
        <v>3</v>
      </c>
      <c r="J351" s="4" t="s">
        <v>186</v>
      </c>
    </row>
    <row r="352" spans="1:10" x14ac:dyDescent="0.3">
      <c r="A352" s="7">
        <v>41988</v>
      </c>
      <c r="B352" s="7">
        <v>42094</v>
      </c>
      <c r="C352" s="9">
        <v>-540000</v>
      </c>
      <c r="D352" s="9">
        <v>-600000</v>
      </c>
      <c r="E352" s="9">
        <v>-660000</v>
      </c>
      <c r="F352" s="4" t="s">
        <v>38</v>
      </c>
      <c r="I352" s="11">
        <v>3</v>
      </c>
      <c r="J352" s="4" t="s">
        <v>186</v>
      </c>
    </row>
    <row r="353" spans="1:10" x14ac:dyDescent="0.3">
      <c r="A353" s="7">
        <v>41988</v>
      </c>
      <c r="B353" s="7">
        <v>42124</v>
      </c>
      <c r="C353" s="9">
        <v>-90000</v>
      </c>
      <c r="D353" s="9">
        <v>-100000</v>
      </c>
      <c r="E353" s="9">
        <v>-110000.00000000001</v>
      </c>
      <c r="F353" s="4" t="s">
        <v>36</v>
      </c>
      <c r="I353" s="11">
        <v>4</v>
      </c>
      <c r="J353" s="4" t="s">
        <v>186</v>
      </c>
    </row>
    <row r="354" spans="1:10" x14ac:dyDescent="0.3">
      <c r="A354" s="7">
        <v>41988</v>
      </c>
      <c r="B354" s="7">
        <v>42124</v>
      </c>
      <c r="C354" s="9">
        <v>-450000</v>
      </c>
      <c r="D354" s="9">
        <v>-500000</v>
      </c>
      <c r="E354" s="9">
        <v>-550000</v>
      </c>
      <c r="F354" s="4" t="s">
        <v>37</v>
      </c>
      <c r="I354" s="11">
        <v>4</v>
      </c>
      <c r="J354" s="4" t="s">
        <v>186</v>
      </c>
    </row>
    <row r="355" spans="1:10" x14ac:dyDescent="0.3">
      <c r="A355" s="7">
        <v>41988</v>
      </c>
      <c r="B355" s="7">
        <v>42124</v>
      </c>
      <c r="C355" s="9">
        <v>-540000</v>
      </c>
      <c r="D355" s="9">
        <v>-600000</v>
      </c>
      <c r="E355" s="9">
        <v>-660000</v>
      </c>
      <c r="F355" s="4" t="s">
        <v>38</v>
      </c>
      <c r="I355" s="11">
        <v>4</v>
      </c>
      <c r="J355" s="4" t="s">
        <v>186</v>
      </c>
    </row>
    <row r="356" spans="1:10" x14ac:dyDescent="0.3">
      <c r="A356" s="7">
        <v>41988</v>
      </c>
      <c r="B356" s="7">
        <v>42155</v>
      </c>
      <c r="C356" s="9">
        <v>-90000</v>
      </c>
      <c r="D356" s="9">
        <v>-100000</v>
      </c>
      <c r="E356" s="9">
        <v>-110000.00000000001</v>
      </c>
      <c r="F356" s="4" t="s">
        <v>36</v>
      </c>
      <c r="I356" s="11">
        <v>5</v>
      </c>
      <c r="J356" s="4" t="s">
        <v>186</v>
      </c>
    </row>
    <row r="357" spans="1:10" x14ac:dyDescent="0.3">
      <c r="A357" s="7">
        <v>41988</v>
      </c>
      <c r="B357" s="7">
        <v>42155</v>
      </c>
      <c r="C357" s="9">
        <v>-450000</v>
      </c>
      <c r="D357" s="9">
        <v>-500000</v>
      </c>
      <c r="E357" s="9">
        <v>-550000</v>
      </c>
      <c r="F357" s="4" t="s">
        <v>37</v>
      </c>
      <c r="I357" s="11">
        <v>5</v>
      </c>
      <c r="J357" s="4" t="s">
        <v>186</v>
      </c>
    </row>
    <row r="358" spans="1:10" x14ac:dyDescent="0.3">
      <c r="A358" s="7">
        <v>41988</v>
      </c>
      <c r="B358" s="7">
        <v>42155</v>
      </c>
      <c r="C358" s="9">
        <v>-540000</v>
      </c>
      <c r="D358" s="9">
        <v>-600000</v>
      </c>
      <c r="E358" s="9">
        <v>-660000</v>
      </c>
      <c r="F358" s="4" t="s">
        <v>38</v>
      </c>
      <c r="I358" s="11">
        <v>5</v>
      </c>
      <c r="J358" s="4" t="s">
        <v>186</v>
      </c>
    </row>
    <row r="359" spans="1:10" x14ac:dyDescent="0.3">
      <c r="A359" s="7">
        <v>41988</v>
      </c>
      <c r="B359" s="7">
        <v>42185</v>
      </c>
      <c r="C359" s="9">
        <v>-90000</v>
      </c>
      <c r="D359" s="9">
        <v>-100000</v>
      </c>
      <c r="E359" s="9">
        <v>-110000.00000000001</v>
      </c>
      <c r="F359" s="4" t="s">
        <v>36</v>
      </c>
      <c r="I359" s="11">
        <v>6</v>
      </c>
      <c r="J359" s="4" t="s">
        <v>186</v>
      </c>
    </row>
    <row r="360" spans="1:10" x14ac:dyDescent="0.3">
      <c r="A360" s="7">
        <v>41988</v>
      </c>
      <c r="B360" s="7">
        <v>42185</v>
      </c>
      <c r="C360" s="9">
        <v>-450000</v>
      </c>
      <c r="D360" s="9">
        <v>-500000</v>
      </c>
      <c r="E360" s="9">
        <v>-550000</v>
      </c>
      <c r="F360" s="4" t="s">
        <v>37</v>
      </c>
      <c r="I360" s="11">
        <v>6</v>
      </c>
      <c r="J360" s="4" t="s">
        <v>186</v>
      </c>
    </row>
    <row r="361" spans="1:10" x14ac:dyDescent="0.3">
      <c r="A361" s="7">
        <v>41988</v>
      </c>
      <c r="B361" s="7">
        <v>42185</v>
      </c>
      <c r="C361" s="9">
        <v>-540000</v>
      </c>
      <c r="D361" s="9">
        <v>-600000</v>
      </c>
      <c r="E361" s="9">
        <v>-660000</v>
      </c>
      <c r="F361" s="4" t="s">
        <v>38</v>
      </c>
      <c r="I361" s="11">
        <v>6</v>
      </c>
      <c r="J361" s="4" t="s">
        <v>186</v>
      </c>
    </row>
    <row r="362" spans="1:10" x14ac:dyDescent="0.3">
      <c r="A362" s="7">
        <v>41988</v>
      </c>
      <c r="B362" s="7">
        <v>42216</v>
      </c>
      <c r="C362" s="9">
        <v>-90000</v>
      </c>
      <c r="D362" s="9">
        <v>-100000</v>
      </c>
      <c r="E362" s="9">
        <v>-110000.00000000001</v>
      </c>
      <c r="F362" s="4" t="s">
        <v>36</v>
      </c>
      <c r="I362" s="11">
        <v>7</v>
      </c>
      <c r="J362" s="4" t="s">
        <v>186</v>
      </c>
    </row>
    <row r="363" spans="1:10" x14ac:dyDescent="0.3">
      <c r="A363" s="7">
        <v>41988</v>
      </c>
      <c r="B363" s="7">
        <v>42216</v>
      </c>
      <c r="C363" s="9">
        <v>-450000</v>
      </c>
      <c r="D363" s="9">
        <v>-500000</v>
      </c>
      <c r="E363" s="9">
        <v>-550000</v>
      </c>
      <c r="F363" s="4" t="s">
        <v>37</v>
      </c>
      <c r="I363" s="11">
        <v>7</v>
      </c>
      <c r="J363" s="4" t="s">
        <v>186</v>
      </c>
    </row>
    <row r="364" spans="1:10" x14ac:dyDescent="0.3">
      <c r="A364" s="7">
        <v>41988</v>
      </c>
      <c r="B364" s="7">
        <v>42216</v>
      </c>
      <c r="C364" s="9">
        <v>-540000</v>
      </c>
      <c r="D364" s="9">
        <v>-600000</v>
      </c>
      <c r="E364" s="9">
        <v>-660000</v>
      </c>
      <c r="F364" s="4" t="s">
        <v>38</v>
      </c>
      <c r="I364" s="11">
        <v>7</v>
      </c>
      <c r="J364" s="4" t="s">
        <v>186</v>
      </c>
    </row>
    <row r="365" spans="1:10" x14ac:dyDescent="0.3">
      <c r="A365" s="7">
        <v>41988</v>
      </c>
      <c r="B365" s="7">
        <v>42247</v>
      </c>
      <c r="C365" s="9">
        <v>-90000</v>
      </c>
      <c r="D365" s="9">
        <v>-100000</v>
      </c>
      <c r="E365" s="9">
        <v>-110000.00000000001</v>
      </c>
      <c r="F365" s="4" t="s">
        <v>36</v>
      </c>
      <c r="I365" s="11">
        <v>8</v>
      </c>
      <c r="J365" s="4" t="s">
        <v>186</v>
      </c>
    </row>
    <row r="366" spans="1:10" x14ac:dyDescent="0.3">
      <c r="A366" s="7">
        <v>41988</v>
      </c>
      <c r="B366" s="7">
        <v>42247</v>
      </c>
      <c r="C366" s="9">
        <v>-450000</v>
      </c>
      <c r="D366" s="9">
        <v>-500000</v>
      </c>
      <c r="E366" s="9">
        <v>-550000</v>
      </c>
      <c r="F366" s="4" t="s">
        <v>37</v>
      </c>
      <c r="I366" s="11">
        <v>8</v>
      </c>
      <c r="J366" s="4" t="s">
        <v>186</v>
      </c>
    </row>
    <row r="367" spans="1:10" x14ac:dyDescent="0.3">
      <c r="A367" s="7">
        <v>41988</v>
      </c>
      <c r="B367" s="7">
        <v>42247</v>
      </c>
      <c r="C367" s="9">
        <v>-540000</v>
      </c>
      <c r="D367" s="9">
        <v>-600000</v>
      </c>
      <c r="E367" s="9">
        <v>-660000</v>
      </c>
      <c r="F367" s="4" t="s">
        <v>38</v>
      </c>
      <c r="I367" s="11">
        <v>8</v>
      </c>
      <c r="J367" s="4" t="s">
        <v>186</v>
      </c>
    </row>
    <row r="368" spans="1:10" x14ac:dyDescent="0.3">
      <c r="A368" s="7">
        <v>41988</v>
      </c>
      <c r="B368" s="7">
        <v>42277</v>
      </c>
      <c r="C368" s="9">
        <v>-90000</v>
      </c>
      <c r="D368" s="9">
        <v>-100000</v>
      </c>
      <c r="E368" s="9">
        <v>-110000.00000000001</v>
      </c>
      <c r="F368" s="4" t="s">
        <v>36</v>
      </c>
      <c r="I368" s="11">
        <v>9</v>
      </c>
      <c r="J368" s="4" t="s">
        <v>186</v>
      </c>
    </row>
    <row r="369" spans="1:10" x14ac:dyDescent="0.3">
      <c r="A369" s="7">
        <v>41988</v>
      </c>
      <c r="B369" s="7">
        <v>42277</v>
      </c>
      <c r="C369" s="9">
        <v>-450000</v>
      </c>
      <c r="D369" s="9">
        <v>-500000</v>
      </c>
      <c r="E369" s="9">
        <v>-550000</v>
      </c>
      <c r="F369" s="4" t="s">
        <v>37</v>
      </c>
      <c r="I369" s="11">
        <v>9</v>
      </c>
      <c r="J369" s="4" t="s">
        <v>186</v>
      </c>
    </row>
    <row r="370" spans="1:10" x14ac:dyDescent="0.3">
      <c r="A370" s="7">
        <v>41988</v>
      </c>
      <c r="B370" s="7">
        <v>42277</v>
      </c>
      <c r="C370" s="9">
        <v>-540000</v>
      </c>
      <c r="D370" s="9">
        <v>-600000</v>
      </c>
      <c r="E370" s="9">
        <v>-660000</v>
      </c>
      <c r="F370" s="4" t="s">
        <v>38</v>
      </c>
      <c r="I370" s="11">
        <v>9</v>
      </c>
      <c r="J370" s="4" t="s">
        <v>186</v>
      </c>
    </row>
    <row r="371" spans="1:10" x14ac:dyDescent="0.3">
      <c r="A371" s="7">
        <v>41988</v>
      </c>
      <c r="B371" s="7">
        <v>42308</v>
      </c>
      <c r="C371" s="9">
        <v>-90000</v>
      </c>
      <c r="D371" s="9">
        <v>-100000</v>
      </c>
      <c r="E371" s="9">
        <v>-110000.00000000001</v>
      </c>
      <c r="F371" s="4" t="s">
        <v>36</v>
      </c>
      <c r="I371" s="11">
        <v>10</v>
      </c>
      <c r="J371" s="4" t="s">
        <v>186</v>
      </c>
    </row>
    <row r="372" spans="1:10" x14ac:dyDescent="0.3">
      <c r="A372" s="7">
        <v>41988</v>
      </c>
      <c r="B372" s="7">
        <v>42308</v>
      </c>
      <c r="C372" s="9">
        <v>-450000</v>
      </c>
      <c r="D372" s="9">
        <v>-500000</v>
      </c>
      <c r="E372" s="9">
        <v>-550000</v>
      </c>
      <c r="F372" s="4" t="s">
        <v>37</v>
      </c>
      <c r="I372" s="11">
        <v>10</v>
      </c>
      <c r="J372" s="4" t="s">
        <v>186</v>
      </c>
    </row>
    <row r="373" spans="1:10" x14ac:dyDescent="0.3">
      <c r="A373" s="7">
        <v>41988</v>
      </c>
      <c r="B373" s="7">
        <v>42308</v>
      </c>
      <c r="C373" s="9">
        <v>-540000</v>
      </c>
      <c r="D373" s="9">
        <v>-600000</v>
      </c>
      <c r="E373" s="9">
        <v>-660000</v>
      </c>
      <c r="F373" s="4" t="s">
        <v>38</v>
      </c>
      <c r="I373" s="11">
        <v>10</v>
      </c>
      <c r="J373" s="4" t="s">
        <v>186</v>
      </c>
    </row>
    <row r="374" spans="1:10" x14ac:dyDescent="0.3">
      <c r="A374" s="7">
        <v>41988</v>
      </c>
      <c r="B374" s="7">
        <v>42338</v>
      </c>
      <c r="C374" s="9">
        <v>-90000</v>
      </c>
      <c r="D374" s="9">
        <v>-100000</v>
      </c>
      <c r="E374" s="9">
        <v>-110000.00000000001</v>
      </c>
      <c r="F374" s="4" t="s">
        <v>36</v>
      </c>
      <c r="I374" s="11">
        <v>11</v>
      </c>
      <c r="J374" s="4" t="s">
        <v>186</v>
      </c>
    </row>
    <row r="375" spans="1:10" x14ac:dyDescent="0.3">
      <c r="A375" s="7">
        <v>41988</v>
      </c>
      <c r="B375" s="7">
        <v>42338</v>
      </c>
      <c r="C375" s="9">
        <v>-450000</v>
      </c>
      <c r="D375" s="9">
        <v>-500000</v>
      </c>
      <c r="E375" s="9">
        <v>-550000</v>
      </c>
      <c r="F375" s="4" t="s">
        <v>37</v>
      </c>
      <c r="I375" s="11">
        <v>11</v>
      </c>
      <c r="J375" s="4" t="s">
        <v>186</v>
      </c>
    </row>
    <row r="376" spans="1:10" x14ac:dyDescent="0.3">
      <c r="A376" s="7">
        <v>41988</v>
      </c>
      <c r="B376" s="7">
        <v>42338</v>
      </c>
      <c r="C376" s="9">
        <v>-540000</v>
      </c>
      <c r="D376" s="9">
        <v>-600000</v>
      </c>
      <c r="E376" s="9">
        <v>-660000</v>
      </c>
      <c r="F376" s="4" t="s">
        <v>38</v>
      </c>
      <c r="I376" s="11">
        <v>11</v>
      </c>
      <c r="J376" s="4" t="s">
        <v>186</v>
      </c>
    </row>
    <row r="377" spans="1:10" x14ac:dyDescent="0.3">
      <c r="A377" s="7">
        <v>41988</v>
      </c>
      <c r="B377" s="7">
        <v>42369</v>
      </c>
      <c r="C377" s="9">
        <v>-90000</v>
      </c>
      <c r="D377" s="9">
        <v>-100000</v>
      </c>
      <c r="E377" s="9">
        <v>-110000.00000000001</v>
      </c>
      <c r="F377" s="4" t="s">
        <v>36</v>
      </c>
      <c r="I377" s="11">
        <v>12</v>
      </c>
      <c r="J377" s="4" t="s">
        <v>186</v>
      </c>
    </row>
    <row r="378" spans="1:10" x14ac:dyDescent="0.3">
      <c r="A378" s="7">
        <v>41988</v>
      </c>
      <c r="B378" s="7">
        <v>42369</v>
      </c>
      <c r="C378" s="9">
        <v>-450000</v>
      </c>
      <c r="D378" s="9">
        <v>-500000</v>
      </c>
      <c r="E378" s="9">
        <v>-550000</v>
      </c>
      <c r="F378" s="4" t="s">
        <v>37</v>
      </c>
      <c r="I378" s="11">
        <v>12</v>
      </c>
      <c r="J378" s="4" t="s">
        <v>186</v>
      </c>
    </row>
    <row r="379" spans="1:10" x14ac:dyDescent="0.3">
      <c r="A379" s="7">
        <v>41988</v>
      </c>
      <c r="B379" s="7">
        <v>42369</v>
      </c>
      <c r="C379" s="9">
        <v>-540000</v>
      </c>
      <c r="D379" s="9">
        <v>-600000</v>
      </c>
      <c r="E379" s="9">
        <v>-660000</v>
      </c>
      <c r="F379" s="4" t="s">
        <v>38</v>
      </c>
      <c r="I379" s="11">
        <v>12</v>
      </c>
      <c r="J379" s="4" t="s">
        <v>186</v>
      </c>
    </row>
    <row r="380" spans="1:10" x14ac:dyDescent="0.3">
      <c r="A380" s="7">
        <v>41988</v>
      </c>
      <c r="B380" s="7">
        <v>42019</v>
      </c>
      <c r="C380" s="9">
        <v>1000000</v>
      </c>
      <c r="D380" s="9">
        <v>1200000</v>
      </c>
      <c r="E380" s="9">
        <v>1500000</v>
      </c>
      <c r="F380" s="4" t="s">
        <v>63</v>
      </c>
      <c r="G380" s="4" t="s">
        <v>93</v>
      </c>
      <c r="I380" s="11">
        <v>1</v>
      </c>
      <c r="J380" s="4" t="s">
        <v>186</v>
      </c>
    </row>
    <row r="381" spans="1:10" x14ac:dyDescent="0.3">
      <c r="A381" s="7">
        <v>41988</v>
      </c>
      <c r="B381" s="7">
        <v>42050</v>
      </c>
      <c r="C381" s="9">
        <v>1000000</v>
      </c>
      <c r="D381" s="9">
        <v>1200000</v>
      </c>
      <c r="E381" s="9">
        <v>1500000</v>
      </c>
      <c r="F381" s="4" t="s">
        <v>63</v>
      </c>
      <c r="G381" s="4" t="s">
        <v>93</v>
      </c>
      <c r="I381" s="11">
        <v>2</v>
      </c>
      <c r="J381" s="4" t="s">
        <v>186</v>
      </c>
    </row>
    <row r="382" spans="1:10" x14ac:dyDescent="0.3">
      <c r="A382" s="7">
        <v>41988</v>
      </c>
      <c r="B382" s="7">
        <v>42078</v>
      </c>
      <c r="C382" s="9">
        <v>1000000</v>
      </c>
      <c r="D382" s="9">
        <v>1200000</v>
      </c>
      <c r="E382" s="9">
        <v>1500000</v>
      </c>
      <c r="F382" s="4" t="s">
        <v>63</v>
      </c>
      <c r="G382" s="4" t="s">
        <v>93</v>
      </c>
      <c r="I382" s="11">
        <v>3</v>
      </c>
      <c r="J382" s="4" t="s">
        <v>186</v>
      </c>
    </row>
    <row r="383" spans="1:10" x14ac:dyDescent="0.3">
      <c r="A383" s="7">
        <v>41988</v>
      </c>
      <c r="B383" s="7">
        <v>42109</v>
      </c>
      <c r="C383" s="9">
        <v>1000000</v>
      </c>
      <c r="D383" s="9">
        <v>1200000</v>
      </c>
      <c r="E383" s="9">
        <v>1500000</v>
      </c>
      <c r="F383" s="4" t="s">
        <v>63</v>
      </c>
      <c r="G383" s="4" t="s">
        <v>93</v>
      </c>
      <c r="I383" s="11">
        <v>4</v>
      </c>
      <c r="J383" s="4" t="s">
        <v>186</v>
      </c>
    </row>
    <row r="384" spans="1:10" x14ac:dyDescent="0.3">
      <c r="A384" s="7">
        <v>41988</v>
      </c>
      <c r="B384" s="7">
        <v>42139</v>
      </c>
      <c r="C384" s="9">
        <v>1000000</v>
      </c>
      <c r="D384" s="9">
        <v>1200000</v>
      </c>
      <c r="E384" s="9">
        <v>1500000</v>
      </c>
      <c r="F384" s="4" t="s">
        <v>63</v>
      </c>
      <c r="G384" s="4" t="s">
        <v>93</v>
      </c>
      <c r="I384" s="11">
        <v>5</v>
      </c>
      <c r="J384" s="4" t="s">
        <v>186</v>
      </c>
    </row>
    <row r="385" spans="1:10" x14ac:dyDescent="0.3">
      <c r="A385" s="7">
        <v>41988</v>
      </c>
      <c r="B385" s="7">
        <v>42170</v>
      </c>
      <c r="C385" s="9">
        <v>1000000</v>
      </c>
      <c r="D385" s="9">
        <v>1200000</v>
      </c>
      <c r="E385" s="9">
        <v>1500000</v>
      </c>
      <c r="F385" s="4" t="s">
        <v>63</v>
      </c>
      <c r="G385" s="4" t="s">
        <v>93</v>
      </c>
      <c r="I385" s="11">
        <v>6</v>
      </c>
      <c r="J385" s="4" t="s">
        <v>186</v>
      </c>
    </row>
    <row r="386" spans="1:10" x14ac:dyDescent="0.3">
      <c r="A386" s="7">
        <v>41988</v>
      </c>
      <c r="B386" s="7">
        <v>42200</v>
      </c>
      <c r="C386" s="9">
        <v>1000000</v>
      </c>
      <c r="D386" s="9">
        <v>1200000</v>
      </c>
      <c r="E386" s="9">
        <v>1500000</v>
      </c>
      <c r="F386" s="4" t="s">
        <v>63</v>
      </c>
      <c r="G386" s="4" t="s">
        <v>93</v>
      </c>
      <c r="I386" s="11">
        <v>7</v>
      </c>
      <c r="J386" s="4" t="s">
        <v>186</v>
      </c>
    </row>
    <row r="387" spans="1:10" x14ac:dyDescent="0.3">
      <c r="A387" s="7">
        <v>41988</v>
      </c>
      <c r="B387" s="7">
        <v>42231</v>
      </c>
      <c r="C387" s="9">
        <v>1000000</v>
      </c>
      <c r="D387" s="9">
        <v>1200000</v>
      </c>
      <c r="E387" s="9">
        <v>1500000</v>
      </c>
      <c r="F387" s="4" t="s">
        <v>63</v>
      </c>
      <c r="G387" s="4" t="s">
        <v>93</v>
      </c>
      <c r="I387" s="11">
        <v>8</v>
      </c>
      <c r="J387" s="4" t="s">
        <v>186</v>
      </c>
    </row>
    <row r="388" spans="1:10" x14ac:dyDescent="0.3">
      <c r="A388" s="7">
        <v>41988</v>
      </c>
      <c r="B388" s="7">
        <v>42262</v>
      </c>
      <c r="C388" s="9">
        <v>1000000</v>
      </c>
      <c r="D388" s="9">
        <v>1200000</v>
      </c>
      <c r="E388" s="9">
        <v>1500000</v>
      </c>
      <c r="F388" s="4" t="s">
        <v>63</v>
      </c>
      <c r="G388" s="4" t="s">
        <v>93</v>
      </c>
      <c r="I388" s="11">
        <v>9</v>
      </c>
      <c r="J388" s="4" t="s">
        <v>186</v>
      </c>
    </row>
    <row r="389" spans="1:10" x14ac:dyDescent="0.3">
      <c r="A389" s="7">
        <v>41988</v>
      </c>
      <c r="B389" s="7">
        <v>42292</v>
      </c>
      <c r="C389" s="9">
        <v>1000000</v>
      </c>
      <c r="D389" s="9">
        <v>1200000</v>
      </c>
      <c r="E389" s="9">
        <v>1500000</v>
      </c>
      <c r="F389" s="4" t="s">
        <v>63</v>
      </c>
      <c r="G389" s="4" t="s">
        <v>93</v>
      </c>
      <c r="I389" s="11">
        <v>10</v>
      </c>
      <c r="J389" s="4" t="s">
        <v>186</v>
      </c>
    </row>
    <row r="390" spans="1:10" x14ac:dyDescent="0.3">
      <c r="A390" s="7">
        <v>41988</v>
      </c>
      <c r="B390" s="7">
        <v>42323</v>
      </c>
      <c r="C390" s="9">
        <v>1000000</v>
      </c>
      <c r="D390" s="9">
        <v>1200000</v>
      </c>
      <c r="E390" s="9">
        <v>1500000</v>
      </c>
      <c r="F390" s="4" t="s">
        <v>63</v>
      </c>
      <c r="G390" s="4" t="s">
        <v>93</v>
      </c>
      <c r="I390" s="11">
        <v>11</v>
      </c>
      <c r="J390" s="4" t="s">
        <v>186</v>
      </c>
    </row>
    <row r="391" spans="1:10" x14ac:dyDescent="0.3">
      <c r="A391" s="7">
        <v>41988</v>
      </c>
      <c r="B391" s="7">
        <v>42353</v>
      </c>
      <c r="C391" s="9">
        <v>1000000</v>
      </c>
      <c r="D391" s="9">
        <v>1200000</v>
      </c>
      <c r="E391" s="9">
        <v>1500000</v>
      </c>
      <c r="F391" s="4" t="s">
        <v>63</v>
      </c>
      <c r="G391" s="4" t="s">
        <v>93</v>
      </c>
      <c r="I391" s="11">
        <v>12</v>
      </c>
      <c r="J391" s="4" t="s">
        <v>186</v>
      </c>
    </row>
  </sheetData>
  <autoFilter ref="A3:J507"/>
  <dataValidations count="1">
    <dataValidation type="list" allowBlank="1" showInputMessage="1" showErrorMessage="1" sqref="F1:F1048576">
      <formula1>#REF!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UpdateRegistry">
                <anchor moveWithCells="1" sizeWithCells="1">
                  <from>
                    <xdr:col>5</xdr:col>
                    <xdr:colOff>2461260</xdr:colOff>
                    <xdr:row>0</xdr:row>
                    <xdr:rowOff>106680</xdr:rowOff>
                  </from>
                  <to>
                    <xdr:col>7</xdr:col>
                    <xdr:colOff>114300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AP7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9" sqref="C9"/>
    </sheetView>
  </sheetViews>
  <sheetFormatPr defaultRowHeight="14.4" x14ac:dyDescent="0.3"/>
  <cols>
    <col min="1" max="1" width="4" style="17" customWidth="1"/>
    <col min="2" max="2" width="7.6640625" style="4" customWidth="1"/>
    <col min="3" max="3" width="41.6640625" customWidth="1"/>
    <col min="4" max="5" width="12.6640625" customWidth="1"/>
    <col min="6" max="6" width="12.6640625" style="100" customWidth="1"/>
    <col min="7" max="8" width="12.6640625" customWidth="1"/>
    <col min="9" max="9" width="12.6640625" style="100" customWidth="1"/>
    <col min="10" max="11" width="12.6640625" customWidth="1"/>
    <col min="12" max="12" width="12.6640625" style="100" customWidth="1"/>
    <col min="13" max="14" width="12.6640625" customWidth="1"/>
    <col min="15" max="15" width="12.6640625" style="100" customWidth="1"/>
    <col min="16" max="17" width="12.6640625" customWidth="1"/>
    <col min="18" max="18" width="12.6640625" style="100" customWidth="1"/>
    <col min="19" max="20" width="12.6640625" customWidth="1"/>
    <col min="21" max="21" width="12.6640625" style="100" customWidth="1"/>
    <col min="22" max="23" width="12.6640625" customWidth="1"/>
    <col min="24" max="24" width="12.6640625" style="100" customWidth="1"/>
    <col min="25" max="26" width="12.6640625" customWidth="1"/>
    <col min="27" max="27" width="12.6640625" style="100" customWidth="1"/>
    <col min="28" max="29" width="12.6640625" customWidth="1"/>
    <col min="30" max="30" width="12.6640625" style="100" customWidth="1"/>
    <col min="31" max="32" width="12.6640625" customWidth="1"/>
    <col min="33" max="33" width="12.6640625" style="100" customWidth="1"/>
    <col min="34" max="35" width="12.6640625" customWidth="1"/>
    <col min="36" max="36" width="12.6640625" style="100" customWidth="1"/>
    <col min="37" max="38" width="12.6640625" customWidth="1"/>
    <col min="39" max="39" width="12.6640625" style="100" customWidth="1"/>
    <col min="40" max="41" width="12.6640625" customWidth="1"/>
    <col min="42" max="42" width="12.6640625" style="100" customWidth="1"/>
  </cols>
  <sheetData>
    <row r="1" spans="1:42" ht="18" x14ac:dyDescent="0.35">
      <c r="A1" s="18" t="s">
        <v>187</v>
      </c>
    </row>
    <row r="2" spans="1:42" ht="15" thickBot="1" x14ac:dyDescent="0.35"/>
    <row r="3" spans="1:42" ht="15" thickBot="1" x14ac:dyDescent="0.35">
      <c r="A3" s="97" t="s">
        <v>190</v>
      </c>
      <c r="C3" s="98" t="s">
        <v>194</v>
      </c>
      <c r="E3" s="99" t="str">
        <f>IF(C3="Пессимистичный","$C:$C",IF(C3="Реалистичный","$D:$D","$E:$E"))</f>
        <v>$D:$D</v>
      </c>
    </row>
    <row r="5" spans="1:42" ht="15" thickBot="1" x14ac:dyDescent="0.35">
      <c r="B5" s="19" t="s">
        <v>18</v>
      </c>
      <c r="D5" s="55">
        <v>1</v>
      </c>
      <c r="E5" s="55">
        <v>1</v>
      </c>
      <c r="F5" s="101"/>
      <c r="G5" s="55">
        <v>2</v>
      </c>
      <c r="H5" s="55">
        <v>2</v>
      </c>
      <c r="I5" s="101"/>
      <c r="J5" s="55">
        <v>3</v>
      </c>
      <c r="K5" s="55">
        <v>3</v>
      </c>
      <c r="L5" s="101"/>
      <c r="M5" s="55">
        <v>4</v>
      </c>
      <c r="N5" s="55">
        <v>4</v>
      </c>
      <c r="O5" s="101"/>
      <c r="P5" s="55">
        <v>5</v>
      </c>
      <c r="Q5" s="55">
        <v>5</v>
      </c>
      <c r="R5" s="101"/>
      <c r="S5" s="55">
        <v>6</v>
      </c>
      <c r="T5" s="55">
        <v>6</v>
      </c>
      <c r="U5" s="101"/>
      <c r="V5" s="55">
        <v>7</v>
      </c>
      <c r="W5" s="55">
        <v>7</v>
      </c>
      <c r="X5" s="101"/>
      <c r="Y5" s="55">
        <v>8</v>
      </c>
      <c r="Z5" s="55">
        <v>8</v>
      </c>
      <c r="AA5" s="101"/>
      <c r="AB5" s="55">
        <v>9</v>
      </c>
      <c r="AC5" s="55">
        <v>9</v>
      </c>
      <c r="AD5" s="101"/>
      <c r="AE5" s="55">
        <v>10</v>
      </c>
      <c r="AF5" s="55">
        <v>10</v>
      </c>
      <c r="AG5" s="101"/>
      <c r="AH5" s="55">
        <v>11</v>
      </c>
      <c r="AI5" s="55">
        <v>11</v>
      </c>
      <c r="AJ5" s="101"/>
      <c r="AK5" s="55">
        <v>12</v>
      </c>
      <c r="AL5" s="55">
        <v>12</v>
      </c>
      <c r="AM5" s="101"/>
      <c r="AN5" s="55"/>
      <c r="AO5" s="55"/>
    </row>
    <row r="6" spans="1:42" s="1" customFormat="1" ht="18" customHeight="1" x14ac:dyDescent="0.3">
      <c r="A6" s="114" t="s">
        <v>19</v>
      </c>
      <c r="B6" s="116" t="s">
        <v>20</v>
      </c>
      <c r="C6" s="116" t="s">
        <v>21</v>
      </c>
      <c r="D6" s="120">
        <v>41640</v>
      </c>
      <c r="E6" s="120"/>
      <c r="F6" s="120"/>
      <c r="G6" s="120">
        <v>41671</v>
      </c>
      <c r="H6" s="120"/>
      <c r="I6" s="120"/>
      <c r="J6" s="120">
        <v>41699</v>
      </c>
      <c r="K6" s="120"/>
      <c r="L6" s="120"/>
      <c r="M6" s="120">
        <v>41730</v>
      </c>
      <c r="N6" s="120"/>
      <c r="O6" s="120"/>
      <c r="P6" s="120">
        <v>41760</v>
      </c>
      <c r="Q6" s="120"/>
      <c r="R6" s="120"/>
      <c r="S6" s="120">
        <v>41791</v>
      </c>
      <c r="T6" s="120"/>
      <c r="U6" s="120"/>
      <c r="V6" s="120">
        <v>41821</v>
      </c>
      <c r="W6" s="120"/>
      <c r="X6" s="120"/>
      <c r="Y6" s="120">
        <v>41852</v>
      </c>
      <c r="Z6" s="120"/>
      <c r="AA6" s="120"/>
      <c r="AB6" s="120">
        <v>41883</v>
      </c>
      <c r="AC6" s="120"/>
      <c r="AD6" s="120"/>
      <c r="AE6" s="120">
        <v>41913</v>
      </c>
      <c r="AF6" s="120"/>
      <c r="AG6" s="120"/>
      <c r="AH6" s="120">
        <v>41944</v>
      </c>
      <c r="AI6" s="120"/>
      <c r="AJ6" s="120"/>
      <c r="AK6" s="120">
        <v>41974</v>
      </c>
      <c r="AL6" s="120"/>
      <c r="AM6" s="120"/>
      <c r="AN6" s="118" t="s">
        <v>22</v>
      </c>
      <c r="AO6" s="118"/>
      <c r="AP6" s="119"/>
    </row>
    <row r="7" spans="1:42" s="1" customFormat="1" ht="18" customHeight="1" x14ac:dyDescent="0.3">
      <c r="A7" s="115"/>
      <c r="B7" s="117"/>
      <c r="C7" s="117"/>
      <c r="D7" s="110" t="s">
        <v>188</v>
      </c>
      <c r="E7" s="110" t="s">
        <v>163</v>
      </c>
      <c r="F7" s="111" t="s">
        <v>189</v>
      </c>
      <c r="G7" s="110" t="s">
        <v>188</v>
      </c>
      <c r="H7" s="110" t="s">
        <v>163</v>
      </c>
      <c r="I7" s="111" t="s">
        <v>189</v>
      </c>
      <c r="J7" s="110" t="s">
        <v>188</v>
      </c>
      <c r="K7" s="110" t="s">
        <v>163</v>
      </c>
      <c r="L7" s="111" t="s">
        <v>189</v>
      </c>
      <c r="M7" s="110" t="s">
        <v>188</v>
      </c>
      <c r="N7" s="110" t="s">
        <v>163</v>
      </c>
      <c r="O7" s="111" t="s">
        <v>189</v>
      </c>
      <c r="P7" s="110" t="s">
        <v>188</v>
      </c>
      <c r="Q7" s="110" t="s">
        <v>163</v>
      </c>
      <c r="R7" s="111" t="s">
        <v>189</v>
      </c>
      <c r="S7" s="110" t="s">
        <v>188</v>
      </c>
      <c r="T7" s="110" t="s">
        <v>163</v>
      </c>
      <c r="U7" s="111" t="s">
        <v>189</v>
      </c>
      <c r="V7" s="110" t="s">
        <v>188</v>
      </c>
      <c r="W7" s="110" t="s">
        <v>163</v>
      </c>
      <c r="X7" s="111" t="s">
        <v>189</v>
      </c>
      <c r="Y7" s="110" t="s">
        <v>188</v>
      </c>
      <c r="Z7" s="110" t="s">
        <v>163</v>
      </c>
      <c r="AA7" s="111" t="s">
        <v>189</v>
      </c>
      <c r="AB7" s="110" t="s">
        <v>188</v>
      </c>
      <c r="AC7" s="110" t="s">
        <v>163</v>
      </c>
      <c r="AD7" s="111" t="s">
        <v>189</v>
      </c>
      <c r="AE7" s="110" t="s">
        <v>188</v>
      </c>
      <c r="AF7" s="110" t="s">
        <v>163</v>
      </c>
      <c r="AG7" s="111" t="s">
        <v>189</v>
      </c>
      <c r="AH7" s="110" t="s">
        <v>188</v>
      </c>
      <c r="AI7" s="110" t="s">
        <v>163</v>
      </c>
      <c r="AJ7" s="111" t="s">
        <v>189</v>
      </c>
      <c r="AK7" s="110" t="s">
        <v>188</v>
      </c>
      <c r="AL7" s="110" t="s">
        <v>163</v>
      </c>
      <c r="AM7" s="111" t="s">
        <v>189</v>
      </c>
      <c r="AN7" s="110" t="s">
        <v>188</v>
      </c>
      <c r="AO7" s="110" t="s">
        <v>163</v>
      </c>
      <c r="AP7" s="112" t="s">
        <v>189</v>
      </c>
    </row>
    <row r="8" spans="1:42" s="1" customFormat="1" ht="18" customHeight="1" x14ac:dyDescent="0.3">
      <c r="A8" s="27"/>
      <c r="B8" s="28">
        <v>11000</v>
      </c>
      <c r="C8" s="29" t="s">
        <v>23</v>
      </c>
      <c r="D8" s="56">
        <f ca="1">SUM(D9:D10)</f>
        <v>5030480.76</v>
      </c>
      <c r="E8" s="56">
        <f>SUM(E9:E10)</f>
        <v>7608718.7799999984</v>
      </c>
      <c r="F8" s="103">
        <f ca="1">IF(D8=0,0,(E8-D8)/D8)</f>
        <v>0.51252318476216552</v>
      </c>
      <c r="G8" s="56">
        <f ca="1">SUM(G9:G10)</f>
        <v>4784239.38</v>
      </c>
      <c r="H8" s="56">
        <f>SUM(H9:H10)</f>
        <v>10842310.260000002</v>
      </c>
      <c r="I8" s="103">
        <f ca="1">IF(G8=0,0,(H8-G8)/G8)</f>
        <v>1.2662558034460227</v>
      </c>
      <c r="J8" s="56">
        <f ca="1">SUM(J9:J10)</f>
        <v>6838690.5599999996</v>
      </c>
      <c r="K8" s="56">
        <f>SUM(K9:K10)</f>
        <v>8513331.290000001</v>
      </c>
      <c r="L8" s="103">
        <f ca="1">IF(J8=0,0,(K8-J8)/J8)</f>
        <v>0.24487739506669556</v>
      </c>
      <c r="M8" s="56">
        <f ca="1">SUM(M9:M10)</f>
        <v>3611999</v>
      </c>
      <c r="N8" s="56">
        <f>SUM(N9:N10)</f>
        <v>10299200.159999998</v>
      </c>
      <c r="O8" s="103">
        <f ca="1">IF(M8=0,0,(N8-M8)/M8)</f>
        <v>1.8513851083568955</v>
      </c>
      <c r="P8" s="56">
        <f ca="1">SUM(P9:P10)</f>
        <v>4571029.6000000006</v>
      </c>
      <c r="Q8" s="56">
        <f>SUM(Q9:Q10)</f>
        <v>14175272.35</v>
      </c>
      <c r="R8" s="103">
        <f ca="1">IF(P8=0,0,(Q8-P8)/P8)</f>
        <v>2.1011114760665737</v>
      </c>
      <c r="S8" s="56">
        <f ca="1">SUM(S9:S10)</f>
        <v>7828167</v>
      </c>
      <c r="T8" s="56">
        <f>SUM(T9:T10)</f>
        <v>12929554.879999993</v>
      </c>
      <c r="U8" s="103">
        <f ca="1">IF(S8=0,0,(T8-S8)/S8)</f>
        <v>0.65167080365045782</v>
      </c>
      <c r="V8" s="56">
        <f ca="1">SUM(V9:V10)</f>
        <v>6551620.8599999994</v>
      </c>
      <c r="W8" s="56">
        <f>SUM(W9:W10)</f>
        <v>0</v>
      </c>
      <c r="X8" s="103">
        <f ca="1">IF(V8=0,0,(W8-V8)/V8)</f>
        <v>-1</v>
      </c>
      <c r="Y8" s="56">
        <f ca="1">SUM(Y9:Y10)</f>
        <v>4469515.5</v>
      </c>
      <c r="Z8" s="56">
        <f>SUM(Z9:Z10)</f>
        <v>0</v>
      </c>
      <c r="AA8" s="103">
        <f ca="1">IF(Y8=0,0,(Z8-Y8)/Y8)</f>
        <v>-1</v>
      </c>
      <c r="AB8" s="56">
        <f ca="1">SUM(AB9:AB10)</f>
        <v>5437276</v>
      </c>
      <c r="AC8" s="56">
        <f>SUM(AC9:AC10)</f>
        <v>0</v>
      </c>
      <c r="AD8" s="103">
        <f ca="1">IF(AB8=0,0,(AC8-AB8)/AB8)</f>
        <v>-1</v>
      </c>
      <c r="AE8" s="56">
        <f ca="1">SUM(AE9:AE10)</f>
        <v>6342994.8799999999</v>
      </c>
      <c r="AF8" s="56">
        <f>SUM(AF9:AF10)</f>
        <v>0</v>
      </c>
      <c r="AG8" s="103">
        <f ca="1">IF(AE8=0,0,(AF8-AE8)/AE8)</f>
        <v>-1</v>
      </c>
      <c r="AH8" s="56">
        <f ca="1">SUM(AH9:AH10)</f>
        <v>7253650.4799999995</v>
      </c>
      <c r="AI8" s="56">
        <f>SUM(AI9:AI10)</f>
        <v>0</v>
      </c>
      <c r="AJ8" s="103">
        <f ca="1">IF(AH8=0,0,(AI8-AH8)/AH8)</f>
        <v>-1</v>
      </c>
      <c r="AK8" s="56">
        <f ca="1">SUM(AK9:AK10)</f>
        <v>8463329.1199999992</v>
      </c>
      <c r="AL8" s="56">
        <f>SUM(AL9:AL10)</f>
        <v>0</v>
      </c>
      <c r="AM8" s="103">
        <f ca="1">IF(AK8=0,0,(AL8-AK8)/AK8)</f>
        <v>-1</v>
      </c>
      <c r="AN8" s="92">
        <f ca="1">D8+G8+J8+M8+P8+S8+V8+Y8+AB8+AE8+AH8+AK8</f>
        <v>71182993.140000001</v>
      </c>
      <c r="AO8" s="92">
        <f t="shared" ref="AO8:AO23" si="0">E8+H8+K8+N8+Q8+T8+W8+Z8+AC8+AF8+AI8+AL8</f>
        <v>64368387.719999991</v>
      </c>
      <c r="AP8" s="103">
        <f ca="1">IF(AN8=0,0,(AO8-AN8)/AN8)</f>
        <v>-9.5733617250363473E-2</v>
      </c>
    </row>
    <row r="9" spans="1:42" s="1" customFormat="1" ht="18" customHeight="1" x14ac:dyDescent="0.3">
      <c r="A9" s="30" t="s">
        <v>26</v>
      </c>
      <c r="B9" s="31">
        <v>11001</v>
      </c>
      <c r="C9" s="32" t="s">
        <v>24</v>
      </c>
      <c r="D9" s="58">
        <f ca="1">SUMIFS(INDIRECT("'Реестр план'!"&amp;$E$3),'Реестр план'!$F:$F,$C9,'Реестр план'!$I:$I,D$5)*IF($A9="-",-1,1)</f>
        <v>5030480.76</v>
      </c>
      <c r="E9" s="58">
        <f>SUMIFS('Реестр факт'!$C:$C,'Реестр факт'!$J:$J,E$5,'Реестр факт'!$E:$E,$C9,'Реестр факт'!$I:$I,"факт")*IF($A9="-",-1,1)</f>
        <v>7603518.7799999984</v>
      </c>
      <c r="F9" s="104">
        <f t="shared" ref="F9:F69" ca="1" si="1">IF(D9=0,0,(E9-D9)/D9)</f>
        <v>0.51148948634483971</v>
      </c>
      <c r="G9" s="58">
        <f ca="1">SUMIFS(INDIRECT("'Реестр план'!"&amp;$E$3),'Реестр план'!$F:$F,$C9,'Реестр план'!$I:$I,G$5)*IF($A9="-",-1,1)</f>
        <v>4784239.38</v>
      </c>
      <c r="H9" s="58">
        <f>SUMIFS('Реестр факт'!$C:$C,'Реестр факт'!$J:$J,H$5,'Реестр факт'!$E:$E,$C9,'Реестр факт'!$I:$I,"факт")*IF($A9="-",-1,1)</f>
        <v>10838710.260000002</v>
      </c>
      <c r="I9" s="104">
        <f t="shared" ref="I9:I69" ca="1" si="2">IF(G9=0,0,(H9-G9)/G9)</f>
        <v>1.2655033327366663</v>
      </c>
      <c r="J9" s="58">
        <f ca="1">SUMIFS(INDIRECT("'Реестр план'!"&amp;$E$3),'Реестр план'!$F:$F,$C9,'Реестр план'!$I:$I,J$5)*IF($A9="-",-1,1)</f>
        <v>6838690.5599999996</v>
      </c>
      <c r="K9" s="58">
        <f>SUMIFS('Реестр факт'!$C:$C,'Реестр факт'!$J:$J,K$5,'Реестр факт'!$E:$E,$C9,'Реестр факт'!$I:$I,"факт")*IF($A9="-",-1,1)</f>
        <v>8509131.290000001</v>
      </c>
      <c r="L9" s="104">
        <f t="shared" ref="L9:L69" ca="1" si="3">IF(J9=0,0,(K9-J9)/J9)</f>
        <v>0.24426324240645295</v>
      </c>
      <c r="M9" s="58">
        <f ca="1">SUMIFS(INDIRECT("'Реестр план'!"&amp;$E$3),'Реестр план'!$F:$F,$C9,'Реестр план'!$I:$I,M$5)*IF($A9="-",-1,1)</f>
        <v>3611999</v>
      </c>
      <c r="N9" s="58">
        <f>SUMIFS('Реестр факт'!$C:$C,'Реестр факт'!$J:$J,N$5,'Реестр факт'!$E:$E,$C9,'Реестр факт'!$I:$I,"факт")*IF($A9="-",-1,1)</f>
        <v>10290400.159999998</v>
      </c>
      <c r="O9" s="104">
        <f t="shared" ref="O9:O69" ca="1" si="4">IF(M9=0,0,(N9-M9)/M9)</f>
        <v>1.8489487843158312</v>
      </c>
      <c r="P9" s="58">
        <f ca="1">SUMIFS(INDIRECT("'Реестр план'!"&amp;$E$3),'Реестр план'!$F:$F,$C9,'Реестр план'!$I:$I,P$5)*IF($A9="-",-1,1)</f>
        <v>4571029.6000000006</v>
      </c>
      <c r="Q9" s="58">
        <f>SUMIFS('Реестр факт'!$C:$C,'Реестр факт'!$J:$J,Q$5,'Реестр факт'!$E:$E,$C9,'Реестр факт'!$I:$I,"факт")*IF($A9="-",-1,1)</f>
        <v>14168872.35</v>
      </c>
      <c r="R9" s="104">
        <f t="shared" ref="R9:R69" ca="1" si="5">IF(P9=0,0,(Q9-P9)/P9)</f>
        <v>2.0997113538709087</v>
      </c>
      <c r="S9" s="58">
        <f ca="1">SUMIFS(INDIRECT("'Реестр план'!"&amp;$E$3),'Реестр план'!$F:$F,$C9,'Реестр план'!$I:$I,S$5)*IF($A9="-",-1,1)</f>
        <v>7828167</v>
      </c>
      <c r="T9" s="58">
        <f>SUMIFS('Реестр факт'!$C:$C,'Реестр факт'!$J:$J,T$5,'Реестр факт'!$E:$E,$C9,'Реестр факт'!$I:$I,"факт")*IF($A9="-",-1,1)</f>
        <v>12927454.879999993</v>
      </c>
      <c r="U9" s="104">
        <f t="shared" ref="U9:U69" ca="1" si="6">IF(S9=0,0,(T9-S9)/S9)</f>
        <v>0.65140254161670197</v>
      </c>
      <c r="V9" s="58">
        <f ca="1">SUMIFS(INDIRECT("'Реестр план'!"&amp;$E$3),'Реестр план'!$F:$F,$C9,'Реестр план'!$I:$I,V$5)*IF($A9="-",-1,1)</f>
        <v>6551620.8599999994</v>
      </c>
      <c r="W9" s="58">
        <f>SUMIFS('Реестр факт'!$C:$C,'Реестр факт'!$J:$J,W$5,'Реестр факт'!$E:$E,$C9,'Реестр факт'!$I:$I,"факт")*IF($A9="-",-1,1)</f>
        <v>0</v>
      </c>
      <c r="X9" s="104">
        <f t="shared" ref="X9:X69" ca="1" si="7">IF(V9=0,0,(W9-V9)/V9)</f>
        <v>-1</v>
      </c>
      <c r="Y9" s="58">
        <f ca="1">SUMIFS(INDIRECT("'Реестр план'!"&amp;$E$3),'Реестр план'!$F:$F,$C9,'Реестр план'!$I:$I,Y$5)*IF($A9="-",-1,1)</f>
        <v>4469515.5</v>
      </c>
      <c r="Z9" s="58">
        <f>SUMIFS('Реестр факт'!$C:$C,'Реестр факт'!$J:$J,Z$5,'Реестр факт'!$E:$E,$C9,'Реестр факт'!$I:$I,"факт")*IF($A9="-",-1,1)</f>
        <v>0</v>
      </c>
      <c r="AA9" s="104">
        <f t="shared" ref="AA9:AA69" ca="1" si="8">IF(Y9=0,0,(Z9-Y9)/Y9)</f>
        <v>-1</v>
      </c>
      <c r="AB9" s="58">
        <f ca="1">SUMIFS(INDIRECT("'Реестр план'!"&amp;$E$3),'Реестр план'!$F:$F,$C9,'Реестр план'!$I:$I,AB$5)*IF($A9="-",-1,1)</f>
        <v>5437276</v>
      </c>
      <c r="AC9" s="58">
        <f>SUMIFS('Реестр факт'!$C:$C,'Реестр факт'!$J:$J,AC$5,'Реестр факт'!$E:$E,$C9,'Реестр факт'!$I:$I,"факт")*IF($A9="-",-1,1)</f>
        <v>0</v>
      </c>
      <c r="AD9" s="104">
        <f t="shared" ref="AD9:AD69" ca="1" si="9">IF(AB9=0,0,(AC9-AB9)/AB9)</f>
        <v>-1</v>
      </c>
      <c r="AE9" s="58">
        <f ca="1">SUMIFS(INDIRECT("'Реестр план'!"&amp;$E$3),'Реестр план'!$F:$F,$C9,'Реестр план'!$I:$I,AE$5)*IF($A9="-",-1,1)</f>
        <v>6342994.8799999999</v>
      </c>
      <c r="AF9" s="58">
        <f>SUMIFS('Реестр факт'!$C:$C,'Реестр факт'!$J:$J,AF$5,'Реестр факт'!$E:$E,$C9,'Реестр факт'!$I:$I,"факт")*IF($A9="-",-1,1)</f>
        <v>0</v>
      </c>
      <c r="AG9" s="104">
        <f t="shared" ref="AG9:AG69" ca="1" si="10">IF(AE9=0,0,(AF9-AE9)/AE9)</f>
        <v>-1</v>
      </c>
      <c r="AH9" s="58">
        <f ca="1">SUMIFS(INDIRECT("'Реестр план'!"&amp;$E$3),'Реестр план'!$F:$F,$C9,'Реестр план'!$I:$I,AH$5)*IF($A9="-",-1,1)</f>
        <v>7253650.4799999995</v>
      </c>
      <c r="AI9" s="58">
        <f>SUMIFS('Реестр факт'!$C:$C,'Реестр факт'!$J:$J,AI$5,'Реестр факт'!$E:$E,$C9,'Реестр факт'!$I:$I,"факт")*IF($A9="-",-1,1)</f>
        <v>0</v>
      </c>
      <c r="AJ9" s="104">
        <f t="shared" ref="AJ9:AJ69" ca="1" si="11">IF(AH9=0,0,(AI9-AH9)/AH9)</f>
        <v>-1</v>
      </c>
      <c r="AK9" s="58">
        <f ca="1">SUMIFS(INDIRECT("'Реестр план'!"&amp;$E$3),'Реестр план'!$F:$F,$C9,'Реестр план'!$I:$I,AK$5)*IF($A9="-",-1,1)</f>
        <v>8463329.1199999992</v>
      </c>
      <c r="AL9" s="58">
        <f>SUMIFS('Реестр факт'!$C:$C,'Реестр факт'!$J:$J,AL$5,'Реестр факт'!$E:$E,$C9,'Реестр факт'!$I:$I,"факт")*IF($A9="-",-1,1)</f>
        <v>0</v>
      </c>
      <c r="AM9" s="104">
        <f t="shared" ref="AM9:AM69" ca="1" si="12">IF(AK9=0,0,(AL9-AK9)/AK9)</f>
        <v>-1</v>
      </c>
      <c r="AN9" s="93">
        <f t="shared" ref="AN9:AN46" ca="1" si="13">D9+G9+J9+M9+P9+S9+V9+Y9+AB9+AE9+AH9+AK9</f>
        <v>71182993.140000001</v>
      </c>
      <c r="AO9" s="93">
        <f t="shared" si="0"/>
        <v>64338087.719999991</v>
      </c>
      <c r="AP9" s="104">
        <f t="shared" ref="AP9:AP69" ca="1" si="14">IF(AN9=0,0,(AO9-AN9)/AN9)</f>
        <v>-9.6159280722260584E-2</v>
      </c>
    </row>
    <row r="10" spans="1:42" s="1" customFormat="1" ht="18" customHeight="1" x14ac:dyDescent="0.3">
      <c r="A10" s="30" t="s">
        <v>26</v>
      </c>
      <c r="B10" s="31">
        <v>11002</v>
      </c>
      <c r="C10" s="32" t="s">
        <v>25</v>
      </c>
      <c r="D10" s="58">
        <f ca="1">SUMIFS(INDIRECT("'Реестр план'!"&amp;$E$3),'Реестр план'!$F:$F,$C10,'Реестр план'!$I:$I,D$5)*IF($A10="-",-1,1)</f>
        <v>0</v>
      </c>
      <c r="E10" s="58">
        <f>SUMIFS('Реестр факт'!$C:$C,'Реестр факт'!$J:$J,E$5,'Реестр факт'!$E:$E,$C10,'Реестр факт'!$I:$I,"факт")*IF($A10="-",-1,1)</f>
        <v>5200</v>
      </c>
      <c r="F10" s="104">
        <f t="shared" ca="1" si="1"/>
        <v>0</v>
      </c>
      <c r="G10" s="58">
        <f ca="1">SUMIFS(INDIRECT("'Реестр план'!"&amp;$E$3),'Реестр план'!$F:$F,$C10,'Реестр план'!$I:$I,G$5)*IF($A10="-",-1,1)</f>
        <v>0</v>
      </c>
      <c r="H10" s="58">
        <f>SUMIFS('Реестр факт'!$C:$C,'Реестр факт'!$J:$J,H$5,'Реестр факт'!$E:$E,$C10,'Реестр факт'!$I:$I,"факт")*IF($A10="-",-1,1)</f>
        <v>3600</v>
      </c>
      <c r="I10" s="104">
        <f t="shared" ca="1" si="2"/>
        <v>0</v>
      </c>
      <c r="J10" s="58">
        <f ca="1">SUMIFS(INDIRECT("'Реестр план'!"&amp;$E$3),'Реестр план'!$F:$F,$C10,'Реестр план'!$I:$I,J$5)*IF($A10="-",-1,1)</f>
        <v>0</v>
      </c>
      <c r="K10" s="58">
        <f>SUMIFS('Реестр факт'!$C:$C,'Реестр факт'!$J:$J,K$5,'Реестр факт'!$E:$E,$C10,'Реестр факт'!$I:$I,"факт")*IF($A10="-",-1,1)</f>
        <v>4200</v>
      </c>
      <c r="L10" s="104">
        <f t="shared" ca="1" si="3"/>
        <v>0</v>
      </c>
      <c r="M10" s="58">
        <f ca="1">SUMIFS(INDIRECT("'Реестр план'!"&amp;$E$3),'Реестр план'!$F:$F,$C10,'Реестр план'!$I:$I,M$5)*IF($A10="-",-1,1)</f>
        <v>0</v>
      </c>
      <c r="N10" s="58">
        <f>SUMIFS('Реестр факт'!$C:$C,'Реестр факт'!$J:$J,N$5,'Реестр факт'!$E:$E,$C10,'Реестр факт'!$I:$I,"факт")*IF($A10="-",-1,1)</f>
        <v>8800</v>
      </c>
      <c r="O10" s="104">
        <f t="shared" ca="1" si="4"/>
        <v>0</v>
      </c>
      <c r="P10" s="58">
        <f ca="1">SUMIFS(INDIRECT("'Реестр план'!"&amp;$E$3),'Реестр план'!$F:$F,$C10,'Реестр план'!$I:$I,P$5)*IF($A10="-",-1,1)</f>
        <v>0</v>
      </c>
      <c r="Q10" s="58">
        <f>SUMIFS('Реестр факт'!$C:$C,'Реестр факт'!$J:$J,Q$5,'Реестр факт'!$E:$E,$C10,'Реестр факт'!$I:$I,"факт")*IF($A10="-",-1,1)</f>
        <v>6400</v>
      </c>
      <c r="R10" s="104">
        <f t="shared" ca="1" si="5"/>
        <v>0</v>
      </c>
      <c r="S10" s="58">
        <f ca="1">SUMIFS(INDIRECT("'Реестр план'!"&amp;$E$3),'Реестр план'!$F:$F,$C10,'Реестр план'!$I:$I,S$5)*IF($A10="-",-1,1)</f>
        <v>0</v>
      </c>
      <c r="T10" s="58">
        <f>SUMIFS('Реестр факт'!$C:$C,'Реестр факт'!$J:$J,T$5,'Реестр факт'!$E:$E,$C10,'Реестр факт'!$I:$I,"факт")*IF($A10="-",-1,1)</f>
        <v>2100</v>
      </c>
      <c r="U10" s="104">
        <f t="shared" ca="1" si="6"/>
        <v>0</v>
      </c>
      <c r="V10" s="58">
        <f ca="1">SUMIFS(INDIRECT("'Реестр план'!"&amp;$E$3),'Реестр план'!$F:$F,$C10,'Реестр план'!$I:$I,V$5)*IF($A10="-",-1,1)</f>
        <v>0</v>
      </c>
      <c r="W10" s="58">
        <f>SUMIFS('Реестр факт'!$C:$C,'Реестр факт'!$J:$J,W$5,'Реестр факт'!$E:$E,$C10,'Реестр факт'!$I:$I,"факт")*IF($A10="-",-1,1)</f>
        <v>0</v>
      </c>
      <c r="X10" s="104">
        <f t="shared" ca="1" si="7"/>
        <v>0</v>
      </c>
      <c r="Y10" s="58">
        <f ca="1">SUMIFS(INDIRECT("'Реестр план'!"&amp;$E$3),'Реестр план'!$F:$F,$C10,'Реестр план'!$I:$I,Y$5)*IF($A10="-",-1,1)</f>
        <v>0</v>
      </c>
      <c r="Z10" s="58">
        <f>SUMIFS('Реестр факт'!$C:$C,'Реестр факт'!$J:$J,Z$5,'Реестр факт'!$E:$E,$C10,'Реестр факт'!$I:$I,"факт")*IF($A10="-",-1,1)</f>
        <v>0</v>
      </c>
      <c r="AA10" s="104">
        <f t="shared" ca="1" si="8"/>
        <v>0</v>
      </c>
      <c r="AB10" s="58">
        <f ca="1">SUMIFS(INDIRECT("'Реестр план'!"&amp;$E$3),'Реестр план'!$F:$F,$C10,'Реестр план'!$I:$I,AB$5)*IF($A10="-",-1,1)</f>
        <v>0</v>
      </c>
      <c r="AC10" s="58">
        <f>SUMIFS('Реестр факт'!$C:$C,'Реестр факт'!$J:$J,AC$5,'Реестр факт'!$E:$E,$C10,'Реестр факт'!$I:$I,"факт")*IF($A10="-",-1,1)</f>
        <v>0</v>
      </c>
      <c r="AD10" s="104">
        <f t="shared" ca="1" si="9"/>
        <v>0</v>
      </c>
      <c r="AE10" s="58">
        <f ca="1">SUMIFS(INDIRECT("'Реестр план'!"&amp;$E$3),'Реестр план'!$F:$F,$C10,'Реестр план'!$I:$I,AE$5)*IF($A10="-",-1,1)</f>
        <v>0</v>
      </c>
      <c r="AF10" s="58">
        <f>SUMIFS('Реестр факт'!$C:$C,'Реестр факт'!$J:$J,AF$5,'Реестр факт'!$E:$E,$C10,'Реестр факт'!$I:$I,"факт")*IF($A10="-",-1,1)</f>
        <v>0</v>
      </c>
      <c r="AG10" s="104">
        <f t="shared" ca="1" si="10"/>
        <v>0</v>
      </c>
      <c r="AH10" s="58">
        <f ca="1">SUMIFS(INDIRECT("'Реестр план'!"&amp;$E$3),'Реестр план'!$F:$F,$C10,'Реестр план'!$I:$I,AH$5)*IF($A10="-",-1,1)</f>
        <v>0</v>
      </c>
      <c r="AI10" s="58">
        <f>SUMIFS('Реестр факт'!$C:$C,'Реестр факт'!$J:$J,AI$5,'Реестр факт'!$E:$E,$C10,'Реестр факт'!$I:$I,"факт")*IF($A10="-",-1,1)</f>
        <v>0</v>
      </c>
      <c r="AJ10" s="104">
        <f t="shared" ca="1" si="11"/>
        <v>0</v>
      </c>
      <c r="AK10" s="58">
        <f ca="1">SUMIFS(INDIRECT("'Реестр план'!"&amp;$E$3),'Реестр план'!$F:$F,$C10,'Реестр план'!$I:$I,AK$5)*IF($A10="-",-1,1)</f>
        <v>0</v>
      </c>
      <c r="AL10" s="58">
        <f>SUMIFS('Реестр факт'!$C:$C,'Реестр факт'!$J:$J,AL$5,'Реестр факт'!$E:$E,$C10,'Реестр факт'!$I:$I,"факт")*IF($A10="-",-1,1)</f>
        <v>0</v>
      </c>
      <c r="AM10" s="104">
        <f t="shared" ca="1" si="12"/>
        <v>0</v>
      </c>
      <c r="AN10" s="93">
        <f t="shared" ca="1" si="13"/>
        <v>0</v>
      </c>
      <c r="AO10" s="93">
        <f t="shared" si="0"/>
        <v>30300</v>
      </c>
      <c r="AP10" s="104">
        <f t="shared" ca="1" si="14"/>
        <v>0</v>
      </c>
    </row>
    <row r="11" spans="1:42" s="1" customFormat="1" ht="18" customHeight="1" x14ac:dyDescent="0.3">
      <c r="A11" s="27"/>
      <c r="B11" s="28">
        <v>12000</v>
      </c>
      <c r="C11" s="29" t="s">
        <v>27</v>
      </c>
      <c r="D11" s="56">
        <f ca="1">D12+D15+D19+D24+D30+D36</f>
        <v>6630360.5700000003</v>
      </c>
      <c r="E11" s="56">
        <f t="shared" ref="E11" si="15">E12+E15+E19+E24+E30+E36</f>
        <v>6642247.1199999992</v>
      </c>
      <c r="F11" s="103">
        <f t="shared" ca="1" si="1"/>
        <v>1.7927456394726481E-3</v>
      </c>
      <c r="G11" s="56">
        <f ca="1">G12+G15+G19+G24+G30+G36</f>
        <v>6445679.5350000001</v>
      </c>
      <c r="H11" s="56">
        <f t="shared" ref="H11" si="16">H12+H15+H19+H24+H30+H36</f>
        <v>8811672.8000000045</v>
      </c>
      <c r="I11" s="103">
        <f t="shared" ca="1" si="2"/>
        <v>0.36706653691867169</v>
      </c>
      <c r="J11" s="56">
        <f ca="1">J12+J15+J19+J24+J30+J36</f>
        <v>7986517.9199999999</v>
      </c>
      <c r="K11" s="56">
        <f t="shared" ref="K11" si="17">K12+K15+K19+K24+K30+K36</f>
        <v>6559936.1300000008</v>
      </c>
      <c r="L11" s="103">
        <f t="shared" ca="1" si="3"/>
        <v>-0.17862375121296906</v>
      </c>
      <c r="M11" s="56">
        <f ca="1">M12+M15+M19+M24+M30+M36</f>
        <v>5566499.25</v>
      </c>
      <c r="N11" s="56">
        <f t="shared" ref="N11" si="18">N12+N15+N19+N24+N30+N36</f>
        <v>4391486.57</v>
      </c>
      <c r="O11" s="103">
        <f t="shared" ca="1" si="4"/>
        <v>-0.21108647054969057</v>
      </c>
      <c r="P11" s="56">
        <f ca="1">P12+P15+P19+P24+P30+P36</f>
        <v>5685772.1999999993</v>
      </c>
      <c r="Q11" s="56">
        <f t="shared" ref="Q11" si="19">Q12+Q15+Q19+Q24+Q30+Q36</f>
        <v>9178972.0300000012</v>
      </c>
      <c r="R11" s="103">
        <f t="shared" ca="1" si="5"/>
        <v>0.61437562166138182</v>
      </c>
      <c r="S11" s="56">
        <f ca="1">S12+S15+S19+S24+S30+S36</f>
        <v>8728625.25</v>
      </c>
      <c r="T11" s="56">
        <f t="shared" ref="T11" si="20">T12+T15+T19+T24+T30+T36</f>
        <v>10463285.740000002</v>
      </c>
      <c r="U11" s="103">
        <f t="shared" ca="1" si="6"/>
        <v>0.19873238228436971</v>
      </c>
      <c r="V11" s="56">
        <f ca="1">V12+V15+V19+V24+V30+V36</f>
        <v>7979215.6449999996</v>
      </c>
      <c r="W11" s="56">
        <f t="shared" ref="W11" si="21">W12+W15+W19+W24+W30+W36</f>
        <v>0</v>
      </c>
      <c r="X11" s="103">
        <f t="shared" ca="1" si="7"/>
        <v>-1</v>
      </c>
      <c r="Y11" s="56">
        <f ca="1">Y12+Y15+Y19+Y24+Y30+Y36</f>
        <v>6417636.625</v>
      </c>
      <c r="Z11" s="56">
        <f t="shared" ref="Z11" si="22">Z12+Z15+Z19+Z24+Z30+Z36</f>
        <v>0</v>
      </c>
      <c r="AA11" s="103">
        <f t="shared" ca="1" si="8"/>
        <v>-1</v>
      </c>
      <c r="AB11" s="56">
        <f ca="1">AB12+AB15+AB19+AB24+AB30+AB36</f>
        <v>9393457</v>
      </c>
      <c r="AC11" s="56">
        <f t="shared" ref="AC11" si="23">AC12+AC15+AC19+AC24+AC30+AC36</f>
        <v>0</v>
      </c>
      <c r="AD11" s="103">
        <f t="shared" ca="1" si="9"/>
        <v>-1</v>
      </c>
      <c r="AE11" s="56">
        <f ca="1">AE12+AE15+AE19+AE24+AE30+AE36</f>
        <v>5947746.1600000001</v>
      </c>
      <c r="AF11" s="56">
        <f t="shared" ref="AF11" si="24">AF12+AF15+AF19+AF24+AF30+AF36</f>
        <v>0</v>
      </c>
      <c r="AG11" s="103">
        <f t="shared" ca="1" si="10"/>
        <v>-1</v>
      </c>
      <c r="AH11" s="56">
        <f ca="1">AH12+AH15+AH19+AH24+AH30+AH36</f>
        <v>6630737.8599999994</v>
      </c>
      <c r="AI11" s="56">
        <f t="shared" ref="AI11" si="25">AI12+AI15+AI19+AI24+AI30+AI36</f>
        <v>0</v>
      </c>
      <c r="AJ11" s="103">
        <f t="shared" ca="1" si="11"/>
        <v>-1</v>
      </c>
      <c r="AK11" s="56">
        <f ca="1">AK12+AK15+AK19+AK24+AK30+AK36</f>
        <v>7537996.8399999999</v>
      </c>
      <c r="AL11" s="56">
        <f t="shared" ref="AL11" si="26">AL12+AL15+AL19+AL24+AL30+AL36</f>
        <v>0</v>
      </c>
      <c r="AM11" s="103">
        <f t="shared" ca="1" si="12"/>
        <v>-1</v>
      </c>
      <c r="AN11" s="92">
        <f t="shared" ca="1" si="13"/>
        <v>84950244.854999989</v>
      </c>
      <c r="AO11" s="92">
        <f t="shared" si="0"/>
        <v>46047600.390000008</v>
      </c>
      <c r="AP11" s="103">
        <f t="shared" ca="1" si="14"/>
        <v>-0.457946231130966</v>
      </c>
    </row>
    <row r="12" spans="1:42" s="22" customFormat="1" ht="18" customHeight="1" x14ac:dyDescent="0.3">
      <c r="A12" s="33"/>
      <c r="B12" s="34">
        <v>12100</v>
      </c>
      <c r="C12" s="35" t="s">
        <v>28</v>
      </c>
      <c r="D12" s="60">
        <f t="shared" ref="D12" ca="1" si="27">SUM(D13:D14)</f>
        <v>3772860.57</v>
      </c>
      <c r="E12" s="60">
        <f t="shared" ref="E12" si="28">SUM(E13:E14)</f>
        <v>3716354.6199999987</v>
      </c>
      <c r="F12" s="105">
        <f t="shared" ca="1" si="1"/>
        <v>-1.4976951560126465E-2</v>
      </c>
      <c r="G12" s="60">
        <f t="shared" ref="G12" ca="1" si="29">SUM(G13:G14)</f>
        <v>3588179.5350000001</v>
      </c>
      <c r="H12" s="60">
        <f t="shared" ref="H12" si="30">SUM(H13:H14)</f>
        <v>5539183.3000000035</v>
      </c>
      <c r="I12" s="105">
        <f t="shared" ca="1" si="2"/>
        <v>0.54373081000251655</v>
      </c>
      <c r="J12" s="60">
        <f t="shared" ref="J12" ca="1" si="31">SUM(J13:J14)</f>
        <v>5129017.92</v>
      </c>
      <c r="K12" s="60">
        <f t="shared" ref="K12" si="32">SUM(K13:K14)</f>
        <v>3932925.6300000004</v>
      </c>
      <c r="L12" s="105">
        <f t="shared" ca="1" si="3"/>
        <v>-0.23320103549180027</v>
      </c>
      <c r="M12" s="60">
        <f t="shared" ref="M12" ca="1" si="33">SUM(M13:M14)</f>
        <v>2708999.25</v>
      </c>
      <c r="N12" s="60">
        <f t="shared" ref="N12" si="34">SUM(N13:N14)</f>
        <v>1341507.0699999998</v>
      </c>
      <c r="O12" s="105">
        <f t="shared" ca="1" si="4"/>
        <v>-0.50479607183353781</v>
      </c>
      <c r="P12" s="60">
        <f t="shared" ref="P12" ca="1" si="35">SUM(P13:P14)</f>
        <v>2828272.1999999997</v>
      </c>
      <c r="Q12" s="60">
        <f t="shared" ref="Q12" si="36">SUM(Q13:Q14)</f>
        <v>6293437.5300000021</v>
      </c>
      <c r="R12" s="105">
        <f t="shared" ca="1" si="5"/>
        <v>1.2251880600459895</v>
      </c>
      <c r="S12" s="60">
        <f t="shared" ref="S12" ca="1" si="37">SUM(S13:S14)</f>
        <v>5871125.25</v>
      </c>
      <c r="T12" s="60">
        <f t="shared" ref="T12" si="38">SUM(T13:T14)</f>
        <v>7109849.2400000021</v>
      </c>
      <c r="U12" s="105">
        <f t="shared" ca="1" si="6"/>
        <v>0.21098578845682131</v>
      </c>
      <c r="V12" s="60">
        <f t="shared" ref="V12" ca="1" si="39">SUM(V13:V14)</f>
        <v>4913715.6449999996</v>
      </c>
      <c r="W12" s="60">
        <f t="shared" ref="W12" si="40">SUM(W13:W14)</f>
        <v>0</v>
      </c>
      <c r="X12" s="105">
        <f t="shared" ca="1" si="7"/>
        <v>-1</v>
      </c>
      <c r="Y12" s="60">
        <f t="shared" ref="Y12" ca="1" si="41">SUM(Y13:Y14)</f>
        <v>3352136.625</v>
      </c>
      <c r="Z12" s="60">
        <f t="shared" ref="Z12" si="42">SUM(Z13:Z14)</f>
        <v>0</v>
      </c>
      <c r="AA12" s="105">
        <f t="shared" ca="1" si="8"/>
        <v>-1</v>
      </c>
      <c r="AB12" s="60">
        <f t="shared" ref="AB12" ca="1" si="43">SUM(AB13:AB14)</f>
        <v>6327957</v>
      </c>
      <c r="AC12" s="60">
        <f t="shared" ref="AC12" si="44">SUM(AC13:AC14)</f>
        <v>0</v>
      </c>
      <c r="AD12" s="105">
        <f t="shared" ca="1" si="9"/>
        <v>-1</v>
      </c>
      <c r="AE12" s="60">
        <f t="shared" ref="AE12" ca="1" si="45">SUM(AE13:AE14)</f>
        <v>2882246.1599999997</v>
      </c>
      <c r="AF12" s="60">
        <f t="shared" ref="AF12" si="46">SUM(AF13:AF14)</f>
        <v>0</v>
      </c>
      <c r="AG12" s="105">
        <f t="shared" ca="1" si="10"/>
        <v>-1</v>
      </c>
      <c r="AH12" s="60">
        <f t="shared" ref="AH12" ca="1" si="47">SUM(AH13:AH14)</f>
        <v>3565237.8599999994</v>
      </c>
      <c r="AI12" s="60">
        <f t="shared" ref="AI12" si="48">SUM(AI13:AI14)</f>
        <v>0</v>
      </c>
      <c r="AJ12" s="105">
        <f t="shared" ca="1" si="11"/>
        <v>-1</v>
      </c>
      <c r="AK12" s="60">
        <f t="shared" ref="AK12" ca="1" si="49">SUM(AK13:AK14)</f>
        <v>4472496.84</v>
      </c>
      <c r="AL12" s="60">
        <f t="shared" ref="AL12" si="50">SUM(AL13:AL14)</f>
        <v>0</v>
      </c>
      <c r="AM12" s="105">
        <f t="shared" ca="1" si="12"/>
        <v>-1</v>
      </c>
      <c r="AN12" s="94">
        <f t="shared" ca="1" si="13"/>
        <v>49412244.855000004</v>
      </c>
      <c r="AO12" s="94">
        <f t="shared" si="0"/>
        <v>27933257.390000008</v>
      </c>
      <c r="AP12" s="105">
        <f t="shared" ca="1" si="14"/>
        <v>-0.43468956992401342</v>
      </c>
    </row>
    <row r="13" spans="1:42" s="1" customFormat="1" ht="18" customHeight="1" x14ac:dyDescent="0.3">
      <c r="A13" s="30" t="s">
        <v>86</v>
      </c>
      <c r="B13" s="31">
        <v>12101</v>
      </c>
      <c r="C13" s="32" t="s">
        <v>29</v>
      </c>
      <c r="D13" s="58">
        <f ca="1">SUMIFS(INDIRECT("'Реестр план'!"&amp;$E$3),'Реестр план'!$F:$F,$C13,'Реестр план'!$I:$I,D$5)*IF($A13="-",-1,1)</f>
        <v>3772860.57</v>
      </c>
      <c r="E13" s="58">
        <f>SUMIFS('Реестр факт'!$C:$C,'Реестр факт'!$J:$J,E$5,'Реестр факт'!$E:$E,$C13,'Реестр факт'!$I:$I,"факт")*IF($A13="-",-1,1)</f>
        <v>3716354.6199999987</v>
      </c>
      <c r="F13" s="104">
        <f t="shared" ca="1" si="1"/>
        <v>-1.4976951560126465E-2</v>
      </c>
      <c r="G13" s="58">
        <f ca="1">SUMIFS(INDIRECT("'Реестр план'!"&amp;$E$3),'Реестр план'!$F:$F,$C13,'Реестр план'!$I:$I,G$5)*IF($A13="-",-1,1)</f>
        <v>3588179.5350000001</v>
      </c>
      <c r="H13" s="58">
        <f>SUMIFS('Реестр факт'!$C:$C,'Реестр факт'!$J:$J,H$5,'Реестр факт'!$E:$E,$C13,'Реестр факт'!$I:$I,"факт")*IF($A13="-",-1,1)</f>
        <v>5539183.3000000035</v>
      </c>
      <c r="I13" s="104">
        <f t="shared" ca="1" si="2"/>
        <v>0.54373081000251655</v>
      </c>
      <c r="J13" s="58">
        <f ca="1">SUMIFS(INDIRECT("'Реестр план'!"&amp;$E$3),'Реестр план'!$F:$F,$C13,'Реестр план'!$I:$I,J$5)*IF($A13="-",-1,1)</f>
        <v>5129017.92</v>
      </c>
      <c r="K13" s="58">
        <f>SUMIFS('Реестр факт'!$C:$C,'Реестр факт'!$J:$J,K$5,'Реестр факт'!$E:$E,$C13,'Реестр факт'!$I:$I,"факт")*IF($A13="-",-1,1)</f>
        <v>3932925.6300000004</v>
      </c>
      <c r="L13" s="104">
        <f t="shared" ca="1" si="3"/>
        <v>-0.23320103549180027</v>
      </c>
      <c r="M13" s="58">
        <f ca="1">SUMIFS(INDIRECT("'Реестр план'!"&amp;$E$3),'Реестр план'!$F:$F,$C13,'Реестр план'!$I:$I,M$5)*IF($A13="-",-1,1)</f>
        <v>2708999.25</v>
      </c>
      <c r="N13" s="58">
        <f>SUMIFS('Реестр факт'!$C:$C,'Реестр факт'!$J:$J,N$5,'Реестр факт'!$E:$E,$C13,'Реестр факт'!$I:$I,"факт")*IF($A13="-",-1,1)</f>
        <v>1341507.0699999998</v>
      </c>
      <c r="O13" s="104">
        <f t="shared" ca="1" si="4"/>
        <v>-0.50479607183353781</v>
      </c>
      <c r="P13" s="58">
        <f ca="1">SUMIFS(INDIRECT("'Реестр план'!"&amp;$E$3),'Реестр план'!$F:$F,$C13,'Реестр план'!$I:$I,P$5)*IF($A13="-",-1,1)</f>
        <v>2828272.1999999997</v>
      </c>
      <c r="Q13" s="58">
        <f>SUMIFS('Реестр факт'!$C:$C,'Реестр факт'!$J:$J,Q$5,'Реестр факт'!$E:$E,$C13,'Реестр факт'!$I:$I,"факт")*IF($A13="-",-1,1)</f>
        <v>6293437.5300000021</v>
      </c>
      <c r="R13" s="104">
        <f t="shared" ca="1" si="5"/>
        <v>1.2251880600459895</v>
      </c>
      <c r="S13" s="58">
        <f ca="1">SUMIFS(INDIRECT("'Реестр план'!"&amp;$E$3),'Реестр план'!$F:$F,$C13,'Реестр план'!$I:$I,S$5)*IF($A13="-",-1,1)</f>
        <v>5871125.25</v>
      </c>
      <c r="T13" s="58">
        <f>SUMIFS('Реестр факт'!$C:$C,'Реестр факт'!$J:$J,T$5,'Реестр факт'!$E:$E,$C13,'Реестр факт'!$I:$I,"факт")*IF($A13="-",-1,1)</f>
        <v>7109849.2400000021</v>
      </c>
      <c r="U13" s="104">
        <f t="shared" ca="1" si="6"/>
        <v>0.21098578845682131</v>
      </c>
      <c r="V13" s="58">
        <f ca="1">SUMIFS(INDIRECT("'Реестр план'!"&amp;$E$3),'Реестр план'!$F:$F,$C13,'Реестр план'!$I:$I,V$5)*IF($A13="-",-1,1)</f>
        <v>4913715.6449999996</v>
      </c>
      <c r="W13" s="58">
        <f>SUMIFS('Реестр факт'!$C:$C,'Реестр факт'!$J:$J,W$5,'Реестр факт'!$E:$E,$C13,'Реестр факт'!$I:$I,"факт")*IF($A13="-",-1,1)</f>
        <v>0</v>
      </c>
      <c r="X13" s="104">
        <f t="shared" ca="1" si="7"/>
        <v>-1</v>
      </c>
      <c r="Y13" s="58">
        <f ca="1">SUMIFS(INDIRECT("'Реестр план'!"&amp;$E$3),'Реестр план'!$F:$F,$C13,'Реестр план'!$I:$I,Y$5)*IF($A13="-",-1,1)</f>
        <v>3352136.625</v>
      </c>
      <c r="Z13" s="58">
        <f>SUMIFS('Реестр факт'!$C:$C,'Реестр факт'!$J:$J,Z$5,'Реестр факт'!$E:$E,$C13,'Реестр факт'!$I:$I,"факт")*IF($A13="-",-1,1)</f>
        <v>0</v>
      </c>
      <c r="AA13" s="104">
        <f t="shared" ca="1" si="8"/>
        <v>-1</v>
      </c>
      <c r="AB13" s="58">
        <f ca="1">SUMIFS(INDIRECT("'Реестр план'!"&amp;$E$3),'Реестр план'!$F:$F,$C13,'Реестр план'!$I:$I,AB$5)*IF($A13="-",-1,1)</f>
        <v>6327957</v>
      </c>
      <c r="AC13" s="58">
        <f>SUMIFS('Реестр факт'!$C:$C,'Реестр факт'!$J:$J,AC$5,'Реестр факт'!$E:$E,$C13,'Реестр факт'!$I:$I,"факт")*IF($A13="-",-1,1)</f>
        <v>0</v>
      </c>
      <c r="AD13" s="104">
        <f t="shared" ca="1" si="9"/>
        <v>-1</v>
      </c>
      <c r="AE13" s="58">
        <f ca="1">SUMIFS(INDIRECT("'Реестр план'!"&amp;$E$3),'Реестр план'!$F:$F,$C13,'Реестр план'!$I:$I,AE$5)*IF($A13="-",-1,1)</f>
        <v>2882246.1599999997</v>
      </c>
      <c r="AF13" s="58">
        <f>SUMIFS('Реестр факт'!$C:$C,'Реестр факт'!$J:$J,AF$5,'Реестр факт'!$E:$E,$C13,'Реестр факт'!$I:$I,"факт")*IF($A13="-",-1,1)</f>
        <v>0</v>
      </c>
      <c r="AG13" s="104">
        <f t="shared" ca="1" si="10"/>
        <v>-1</v>
      </c>
      <c r="AH13" s="58">
        <f ca="1">SUMIFS(INDIRECT("'Реестр план'!"&amp;$E$3),'Реестр план'!$F:$F,$C13,'Реестр план'!$I:$I,AH$5)*IF($A13="-",-1,1)</f>
        <v>3565237.8599999994</v>
      </c>
      <c r="AI13" s="58">
        <f>SUMIFS('Реестр факт'!$C:$C,'Реестр факт'!$J:$J,AI$5,'Реестр факт'!$E:$E,$C13,'Реестр факт'!$I:$I,"факт")*IF($A13="-",-1,1)</f>
        <v>0</v>
      </c>
      <c r="AJ13" s="104">
        <f t="shared" ca="1" si="11"/>
        <v>-1</v>
      </c>
      <c r="AK13" s="58">
        <f ca="1">SUMIFS(INDIRECT("'Реестр план'!"&amp;$E$3),'Реестр план'!$F:$F,$C13,'Реестр план'!$I:$I,AK$5)*IF($A13="-",-1,1)</f>
        <v>4472496.84</v>
      </c>
      <c r="AL13" s="58">
        <f>SUMIFS('Реестр факт'!$C:$C,'Реестр факт'!$J:$J,AL$5,'Реестр факт'!$E:$E,$C13,'Реестр факт'!$I:$I,"факт")*IF($A13="-",-1,1)</f>
        <v>0</v>
      </c>
      <c r="AM13" s="104">
        <f t="shared" ca="1" si="12"/>
        <v>-1</v>
      </c>
      <c r="AN13" s="93">
        <f t="shared" ca="1" si="13"/>
        <v>49412244.855000004</v>
      </c>
      <c r="AO13" s="93">
        <f t="shared" si="0"/>
        <v>27933257.390000008</v>
      </c>
      <c r="AP13" s="104">
        <f t="shared" ca="1" si="14"/>
        <v>-0.43468956992401342</v>
      </c>
    </row>
    <row r="14" spans="1:42" s="1" customFormat="1" ht="18" customHeight="1" x14ac:dyDescent="0.3">
      <c r="A14" s="30" t="s">
        <v>86</v>
      </c>
      <c r="B14" s="31">
        <v>12102</v>
      </c>
      <c r="C14" s="32" t="s">
        <v>30</v>
      </c>
      <c r="D14" s="58">
        <f ca="1">SUMIFS(INDIRECT("'Реестр план'!"&amp;$E$3),'Реестр план'!$F:$F,$C14,'Реестр план'!$I:$I,D$5)*IF($A14="-",-1,1)</f>
        <v>0</v>
      </c>
      <c r="E14" s="58">
        <f>SUMIFS('Реестр факт'!$C:$C,'Реестр факт'!$J:$J,E$5,'Реестр факт'!$E:$E,$C14,'Реестр факт'!$I:$I,"факт")*IF($A14="-",-1,1)</f>
        <v>0</v>
      </c>
      <c r="F14" s="104">
        <f t="shared" ca="1" si="1"/>
        <v>0</v>
      </c>
      <c r="G14" s="58">
        <f ca="1">SUMIFS(INDIRECT("'Реестр план'!"&amp;$E$3),'Реестр план'!$F:$F,$C14,'Реестр план'!$I:$I,G$5)*IF($A14="-",-1,1)</f>
        <v>0</v>
      </c>
      <c r="H14" s="58">
        <f>SUMIFS('Реестр факт'!$C:$C,'Реестр факт'!$J:$J,H$5,'Реестр факт'!$E:$E,$C14,'Реестр факт'!$I:$I,"факт")*IF($A14="-",-1,1)</f>
        <v>0</v>
      </c>
      <c r="I14" s="104">
        <f t="shared" ca="1" si="2"/>
        <v>0</v>
      </c>
      <c r="J14" s="58">
        <f ca="1">SUMIFS(INDIRECT("'Реестр план'!"&amp;$E$3),'Реестр план'!$F:$F,$C14,'Реестр план'!$I:$I,J$5)*IF($A14="-",-1,1)</f>
        <v>0</v>
      </c>
      <c r="K14" s="58">
        <f>SUMIFS('Реестр факт'!$C:$C,'Реестр факт'!$J:$J,K$5,'Реестр факт'!$E:$E,$C14,'Реестр факт'!$I:$I,"факт")*IF($A14="-",-1,1)</f>
        <v>0</v>
      </c>
      <c r="L14" s="104">
        <f t="shared" ca="1" si="3"/>
        <v>0</v>
      </c>
      <c r="M14" s="58">
        <f ca="1">SUMIFS(INDIRECT("'Реестр план'!"&amp;$E$3),'Реестр план'!$F:$F,$C14,'Реестр план'!$I:$I,M$5)*IF($A14="-",-1,1)</f>
        <v>0</v>
      </c>
      <c r="N14" s="58">
        <f>SUMIFS('Реестр факт'!$C:$C,'Реестр факт'!$J:$J,N$5,'Реестр факт'!$E:$E,$C14,'Реестр факт'!$I:$I,"факт")*IF($A14="-",-1,1)</f>
        <v>0</v>
      </c>
      <c r="O14" s="104">
        <f t="shared" ca="1" si="4"/>
        <v>0</v>
      </c>
      <c r="P14" s="58">
        <f ca="1">SUMIFS(INDIRECT("'Реестр план'!"&amp;$E$3),'Реестр план'!$F:$F,$C14,'Реестр план'!$I:$I,P$5)*IF($A14="-",-1,1)</f>
        <v>0</v>
      </c>
      <c r="Q14" s="58">
        <f>SUMIFS('Реестр факт'!$C:$C,'Реестр факт'!$J:$J,Q$5,'Реестр факт'!$E:$E,$C14,'Реестр факт'!$I:$I,"факт")*IF($A14="-",-1,1)</f>
        <v>0</v>
      </c>
      <c r="R14" s="104">
        <f t="shared" ca="1" si="5"/>
        <v>0</v>
      </c>
      <c r="S14" s="58">
        <f ca="1">SUMIFS(INDIRECT("'Реестр план'!"&amp;$E$3),'Реестр план'!$F:$F,$C14,'Реестр план'!$I:$I,S$5)*IF($A14="-",-1,1)</f>
        <v>0</v>
      </c>
      <c r="T14" s="58">
        <f>SUMIFS('Реестр факт'!$C:$C,'Реестр факт'!$J:$J,T$5,'Реестр факт'!$E:$E,$C14,'Реестр факт'!$I:$I,"факт")*IF($A14="-",-1,1)</f>
        <v>0</v>
      </c>
      <c r="U14" s="104">
        <f t="shared" ca="1" si="6"/>
        <v>0</v>
      </c>
      <c r="V14" s="58">
        <f ca="1">SUMIFS(INDIRECT("'Реестр план'!"&amp;$E$3),'Реестр план'!$F:$F,$C14,'Реестр план'!$I:$I,V$5)*IF($A14="-",-1,1)</f>
        <v>0</v>
      </c>
      <c r="W14" s="58">
        <f>SUMIFS('Реестр факт'!$C:$C,'Реестр факт'!$J:$J,W$5,'Реестр факт'!$E:$E,$C14,'Реестр факт'!$I:$I,"факт")*IF($A14="-",-1,1)</f>
        <v>0</v>
      </c>
      <c r="X14" s="104">
        <f t="shared" ca="1" si="7"/>
        <v>0</v>
      </c>
      <c r="Y14" s="58">
        <f ca="1">SUMIFS(INDIRECT("'Реестр план'!"&amp;$E$3),'Реестр план'!$F:$F,$C14,'Реестр план'!$I:$I,Y$5)*IF($A14="-",-1,1)</f>
        <v>0</v>
      </c>
      <c r="Z14" s="58">
        <f>SUMIFS('Реестр факт'!$C:$C,'Реестр факт'!$J:$J,Z$5,'Реестр факт'!$E:$E,$C14,'Реестр факт'!$I:$I,"факт")*IF($A14="-",-1,1)</f>
        <v>0</v>
      </c>
      <c r="AA14" s="104">
        <f t="shared" ca="1" si="8"/>
        <v>0</v>
      </c>
      <c r="AB14" s="58">
        <f ca="1">SUMIFS(INDIRECT("'Реестр план'!"&amp;$E$3),'Реестр план'!$F:$F,$C14,'Реестр план'!$I:$I,AB$5)*IF($A14="-",-1,1)</f>
        <v>0</v>
      </c>
      <c r="AC14" s="58">
        <f>SUMIFS('Реестр факт'!$C:$C,'Реестр факт'!$J:$J,AC$5,'Реестр факт'!$E:$E,$C14,'Реестр факт'!$I:$I,"факт")*IF($A14="-",-1,1)</f>
        <v>0</v>
      </c>
      <c r="AD14" s="104">
        <f t="shared" ca="1" si="9"/>
        <v>0</v>
      </c>
      <c r="AE14" s="58">
        <f ca="1">SUMIFS(INDIRECT("'Реестр план'!"&amp;$E$3),'Реестр план'!$F:$F,$C14,'Реестр план'!$I:$I,AE$5)*IF($A14="-",-1,1)</f>
        <v>0</v>
      </c>
      <c r="AF14" s="58">
        <f>SUMIFS('Реестр факт'!$C:$C,'Реестр факт'!$J:$J,AF$5,'Реестр факт'!$E:$E,$C14,'Реестр факт'!$I:$I,"факт")*IF($A14="-",-1,1)</f>
        <v>0</v>
      </c>
      <c r="AG14" s="104">
        <f t="shared" ca="1" si="10"/>
        <v>0</v>
      </c>
      <c r="AH14" s="58">
        <f ca="1">SUMIFS(INDIRECT("'Реестр план'!"&amp;$E$3),'Реестр план'!$F:$F,$C14,'Реестр план'!$I:$I,AH$5)*IF($A14="-",-1,1)</f>
        <v>0</v>
      </c>
      <c r="AI14" s="58">
        <f>SUMIFS('Реестр факт'!$C:$C,'Реестр факт'!$J:$J,AI$5,'Реестр факт'!$E:$E,$C14,'Реестр факт'!$I:$I,"факт")*IF($A14="-",-1,1)</f>
        <v>0</v>
      </c>
      <c r="AJ14" s="104">
        <f t="shared" ca="1" si="11"/>
        <v>0</v>
      </c>
      <c r="AK14" s="58">
        <f ca="1">SUMIFS(INDIRECT("'Реестр план'!"&amp;$E$3),'Реестр план'!$F:$F,$C14,'Реестр план'!$I:$I,AK$5)*IF($A14="-",-1,1)</f>
        <v>0</v>
      </c>
      <c r="AL14" s="58">
        <f>SUMIFS('Реестр факт'!$C:$C,'Реестр факт'!$J:$J,AL$5,'Реестр факт'!$E:$E,$C14,'Реестр факт'!$I:$I,"факт")*IF($A14="-",-1,1)</f>
        <v>0</v>
      </c>
      <c r="AM14" s="104">
        <f t="shared" ca="1" si="12"/>
        <v>0</v>
      </c>
      <c r="AN14" s="93">
        <f t="shared" ca="1" si="13"/>
        <v>0</v>
      </c>
      <c r="AO14" s="93">
        <f t="shared" si="0"/>
        <v>0</v>
      </c>
      <c r="AP14" s="104">
        <f t="shared" ca="1" si="14"/>
        <v>0</v>
      </c>
    </row>
    <row r="15" spans="1:42" s="22" customFormat="1" ht="18" customHeight="1" x14ac:dyDescent="0.3">
      <c r="A15" s="33"/>
      <c r="B15" s="34">
        <v>12200</v>
      </c>
      <c r="C15" s="35" t="s">
        <v>31</v>
      </c>
      <c r="D15" s="60">
        <f ca="1">SUM(D16:D18)</f>
        <v>1220000</v>
      </c>
      <c r="E15" s="60">
        <f>SUM(E16:E18)</f>
        <v>955262.5</v>
      </c>
      <c r="F15" s="105">
        <f t="shared" ca="1" si="1"/>
        <v>-0.21699795081967213</v>
      </c>
      <c r="G15" s="60">
        <f ca="1">SUM(G16:G18)</f>
        <v>1220000</v>
      </c>
      <c r="H15" s="60">
        <f>SUM(H16:H18)</f>
        <v>995337.5</v>
      </c>
      <c r="I15" s="105">
        <f t="shared" ca="1" si="2"/>
        <v>-0.18414959016393442</v>
      </c>
      <c r="J15" s="60">
        <f ca="1">SUM(J16:J18)</f>
        <v>1220000</v>
      </c>
      <c r="K15" s="60">
        <f>SUM(K16:K18)</f>
        <v>976537.5</v>
      </c>
      <c r="L15" s="105">
        <f t="shared" ca="1" si="3"/>
        <v>-0.1995594262295082</v>
      </c>
      <c r="M15" s="60">
        <f ca="1">SUM(M16:M18)</f>
        <v>1220000</v>
      </c>
      <c r="N15" s="60">
        <f>SUM(N16:N18)</f>
        <v>1020362.5</v>
      </c>
      <c r="O15" s="105">
        <f t="shared" ca="1" si="4"/>
        <v>-0.16363729508196723</v>
      </c>
      <c r="P15" s="60">
        <f ca="1">SUM(P16:P18)</f>
        <v>1220000</v>
      </c>
      <c r="Q15" s="60">
        <f>SUM(Q16:Q18)</f>
        <v>1052187.5</v>
      </c>
      <c r="R15" s="105">
        <f t="shared" ca="1" si="5"/>
        <v>-0.13755122950819673</v>
      </c>
      <c r="S15" s="60">
        <f ca="1">SUM(S16:S18)</f>
        <v>1220000</v>
      </c>
      <c r="T15" s="60">
        <f>SUM(T16:T18)</f>
        <v>1073132.5</v>
      </c>
      <c r="U15" s="105">
        <f t="shared" ca="1" si="6"/>
        <v>-0.12038319672131148</v>
      </c>
      <c r="V15" s="60">
        <f ca="1">SUM(V16:V18)</f>
        <v>1428000</v>
      </c>
      <c r="W15" s="60">
        <f>SUM(W16:W18)</f>
        <v>0</v>
      </c>
      <c r="X15" s="105">
        <f t="shared" ca="1" si="7"/>
        <v>-1</v>
      </c>
      <c r="Y15" s="60">
        <f ca="1">SUM(Y16:Y18)</f>
        <v>1428000</v>
      </c>
      <c r="Z15" s="60">
        <f>SUM(Z16:Z18)</f>
        <v>0</v>
      </c>
      <c r="AA15" s="105">
        <f t="shared" ca="1" si="8"/>
        <v>-1</v>
      </c>
      <c r="AB15" s="60">
        <f ca="1">SUM(AB16:AB18)</f>
        <v>1428000</v>
      </c>
      <c r="AC15" s="60">
        <f>SUM(AC16:AC18)</f>
        <v>0</v>
      </c>
      <c r="AD15" s="105">
        <f t="shared" ca="1" si="9"/>
        <v>-1</v>
      </c>
      <c r="AE15" s="60">
        <f ca="1">SUM(AE16:AE18)</f>
        <v>1428000</v>
      </c>
      <c r="AF15" s="60">
        <f>SUM(AF16:AF18)</f>
        <v>0</v>
      </c>
      <c r="AG15" s="105">
        <f t="shared" ca="1" si="10"/>
        <v>-1</v>
      </c>
      <c r="AH15" s="60">
        <f ca="1">SUM(AH16:AH18)</f>
        <v>1428000</v>
      </c>
      <c r="AI15" s="60">
        <f>SUM(AI16:AI18)</f>
        <v>0</v>
      </c>
      <c r="AJ15" s="105">
        <f t="shared" ca="1" si="11"/>
        <v>-1</v>
      </c>
      <c r="AK15" s="60">
        <f ca="1">SUM(AK16:AK18)</f>
        <v>1428000</v>
      </c>
      <c r="AL15" s="60">
        <f>SUM(AL16:AL18)</f>
        <v>0</v>
      </c>
      <c r="AM15" s="105">
        <f t="shared" ca="1" si="12"/>
        <v>-1</v>
      </c>
      <c r="AN15" s="94">
        <f t="shared" ca="1" si="13"/>
        <v>15888000</v>
      </c>
      <c r="AO15" s="94">
        <f t="shared" si="0"/>
        <v>6072820</v>
      </c>
      <c r="AP15" s="105">
        <f t="shared" ca="1" si="14"/>
        <v>-0.6177731621349446</v>
      </c>
    </row>
    <row r="16" spans="1:42" s="1" customFormat="1" ht="18" customHeight="1" x14ac:dyDescent="0.3">
      <c r="A16" s="30" t="s">
        <v>86</v>
      </c>
      <c r="B16" s="31">
        <v>12201</v>
      </c>
      <c r="C16" s="32" t="s">
        <v>32</v>
      </c>
      <c r="D16" s="58">
        <f ca="1">SUMIFS(INDIRECT("'Реестр план'!"&amp;$E$3),'Реестр план'!$F:$F,$C16,'Реестр план'!$I:$I,D$5)*IF($A16="-",-1,1)</f>
        <v>1020000</v>
      </c>
      <c r="E16" s="58">
        <f>SUMIFS('Реестр факт'!$C:$C,'Реестр факт'!$J:$J,E$5,'Реестр факт'!$E:$E,$C16,'Реестр факт'!$I:$I,"факт")*IF($A16="-",-1,1)</f>
        <v>761650</v>
      </c>
      <c r="F16" s="104">
        <f t="shared" ca="1" si="1"/>
        <v>-0.25328431372549021</v>
      </c>
      <c r="G16" s="58">
        <f ca="1">SUMIFS(INDIRECT("'Реестр план'!"&amp;$E$3),'Реестр план'!$F:$F,$C16,'Реестр план'!$I:$I,G$5)*IF($A16="-",-1,1)</f>
        <v>1020000</v>
      </c>
      <c r="H16" s="58">
        <f>SUMIFS('Реестр факт'!$C:$C,'Реестр факт'!$J:$J,H$5,'Реестр факт'!$E:$E,$C16,'Реестр факт'!$I:$I,"факт")*IF($A16="-",-1,1)</f>
        <v>791950</v>
      </c>
      <c r="I16" s="104">
        <f t="shared" ca="1" si="2"/>
        <v>-0.22357843137254901</v>
      </c>
      <c r="J16" s="58">
        <f ca="1">SUMIFS(INDIRECT("'Реестр план'!"&amp;$E$3),'Реестр план'!$F:$F,$C16,'Реестр план'!$I:$I,J$5)*IF($A16="-",-1,1)</f>
        <v>1020000</v>
      </c>
      <c r="K16" s="58">
        <f>SUMIFS('Реестр факт'!$C:$C,'Реестр факт'!$J:$J,K$5,'Реестр факт'!$E:$E,$C16,'Реестр факт'!$I:$I,"факт")*IF($A16="-",-1,1)</f>
        <v>779150</v>
      </c>
      <c r="L16" s="104">
        <f t="shared" ca="1" si="3"/>
        <v>-0.23612745098039215</v>
      </c>
      <c r="M16" s="58">
        <f ca="1">SUMIFS(INDIRECT("'Реестр план'!"&amp;$E$3),'Реестр план'!$F:$F,$C16,'Реестр план'!$I:$I,M$5)*IF($A16="-",-1,1)</f>
        <v>1020000</v>
      </c>
      <c r="N16" s="58">
        <f>SUMIFS('Реестр факт'!$C:$C,'Реестр факт'!$J:$J,N$5,'Реестр факт'!$E:$E,$C16,'Реестр факт'!$I:$I,"факт")*IF($A16="-",-1,1)</f>
        <v>809570</v>
      </c>
      <c r="O16" s="104">
        <f t="shared" ca="1" si="4"/>
        <v>-0.20630392156862745</v>
      </c>
      <c r="P16" s="58">
        <f ca="1">SUMIFS(INDIRECT("'Реестр план'!"&amp;$E$3),'Реестр план'!$F:$F,$C16,'Реестр план'!$I:$I,P$5)*IF($A16="-",-1,1)</f>
        <v>1020000</v>
      </c>
      <c r="Q16" s="58">
        <f>SUMIFS('Реестр факт'!$C:$C,'Реестр факт'!$J:$J,Q$5,'Реестр факт'!$E:$E,$C16,'Реестр факт'!$I:$I,"факт")*IF($A16="-",-1,1)</f>
        <v>835750</v>
      </c>
      <c r="R16" s="104">
        <f t="shared" ca="1" si="5"/>
        <v>-0.18063725490196078</v>
      </c>
      <c r="S16" s="58">
        <f ca="1">SUMIFS(INDIRECT("'Реестр план'!"&amp;$E$3),'Реестр план'!$F:$F,$C16,'Реестр план'!$I:$I,S$5)*IF($A16="-",-1,1)</f>
        <v>1020000</v>
      </c>
      <c r="T16" s="58">
        <f>SUMIFS('Реестр факт'!$C:$C,'Реестр факт'!$J:$J,T$5,'Реестр факт'!$E:$E,$C16,'Реестр факт'!$I:$I,"факт")*IF($A16="-",-1,1)</f>
        <v>855306</v>
      </c>
      <c r="U16" s="104">
        <f t="shared" ca="1" si="6"/>
        <v>-0.16146470588235295</v>
      </c>
      <c r="V16" s="58">
        <f ca="1">SUMIFS(INDIRECT("'Реестр план'!"&amp;$E$3),'Реестр план'!$F:$F,$C16,'Реестр план'!$I:$I,V$5)*IF($A16="-",-1,1)</f>
        <v>1173000</v>
      </c>
      <c r="W16" s="58">
        <f>SUMIFS('Реестр факт'!$C:$C,'Реестр факт'!$J:$J,W$5,'Реестр факт'!$E:$E,$C16,'Реестр факт'!$I:$I,"факт")*IF($A16="-",-1,1)</f>
        <v>0</v>
      </c>
      <c r="X16" s="104">
        <f t="shared" ca="1" si="7"/>
        <v>-1</v>
      </c>
      <c r="Y16" s="58">
        <f ca="1">SUMIFS(INDIRECT("'Реестр план'!"&amp;$E$3),'Реестр план'!$F:$F,$C16,'Реестр план'!$I:$I,Y$5)*IF($A16="-",-1,1)</f>
        <v>1173000</v>
      </c>
      <c r="Z16" s="58">
        <f>SUMIFS('Реестр факт'!$C:$C,'Реестр факт'!$J:$J,Z$5,'Реестр факт'!$E:$E,$C16,'Реестр факт'!$I:$I,"факт")*IF($A16="-",-1,1)</f>
        <v>0</v>
      </c>
      <c r="AA16" s="104">
        <f t="shared" ca="1" si="8"/>
        <v>-1</v>
      </c>
      <c r="AB16" s="58">
        <f ca="1">SUMIFS(INDIRECT("'Реестр план'!"&amp;$E$3),'Реестр план'!$F:$F,$C16,'Реестр план'!$I:$I,AB$5)*IF($A16="-",-1,1)</f>
        <v>1173000</v>
      </c>
      <c r="AC16" s="58">
        <f>SUMIFS('Реестр факт'!$C:$C,'Реестр факт'!$J:$J,AC$5,'Реестр факт'!$E:$E,$C16,'Реестр факт'!$I:$I,"факт")*IF($A16="-",-1,1)</f>
        <v>0</v>
      </c>
      <c r="AD16" s="104">
        <f t="shared" ca="1" si="9"/>
        <v>-1</v>
      </c>
      <c r="AE16" s="58">
        <f ca="1">SUMIFS(INDIRECT("'Реестр план'!"&amp;$E$3),'Реестр план'!$F:$F,$C16,'Реестр план'!$I:$I,AE$5)*IF($A16="-",-1,1)</f>
        <v>1173000</v>
      </c>
      <c r="AF16" s="58">
        <f>SUMIFS('Реестр факт'!$C:$C,'Реестр факт'!$J:$J,AF$5,'Реестр факт'!$E:$E,$C16,'Реестр факт'!$I:$I,"факт")*IF($A16="-",-1,1)</f>
        <v>0</v>
      </c>
      <c r="AG16" s="104">
        <f t="shared" ca="1" si="10"/>
        <v>-1</v>
      </c>
      <c r="AH16" s="58">
        <f ca="1">SUMIFS(INDIRECT("'Реестр план'!"&amp;$E$3),'Реестр план'!$F:$F,$C16,'Реестр план'!$I:$I,AH$5)*IF($A16="-",-1,1)</f>
        <v>1173000</v>
      </c>
      <c r="AI16" s="58">
        <f>SUMIFS('Реестр факт'!$C:$C,'Реестр факт'!$J:$J,AI$5,'Реестр факт'!$E:$E,$C16,'Реестр факт'!$I:$I,"факт")*IF($A16="-",-1,1)</f>
        <v>0</v>
      </c>
      <c r="AJ16" s="104">
        <f t="shared" ca="1" si="11"/>
        <v>-1</v>
      </c>
      <c r="AK16" s="58">
        <f ca="1">SUMIFS(INDIRECT("'Реестр план'!"&amp;$E$3),'Реестр план'!$F:$F,$C16,'Реестр план'!$I:$I,AK$5)*IF($A16="-",-1,1)</f>
        <v>1173000</v>
      </c>
      <c r="AL16" s="58">
        <f>SUMIFS('Реестр факт'!$C:$C,'Реестр факт'!$J:$J,AL$5,'Реестр факт'!$E:$E,$C16,'Реестр факт'!$I:$I,"факт")*IF($A16="-",-1,1)</f>
        <v>0</v>
      </c>
      <c r="AM16" s="104">
        <f t="shared" ca="1" si="12"/>
        <v>-1</v>
      </c>
      <c r="AN16" s="93">
        <f t="shared" ca="1" si="13"/>
        <v>13158000</v>
      </c>
      <c r="AO16" s="93">
        <f t="shared" si="0"/>
        <v>4833376</v>
      </c>
      <c r="AP16" s="104">
        <f t="shared" ca="1" si="14"/>
        <v>-0.63266636266909859</v>
      </c>
    </row>
    <row r="17" spans="1:42" s="1" customFormat="1" ht="18" customHeight="1" x14ac:dyDescent="0.3">
      <c r="A17" s="30" t="s">
        <v>86</v>
      </c>
      <c r="B17" s="31">
        <v>12202</v>
      </c>
      <c r="C17" s="32" t="s">
        <v>33</v>
      </c>
      <c r="D17" s="58">
        <f ca="1">SUMIFS(INDIRECT("'Реестр план'!"&amp;$E$3),'Реестр план'!$F:$F,$C17,'Реестр план'!$I:$I,D$5)*IF($A17="-",-1,1)</f>
        <v>150000</v>
      </c>
      <c r="E17" s="58">
        <f>SUMIFS('Реестр факт'!$C:$C,'Реестр факт'!$J:$J,E$5,'Реестр факт'!$E:$E,$C17,'Реестр факт'!$I:$I,"факт")*IF($A17="-",-1,1)</f>
        <v>190412.5</v>
      </c>
      <c r="F17" s="104">
        <f t="shared" ca="1" si="1"/>
        <v>0.26941666666666669</v>
      </c>
      <c r="G17" s="58">
        <f ca="1">SUMIFS(INDIRECT("'Реестр план'!"&amp;$E$3),'Реестр план'!$F:$F,$C17,'Реестр план'!$I:$I,G$5)*IF($A17="-",-1,1)</f>
        <v>150000</v>
      </c>
      <c r="H17" s="58">
        <f>SUMIFS('Реестр факт'!$C:$C,'Реестр факт'!$J:$J,H$5,'Реестр факт'!$E:$E,$C17,'Реестр факт'!$I:$I,"факт")*IF($A17="-",-1,1)</f>
        <v>197987.5</v>
      </c>
      <c r="I17" s="104">
        <f t="shared" ca="1" si="2"/>
        <v>0.31991666666666668</v>
      </c>
      <c r="J17" s="58">
        <f ca="1">SUMIFS(INDIRECT("'Реестр план'!"&amp;$E$3),'Реестр план'!$F:$F,$C17,'Реестр план'!$I:$I,J$5)*IF($A17="-",-1,1)</f>
        <v>150000</v>
      </c>
      <c r="K17" s="58">
        <f>SUMIFS('Реестр факт'!$C:$C,'Реестр факт'!$J:$J,K$5,'Реестр факт'!$E:$E,$C17,'Реестр факт'!$I:$I,"факт")*IF($A17="-",-1,1)</f>
        <v>194787.5</v>
      </c>
      <c r="L17" s="104">
        <f t="shared" ca="1" si="3"/>
        <v>0.29858333333333331</v>
      </c>
      <c r="M17" s="58">
        <f ca="1">SUMIFS(INDIRECT("'Реестр план'!"&amp;$E$3),'Реестр план'!$F:$F,$C17,'Реестр план'!$I:$I,M$5)*IF($A17="-",-1,1)</f>
        <v>150000</v>
      </c>
      <c r="N17" s="58">
        <f>SUMIFS('Реестр факт'!$C:$C,'Реестр факт'!$J:$J,N$5,'Реестр факт'!$E:$E,$C17,'Реестр факт'!$I:$I,"факт")*IF($A17="-",-1,1)</f>
        <v>202392.5</v>
      </c>
      <c r="O17" s="104">
        <f t="shared" ca="1" si="4"/>
        <v>0.34928333333333333</v>
      </c>
      <c r="P17" s="58">
        <f ca="1">SUMIFS(INDIRECT("'Реестр план'!"&amp;$E$3),'Реестр план'!$F:$F,$C17,'Реестр план'!$I:$I,P$5)*IF($A17="-",-1,1)</f>
        <v>150000</v>
      </c>
      <c r="Q17" s="58">
        <f>SUMIFS('Реестр факт'!$C:$C,'Реестр факт'!$J:$J,Q$5,'Реестр факт'!$E:$E,$C17,'Реестр факт'!$I:$I,"факт")*IF($A17="-",-1,1)</f>
        <v>208937.5</v>
      </c>
      <c r="R17" s="104">
        <f t="shared" ca="1" si="5"/>
        <v>0.39291666666666669</v>
      </c>
      <c r="S17" s="58">
        <f ca="1">SUMIFS(INDIRECT("'Реестр план'!"&amp;$E$3),'Реестр план'!$F:$F,$C17,'Реестр план'!$I:$I,S$5)*IF($A17="-",-1,1)</f>
        <v>150000</v>
      </c>
      <c r="T17" s="58">
        <f>SUMIFS('Реестр факт'!$C:$C,'Реестр факт'!$J:$J,T$5,'Реестр факт'!$E:$E,$C17,'Реестр факт'!$I:$I,"факт")*IF($A17="-",-1,1)</f>
        <v>213826.5</v>
      </c>
      <c r="U17" s="104">
        <f t="shared" ca="1" si="6"/>
        <v>0.42551</v>
      </c>
      <c r="V17" s="58">
        <f ca="1">SUMIFS(INDIRECT("'Реестр план'!"&amp;$E$3),'Реестр план'!$F:$F,$C17,'Реестр план'!$I:$I,V$5)*IF($A17="-",-1,1)</f>
        <v>180000</v>
      </c>
      <c r="W17" s="58">
        <f>SUMIFS('Реестр факт'!$C:$C,'Реестр факт'!$J:$J,W$5,'Реестр факт'!$E:$E,$C17,'Реестр факт'!$I:$I,"факт")*IF($A17="-",-1,1)</f>
        <v>0</v>
      </c>
      <c r="X17" s="104">
        <f t="shared" ca="1" si="7"/>
        <v>-1</v>
      </c>
      <c r="Y17" s="58">
        <f ca="1">SUMIFS(INDIRECT("'Реестр план'!"&amp;$E$3),'Реестр план'!$F:$F,$C17,'Реестр план'!$I:$I,Y$5)*IF($A17="-",-1,1)</f>
        <v>180000</v>
      </c>
      <c r="Z17" s="58">
        <f>SUMIFS('Реестр факт'!$C:$C,'Реестр факт'!$J:$J,Z$5,'Реестр факт'!$E:$E,$C17,'Реестр факт'!$I:$I,"факт")*IF($A17="-",-1,1)</f>
        <v>0</v>
      </c>
      <c r="AA17" s="104">
        <f t="shared" ca="1" si="8"/>
        <v>-1</v>
      </c>
      <c r="AB17" s="58">
        <f ca="1">SUMIFS(INDIRECT("'Реестр план'!"&amp;$E$3),'Реестр план'!$F:$F,$C17,'Реестр план'!$I:$I,AB$5)*IF($A17="-",-1,1)</f>
        <v>180000</v>
      </c>
      <c r="AC17" s="58">
        <f>SUMIFS('Реестр факт'!$C:$C,'Реестр факт'!$J:$J,AC$5,'Реестр факт'!$E:$E,$C17,'Реестр факт'!$I:$I,"факт")*IF($A17="-",-1,1)</f>
        <v>0</v>
      </c>
      <c r="AD17" s="104">
        <f t="shared" ca="1" si="9"/>
        <v>-1</v>
      </c>
      <c r="AE17" s="58">
        <f ca="1">SUMIFS(INDIRECT("'Реестр план'!"&amp;$E$3),'Реестр план'!$F:$F,$C17,'Реестр план'!$I:$I,AE$5)*IF($A17="-",-1,1)</f>
        <v>180000</v>
      </c>
      <c r="AF17" s="58">
        <f>SUMIFS('Реестр факт'!$C:$C,'Реестр факт'!$J:$J,AF$5,'Реестр факт'!$E:$E,$C17,'Реестр факт'!$I:$I,"факт")*IF($A17="-",-1,1)</f>
        <v>0</v>
      </c>
      <c r="AG17" s="104">
        <f t="shared" ca="1" si="10"/>
        <v>-1</v>
      </c>
      <c r="AH17" s="58">
        <f ca="1">SUMIFS(INDIRECT("'Реестр план'!"&amp;$E$3),'Реестр план'!$F:$F,$C17,'Реестр план'!$I:$I,AH$5)*IF($A17="-",-1,1)</f>
        <v>180000</v>
      </c>
      <c r="AI17" s="58">
        <f>SUMIFS('Реестр факт'!$C:$C,'Реестр факт'!$J:$J,AI$5,'Реестр факт'!$E:$E,$C17,'Реестр факт'!$I:$I,"факт")*IF($A17="-",-1,1)</f>
        <v>0</v>
      </c>
      <c r="AJ17" s="104">
        <f t="shared" ca="1" si="11"/>
        <v>-1</v>
      </c>
      <c r="AK17" s="58">
        <f ca="1">SUMIFS(INDIRECT("'Реестр план'!"&amp;$E$3),'Реестр план'!$F:$F,$C17,'Реестр план'!$I:$I,AK$5)*IF($A17="-",-1,1)</f>
        <v>180000</v>
      </c>
      <c r="AL17" s="58">
        <f>SUMIFS('Реестр факт'!$C:$C,'Реестр факт'!$J:$J,AL$5,'Реестр факт'!$E:$E,$C17,'Реестр факт'!$I:$I,"факт")*IF($A17="-",-1,1)</f>
        <v>0</v>
      </c>
      <c r="AM17" s="104">
        <f t="shared" ca="1" si="12"/>
        <v>-1</v>
      </c>
      <c r="AN17" s="93">
        <f t="shared" ca="1" si="13"/>
        <v>1980000</v>
      </c>
      <c r="AO17" s="93">
        <f t="shared" si="0"/>
        <v>1208344</v>
      </c>
      <c r="AP17" s="104">
        <f t="shared" ca="1" si="14"/>
        <v>-0.38972525252525253</v>
      </c>
    </row>
    <row r="18" spans="1:42" s="1" customFormat="1" ht="18" customHeight="1" x14ac:dyDescent="0.3">
      <c r="A18" s="30" t="s">
        <v>86</v>
      </c>
      <c r="B18" s="31">
        <v>12203</v>
      </c>
      <c r="C18" s="32" t="s">
        <v>34</v>
      </c>
      <c r="D18" s="58">
        <f ca="1">SUMIFS(INDIRECT("'Реестр план'!"&amp;$E$3),'Реестр план'!$F:$F,$C18,'Реестр план'!$I:$I,D$5)*IF($A18="-",-1,1)</f>
        <v>50000</v>
      </c>
      <c r="E18" s="58">
        <f>SUMIFS('Реестр факт'!$C:$C,'Реестр факт'!$J:$J,E$5,'Реестр факт'!$E:$E,$C18,'Реестр факт'!$I:$I,"факт")*IF($A18="-",-1,1)</f>
        <v>3200</v>
      </c>
      <c r="F18" s="104">
        <f t="shared" ca="1" si="1"/>
        <v>-0.93600000000000005</v>
      </c>
      <c r="G18" s="58">
        <f ca="1">SUMIFS(INDIRECT("'Реестр план'!"&amp;$E$3),'Реестр план'!$F:$F,$C18,'Реестр план'!$I:$I,G$5)*IF($A18="-",-1,1)</f>
        <v>50000</v>
      </c>
      <c r="H18" s="58">
        <f>SUMIFS('Реестр факт'!$C:$C,'Реестр факт'!$J:$J,H$5,'Реестр факт'!$E:$E,$C18,'Реестр факт'!$I:$I,"факт")*IF($A18="-",-1,1)</f>
        <v>5400</v>
      </c>
      <c r="I18" s="104">
        <f t="shared" ca="1" si="2"/>
        <v>-0.89200000000000002</v>
      </c>
      <c r="J18" s="58">
        <f ca="1">SUMIFS(INDIRECT("'Реестр план'!"&amp;$E$3),'Реестр план'!$F:$F,$C18,'Реестр план'!$I:$I,J$5)*IF($A18="-",-1,1)</f>
        <v>50000</v>
      </c>
      <c r="K18" s="58">
        <f>SUMIFS('Реестр факт'!$C:$C,'Реестр факт'!$J:$J,K$5,'Реестр факт'!$E:$E,$C18,'Реестр факт'!$I:$I,"факт")*IF($A18="-",-1,1)</f>
        <v>2600</v>
      </c>
      <c r="L18" s="104">
        <f t="shared" ca="1" si="3"/>
        <v>-0.94799999999999995</v>
      </c>
      <c r="M18" s="58">
        <f ca="1">SUMIFS(INDIRECT("'Реестр план'!"&amp;$E$3),'Реестр план'!$F:$F,$C18,'Реестр план'!$I:$I,M$5)*IF($A18="-",-1,1)</f>
        <v>50000</v>
      </c>
      <c r="N18" s="58">
        <f>SUMIFS('Реестр факт'!$C:$C,'Реестр факт'!$J:$J,N$5,'Реестр факт'!$E:$E,$C18,'Реестр факт'!$I:$I,"факт")*IF($A18="-",-1,1)</f>
        <v>8400</v>
      </c>
      <c r="O18" s="104">
        <f t="shared" ca="1" si="4"/>
        <v>-0.83199999999999996</v>
      </c>
      <c r="P18" s="58">
        <f ca="1">SUMIFS(INDIRECT("'Реестр план'!"&amp;$E$3),'Реестр план'!$F:$F,$C18,'Реестр план'!$I:$I,P$5)*IF($A18="-",-1,1)</f>
        <v>50000</v>
      </c>
      <c r="Q18" s="58">
        <f>SUMIFS('Реестр факт'!$C:$C,'Реестр факт'!$J:$J,Q$5,'Реестр факт'!$E:$E,$C18,'Реестр факт'!$I:$I,"факт")*IF($A18="-",-1,1)</f>
        <v>7500</v>
      </c>
      <c r="R18" s="104">
        <f t="shared" ca="1" si="5"/>
        <v>-0.85</v>
      </c>
      <c r="S18" s="58">
        <f ca="1">SUMIFS(INDIRECT("'Реестр план'!"&amp;$E$3),'Реестр план'!$F:$F,$C18,'Реестр план'!$I:$I,S$5)*IF($A18="-",-1,1)</f>
        <v>50000</v>
      </c>
      <c r="T18" s="58">
        <f>SUMIFS('Реестр факт'!$C:$C,'Реестр факт'!$J:$J,T$5,'Реестр факт'!$E:$E,$C18,'Реестр факт'!$I:$I,"факт")*IF($A18="-",-1,1)</f>
        <v>4000</v>
      </c>
      <c r="U18" s="104">
        <f t="shared" ca="1" si="6"/>
        <v>-0.92</v>
      </c>
      <c r="V18" s="58">
        <f ca="1">SUMIFS(INDIRECT("'Реестр план'!"&amp;$E$3),'Реестр план'!$F:$F,$C18,'Реестр план'!$I:$I,V$5)*IF($A18="-",-1,1)</f>
        <v>75000</v>
      </c>
      <c r="W18" s="58">
        <f>SUMIFS('Реестр факт'!$C:$C,'Реестр факт'!$J:$J,W$5,'Реестр факт'!$E:$E,$C18,'Реестр факт'!$I:$I,"факт")*IF($A18="-",-1,1)</f>
        <v>0</v>
      </c>
      <c r="X18" s="104">
        <f t="shared" ca="1" si="7"/>
        <v>-1</v>
      </c>
      <c r="Y18" s="58">
        <f ca="1">SUMIFS(INDIRECT("'Реестр план'!"&amp;$E$3),'Реестр план'!$F:$F,$C18,'Реестр план'!$I:$I,Y$5)*IF($A18="-",-1,1)</f>
        <v>75000</v>
      </c>
      <c r="Z18" s="58">
        <f>SUMIFS('Реестр факт'!$C:$C,'Реестр факт'!$J:$J,Z$5,'Реестр факт'!$E:$E,$C18,'Реестр факт'!$I:$I,"факт")*IF($A18="-",-1,1)</f>
        <v>0</v>
      </c>
      <c r="AA18" s="104">
        <f t="shared" ca="1" si="8"/>
        <v>-1</v>
      </c>
      <c r="AB18" s="58">
        <f ca="1">SUMIFS(INDIRECT("'Реестр план'!"&amp;$E$3),'Реестр план'!$F:$F,$C18,'Реестр план'!$I:$I,AB$5)*IF($A18="-",-1,1)</f>
        <v>75000</v>
      </c>
      <c r="AC18" s="58">
        <f>SUMIFS('Реестр факт'!$C:$C,'Реестр факт'!$J:$J,AC$5,'Реестр факт'!$E:$E,$C18,'Реестр факт'!$I:$I,"факт")*IF($A18="-",-1,1)</f>
        <v>0</v>
      </c>
      <c r="AD18" s="104">
        <f t="shared" ca="1" si="9"/>
        <v>-1</v>
      </c>
      <c r="AE18" s="58">
        <f ca="1">SUMIFS(INDIRECT("'Реестр план'!"&amp;$E$3),'Реестр план'!$F:$F,$C18,'Реестр план'!$I:$I,AE$5)*IF($A18="-",-1,1)</f>
        <v>75000</v>
      </c>
      <c r="AF18" s="58">
        <f>SUMIFS('Реестр факт'!$C:$C,'Реестр факт'!$J:$J,AF$5,'Реестр факт'!$E:$E,$C18,'Реестр факт'!$I:$I,"факт")*IF($A18="-",-1,1)</f>
        <v>0</v>
      </c>
      <c r="AG18" s="104">
        <f t="shared" ca="1" si="10"/>
        <v>-1</v>
      </c>
      <c r="AH18" s="58">
        <f ca="1">SUMIFS(INDIRECT("'Реестр план'!"&amp;$E$3),'Реестр план'!$F:$F,$C18,'Реестр план'!$I:$I,AH$5)*IF($A18="-",-1,1)</f>
        <v>75000</v>
      </c>
      <c r="AI18" s="58">
        <f>SUMIFS('Реестр факт'!$C:$C,'Реестр факт'!$J:$J,AI$5,'Реестр факт'!$E:$E,$C18,'Реестр факт'!$I:$I,"факт")*IF($A18="-",-1,1)</f>
        <v>0</v>
      </c>
      <c r="AJ18" s="104">
        <f t="shared" ca="1" si="11"/>
        <v>-1</v>
      </c>
      <c r="AK18" s="58">
        <f ca="1">SUMIFS(INDIRECT("'Реестр план'!"&amp;$E$3),'Реестр план'!$F:$F,$C18,'Реестр план'!$I:$I,AK$5)*IF($A18="-",-1,1)</f>
        <v>75000</v>
      </c>
      <c r="AL18" s="58">
        <f>SUMIFS('Реестр факт'!$C:$C,'Реестр факт'!$J:$J,AL$5,'Реестр факт'!$E:$E,$C18,'Реестр факт'!$I:$I,"факт")*IF($A18="-",-1,1)</f>
        <v>0</v>
      </c>
      <c r="AM18" s="104">
        <f t="shared" ca="1" si="12"/>
        <v>-1</v>
      </c>
      <c r="AN18" s="93">
        <f t="shared" ca="1" si="13"/>
        <v>750000</v>
      </c>
      <c r="AO18" s="93">
        <f t="shared" si="0"/>
        <v>31100</v>
      </c>
      <c r="AP18" s="104">
        <f t="shared" ca="1" si="14"/>
        <v>-0.95853333333333335</v>
      </c>
    </row>
    <row r="19" spans="1:42" s="22" customFormat="1" ht="18" customHeight="1" x14ac:dyDescent="0.3">
      <c r="A19" s="33"/>
      <c r="B19" s="34">
        <v>12300</v>
      </c>
      <c r="C19" s="35" t="s">
        <v>35</v>
      </c>
      <c r="D19" s="60">
        <f ca="1">SUM(D20:D23)</f>
        <v>1200000</v>
      </c>
      <c r="E19" s="60">
        <f>SUM(E20:E23)</f>
        <v>1287986</v>
      </c>
      <c r="F19" s="105">
        <f t="shared" ca="1" si="1"/>
        <v>7.332166666666666E-2</v>
      </c>
      <c r="G19" s="60">
        <f ca="1">SUM(G20:G23)</f>
        <v>1200000</v>
      </c>
      <c r="H19" s="60">
        <f>SUM(H20:H23)</f>
        <v>1513831</v>
      </c>
      <c r="I19" s="105">
        <f t="shared" ca="1" si="2"/>
        <v>0.26152583333333335</v>
      </c>
      <c r="J19" s="60">
        <f ca="1">SUM(J20:J23)</f>
        <v>1200000</v>
      </c>
      <c r="K19" s="60">
        <f>SUM(K20:K23)</f>
        <v>937434</v>
      </c>
      <c r="L19" s="105">
        <f t="shared" ca="1" si="3"/>
        <v>-0.218805</v>
      </c>
      <c r="M19" s="60">
        <f ca="1">SUM(M20:M23)</f>
        <v>1200000</v>
      </c>
      <c r="N19" s="60">
        <f>SUM(N20:N23)</f>
        <v>1321429</v>
      </c>
      <c r="O19" s="105">
        <f t="shared" ca="1" si="4"/>
        <v>0.10119083333333333</v>
      </c>
      <c r="P19" s="60">
        <f ca="1">SUM(P20:P23)</f>
        <v>1200000</v>
      </c>
      <c r="Q19" s="60">
        <f>SUM(Q20:Q23)</f>
        <v>1086377</v>
      </c>
      <c r="R19" s="105">
        <f t="shared" ca="1" si="5"/>
        <v>-9.468583333333333E-2</v>
      </c>
      <c r="S19" s="60">
        <f ca="1">SUM(S20:S23)</f>
        <v>1200000</v>
      </c>
      <c r="T19" s="60">
        <f>SUM(T20:T23)</f>
        <v>1664534</v>
      </c>
      <c r="U19" s="105">
        <f t="shared" ca="1" si="6"/>
        <v>0.38711166666666669</v>
      </c>
      <c r="V19" s="60">
        <f ca="1">SUM(V20:V23)</f>
        <v>1200000</v>
      </c>
      <c r="W19" s="60">
        <f>SUM(W20:W23)</f>
        <v>0</v>
      </c>
      <c r="X19" s="105">
        <f t="shared" ca="1" si="7"/>
        <v>-1</v>
      </c>
      <c r="Y19" s="60">
        <f ca="1">SUM(Y20:Y23)</f>
        <v>1200000</v>
      </c>
      <c r="Z19" s="60">
        <f>SUM(Z20:Z23)</f>
        <v>0</v>
      </c>
      <c r="AA19" s="105">
        <f t="shared" ca="1" si="8"/>
        <v>-1</v>
      </c>
      <c r="AB19" s="60">
        <f ca="1">SUM(AB20:AB23)</f>
        <v>1200000</v>
      </c>
      <c r="AC19" s="60">
        <f>SUM(AC20:AC23)</f>
        <v>0</v>
      </c>
      <c r="AD19" s="105">
        <f t="shared" ca="1" si="9"/>
        <v>-1</v>
      </c>
      <c r="AE19" s="60">
        <f ca="1">SUM(AE20:AE23)</f>
        <v>1200000</v>
      </c>
      <c r="AF19" s="60">
        <f>SUM(AF20:AF23)</f>
        <v>0</v>
      </c>
      <c r="AG19" s="105">
        <f t="shared" ca="1" si="10"/>
        <v>-1</v>
      </c>
      <c r="AH19" s="60">
        <f ca="1">SUM(AH20:AH23)</f>
        <v>1200000</v>
      </c>
      <c r="AI19" s="60">
        <f>SUM(AI20:AI23)</f>
        <v>0</v>
      </c>
      <c r="AJ19" s="105">
        <f t="shared" ca="1" si="11"/>
        <v>-1</v>
      </c>
      <c r="AK19" s="60">
        <f ca="1">SUM(AK20:AK23)</f>
        <v>1200000</v>
      </c>
      <c r="AL19" s="60">
        <f>SUM(AL20:AL23)</f>
        <v>0</v>
      </c>
      <c r="AM19" s="105">
        <f t="shared" ca="1" si="12"/>
        <v>-1</v>
      </c>
      <c r="AN19" s="94">
        <f t="shared" ca="1" si="13"/>
        <v>14400000</v>
      </c>
      <c r="AO19" s="94">
        <f t="shared" si="0"/>
        <v>7811591</v>
      </c>
      <c r="AP19" s="105">
        <f t="shared" ca="1" si="14"/>
        <v>-0.45752840277777779</v>
      </c>
    </row>
    <row r="20" spans="1:42" s="1" customFormat="1" ht="18" customHeight="1" x14ac:dyDescent="0.3">
      <c r="A20" s="30" t="s">
        <v>86</v>
      </c>
      <c r="B20" s="31">
        <v>12301</v>
      </c>
      <c r="C20" s="32" t="s">
        <v>36</v>
      </c>
      <c r="D20" s="58">
        <f ca="1">SUMIFS(INDIRECT("'Реестр план'!"&amp;$E$3),'Реестр план'!$F:$F,$C20,'Реестр план'!$I:$I,D$5)*IF($A20="-",-1,1)</f>
        <v>100000</v>
      </c>
      <c r="E20" s="58">
        <f>SUMIFS('Реестр факт'!$C:$C,'Реестр факт'!$J:$J,E$5,'Реестр факт'!$E:$E,$C20,'Реестр факт'!$I:$I,"факт")*IF($A20="-",-1,1)</f>
        <v>107549</v>
      </c>
      <c r="F20" s="104">
        <f t="shared" ca="1" si="1"/>
        <v>7.5490000000000002E-2</v>
      </c>
      <c r="G20" s="58">
        <f ca="1">SUMIFS(INDIRECT("'Реестр план'!"&amp;$E$3),'Реестр план'!$F:$F,$C20,'Реестр план'!$I:$I,G$5)*IF($A20="-",-1,1)</f>
        <v>100000</v>
      </c>
      <c r="H20" s="58">
        <f>SUMIFS('Реестр факт'!$C:$C,'Реестр факт'!$J:$J,H$5,'Реестр факт'!$E:$E,$C20,'Реестр факт'!$I:$I,"факт")*IF($A20="-",-1,1)</f>
        <v>117350</v>
      </c>
      <c r="I20" s="104">
        <f t="shared" ca="1" si="2"/>
        <v>0.17349999999999999</v>
      </c>
      <c r="J20" s="58">
        <f ca="1">SUMIFS(INDIRECT("'Реестр план'!"&amp;$E$3),'Реестр план'!$F:$F,$C20,'Реестр план'!$I:$I,J$5)*IF($A20="-",-1,1)</f>
        <v>100000</v>
      </c>
      <c r="K20" s="58">
        <f>SUMIFS('Реестр факт'!$C:$C,'Реестр факт'!$J:$J,K$5,'Реестр факт'!$E:$E,$C20,'Реестр факт'!$I:$I,"факт")*IF($A20="-",-1,1)</f>
        <v>125600</v>
      </c>
      <c r="L20" s="104">
        <f t="shared" ca="1" si="3"/>
        <v>0.25600000000000001</v>
      </c>
      <c r="M20" s="58">
        <f ca="1">SUMIFS(INDIRECT("'Реестр план'!"&amp;$E$3),'Реестр план'!$F:$F,$C20,'Реестр план'!$I:$I,M$5)*IF($A20="-",-1,1)</f>
        <v>100000</v>
      </c>
      <c r="N20" s="58">
        <f>SUMIFS('Реестр факт'!$C:$C,'Реестр факт'!$J:$J,N$5,'Реестр факт'!$E:$E,$C20,'Реестр факт'!$I:$I,"факт")*IF($A20="-",-1,1)</f>
        <v>133110</v>
      </c>
      <c r="O20" s="104">
        <f t="shared" ca="1" si="4"/>
        <v>0.33110000000000001</v>
      </c>
      <c r="P20" s="58">
        <f ca="1">SUMIFS(INDIRECT("'Реестр план'!"&amp;$E$3),'Реестр план'!$F:$F,$C20,'Реестр план'!$I:$I,P$5)*IF($A20="-",-1,1)</f>
        <v>100000</v>
      </c>
      <c r="Q20" s="58">
        <f>SUMIFS('Реестр факт'!$C:$C,'Реестр факт'!$J:$J,Q$5,'Реестр факт'!$E:$E,$C20,'Реестр факт'!$I:$I,"факт")*IF($A20="-",-1,1)</f>
        <v>147530</v>
      </c>
      <c r="R20" s="104">
        <f t="shared" ca="1" si="5"/>
        <v>0.4753</v>
      </c>
      <c r="S20" s="58">
        <f ca="1">SUMIFS(INDIRECT("'Реестр план'!"&amp;$E$3),'Реестр план'!$F:$F,$C20,'Реестр план'!$I:$I,S$5)*IF($A20="-",-1,1)</f>
        <v>100000</v>
      </c>
      <c r="T20" s="58">
        <f>SUMIFS('Реестр факт'!$C:$C,'Реестр факт'!$J:$J,T$5,'Реестр факт'!$E:$E,$C20,'Реестр факт'!$I:$I,"факт")*IF($A20="-",-1,1)</f>
        <v>150800</v>
      </c>
      <c r="U20" s="104">
        <f t="shared" ca="1" si="6"/>
        <v>0.50800000000000001</v>
      </c>
      <c r="V20" s="58">
        <f ca="1">SUMIFS(INDIRECT("'Реестр план'!"&amp;$E$3),'Реестр план'!$F:$F,$C20,'Реестр план'!$I:$I,V$5)*IF($A20="-",-1,1)</f>
        <v>100000</v>
      </c>
      <c r="W20" s="58">
        <f>SUMIFS('Реестр факт'!$C:$C,'Реестр факт'!$J:$J,W$5,'Реестр факт'!$E:$E,$C20,'Реестр факт'!$I:$I,"факт")*IF($A20="-",-1,1)</f>
        <v>0</v>
      </c>
      <c r="X20" s="104">
        <f t="shared" ca="1" si="7"/>
        <v>-1</v>
      </c>
      <c r="Y20" s="58">
        <f ca="1">SUMIFS(INDIRECT("'Реестр план'!"&amp;$E$3),'Реестр план'!$F:$F,$C20,'Реестр план'!$I:$I,Y$5)*IF($A20="-",-1,1)</f>
        <v>100000</v>
      </c>
      <c r="Z20" s="58">
        <f>SUMIFS('Реестр факт'!$C:$C,'Реестр факт'!$J:$J,Z$5,'Реестр факт'!$E:$E,$C20,'Реестр факт'!$I:$I,"факт")*IF($A20="-",-1,1)</f>
        <v>0</v>
      </c>
      <c r="AA20" s="104">
        <f t="shared" ca="1" si="8"/>
        <v>-1</v>
      </c>
      <c r="AB20" s="58">
        <f ca="1">SUMIFS(INDIRECT("'Реестр план'!"&amp;$E$3),'Реестр план'!$F:$F,$C20,'Реестр план'!$I:$I,AB$5)*IF($A20="-",-1,1)</f>
        <v>100000</v>
      </c>
      <c r="AC20" s="58">
        <f>SUMIFS('Реестр факт'!$C:$C,'Реестр факт'!$J:$J,AC$5,'Реестр факт'!$E:$E,$C20,'Реестр факт'!$I:$I,"факт")*IF($A20="-",-1,1)</f>
        <v>0</v>
      </c>
      <c r="AD20" s="104">
        <f t="shared" ca="1" si="9"/>
        <v>-1</v>
      </c>
      <c r="AE20" s="58">
        <f ca="1">SUMIFS(INDIRECT("'Реестр план'!"&amp;$E$3),'Реестр план'!$F:$F,$C20,'Реестр план'!$I:$I,AE$5)*IF($A20="-",-1,1)</f>
        <v>100000</v>
      </c>
      <c r="AF20" s="58">
        <f>SUMIFS('Реестр факт'!$C:$C,'Реестр факт'!$J:$J,AF$5,'Реестр факт'!$E:$E,$C20,'Реестр факт'!$I:$I,"факт")*IF($A20="-",-1,1)</f>
        <v>0</v>
      </c>
      <c r="AG20" s="104">
        <f t="shared" ca="1" si="10"/>
        <v>-1</v>
      </c>
      <c r="AH20" s="58">
        <f ca="1">SUMIFS(INDIRECT("'Реестр план'!"&amp;$E$3),'Реестр план'!$F:$F,$C20,'Реестр план'!$I:$I,AH$5)*IF($A20="-",-1,1)</f>
        <v>100000</v>
      </c>
      <c r="AI20" s="58">
        <f>SUMIFS('Реестр факт'!$C:$C,'Реестр факт'!$J:$J,AI$5,'Реестр факт'!$E:$E,$C20,'Реестр факт'!$I:$I,"факт")*IF($A20="-",-1,1)</f>
        <v>0</v>
      </c>
      <c r="AJ20" s="104">
        <f t="shared" ca="1" si="11"/>
        <v>-1</v>
      </c>
      <c r="AK20" s="58">
        <f ca="1">SUMIFS(INDIRECT("'Реестр план'!"&amp;$E$3),'Реестр план'!$F:$F,$C20,'Реестр план'!$I:$I,AK$5)*IF($A20="-",-1,1)</f>
        <v>100000</v>
      </c>
      <c r="AL20" s="58">
        <f>SUMIFS('Реестр факт'!$C:$C,'Реестр факт'!$J:$J,AL$5,'Реестр факт'!$E:$E,$C20,'Реестр факт'!$I:$I,"факт")*IF($A20="-",-1,1)</f>
        <v>0</v>
      </c>
      <c r="AM20" s="104">
        <f t="shared" ca="1" si="12"/>
        <v>-1</v>
      </c>
      <c r="AN20" s="93">
        <f t="shared" ca="1" si="13"/>
        <v>1200000</v>
      </c>
      <c r="AO20" s="93">
        <f t="shared" si="0"/>
        <v>781939</v>
      </c>
      <c r="AP20" s="104">
        <f t="shared" ca="1" si="14"/>
        <v>-0.34838416666666666</v>
      </c>
    </row>
    <row r="21" spans="1:42" s="1" customFormat="1" ht="18" customHeight="1" x14ac:dyDescent="0.3">
      <c r="A21" s="30" t="s">
        <v>86</v>
      </c>
      <c r="B21" s="31">
        <v>12302</v>
      </c>
      <c r="C21" s="32" t="s">
        <v>37</v>
      </c>
      <c r="D21" s="58">
        <f ca="1">SUMIFS(INDIRECT("'Реестр план'!"&amp;$E$3),'Реестр план'!$F:$F,$C21,'Реестр план'!$I:$I,D$5)*IF($A21="-",-1,1)</f>
        <v>500000</v>
      </c>
      <c r="E21" s="58">
        <f>SUMIFS('Реестр факт'!$C:$C,'Реестр факт'!$J:$J,E$5,'Реестр факт'!$E:$E,$C21,'Реестр факт'!$I:$I,"факт")*IF($A21="-",-1,1)</f>
        <v>560437</v>
      </c>
      <c r="F21" s="104">
        <f t="shared" ca="1" si="1"/>
        <v>0.120874</v>
      </c>
      <c r="G21" s="58">
        <f ca="1">SUMIFS(INDIRECT("'Реестр план'!"&amp;$E$3),'Реестр план'!$F:$F,$C21,'Реестр план'!$I:$I,G$5)*IF($A21="-",-1,1)</f>
        <v>500000</v>
      </c>
      <c r="H21" s="58">
        <f>SUMIFS('Реестр факт'!$C:$C,'Реестр факт'!$J:$J,H$5,'Реестр факт'!$E:$E,$C21,'Реестр факт'!$I:$I,"факт")*IF($A21="-",-1,1)</f>
        <v>756481</v>
      </c>
      <c r="I21" s="104">
        <f t="shared" ca="1" si="2"/>
        <v>0.51296200000000003</v>
      </c>
      <c r="J21" s="58">
        <f ca="1">SUMIFS(INDIRECT("'Реестр план'!"&amp;$E$3),'Реестр план'!$F:$F,$C21,'Реестр план'!$I:$I,J$5)*IF($A21="-",-1,1)</f>
        <v>500000</v>
      </c>
      <c r="K21" s="58">
        <f>SUMIFS('Реестр факт'!$C:$C,'Реестр факт'!$J:$J,K$5,'Реестр факт'!$E:$E,$C21,'Реестр факт'!$I:$I,"факт")*IF($A21="-",-1,1)</f>
        <v>471834</v>
      </c>
      <c r="L21" s="104">
        <f t="shared" ca="1" si="3"/>
        <v>-5.6332E-2</v>
      </c>
      <c r="M21" s="58">
        <f ca="1">SUMIFS(INDIRECT("'Реестр план'!"&amp;$E$3),'Реестр план'!$F:$F,$C21,'Реестр план'!$I:$I,M$5)*IF($A21="-",-1,1)</f>
        <v>500000</v>
      </c>
      <c r="N21" s="58">
        <f>SUMIFS('Реестр факт'!$C:$C,'Реестр факт'!$J:$J,N$5,'Реестр факт'!$E:$E,$C21,'Реестр факт'!$I:$I,"факт")*IF($A21="-",-1,1)</f>
        <v>658319</v>
      </c>
      <c r="O21" s="104">
        <f t="shared" ca="1" si="4"/>
        <v>0.31663799999999998</v>
      </c>
      <c r="P21" s="58">
        <f ca="1">SUMIFS(INDIRECT("'Реестр план'!"&amp;$E$3),'Реестр план'!$F:$F,$C21,'Реестр план'!$I:$I,P$5)*IF($A21="-",-1,1)</f>
        <v>500000</v>
      </c>
      <c r="Q21" s="58">
        <f>SUMIFS('Реестр факт'!$C:$C,'Реестр факт'!$J:$J,Q$5,'Реестр факт'!$E:$E,$C21,'Реестр факт'!$I:$I,"факт")*IF($A21="-",-1,1)</f>
        <v>471847</v>
      </c>
      <c r="R21" s="104">
        <f t="shared" ca="1" si="5"/>
        <v>-5.6306000000000002E-2</v>
      </c>
      <c r="S21" s="58">
        <f ca="1">SUMIFS(INDIRECT("'Реестр план'!"&amp;$E$3),'Реестр план'!$F:$F,$C21,'Реестр план'!$I:$I,S$5)*IF($A21="-",-1,1)</f>
        <v>500000</v>
      </c>
      <c r="T21" s="58">
        <f>SUMIFS('Реестр факт'!$C:$C,'Реестр факт'!$J:$J,T$5,'Реестр факт'!$E:$E,$C21,'Реестр факт'!$I:$I,"факт")*IF($A21="-",-1,1)</f>
        <v>881734</v>
      </c>
      <c r="U21" s="104">
        <f t="shared" ca="1" si="6"/>
        <v>0.76346800000000004</v>
      </c>
      <c r="V21" s="58">
        <f ca="1">SUMIFS(INDIRECT("'Реестр план'!"&amp;$E$3),'Реестр план'!$F:$F,$C21,'Реестр план'!$I:$I,V$5)*IF($A21="-",-1,1)</f>
        <v>500000</v>
      </c>
      <c r="W21" s="58">
        <f>SUMIFS('Реестр факт'!$C:$C,'Реестр факт'!$J:$J,W$5,'Реестр факт'!$E:$E,$C21,'Реестр факт'!$I:$I,"факт")*IF($A21="-",-1,1)</f>
        <v>0</v>
      </c>
      <c r="X21" s="104">
        <f t="shared" ca="1" si="7"/>
        <v>-1</v>
      </c>
      <c r="Y21" s="58">
        <f ca="1">SUMIFS(INDIRECT("'Реестр план'!"&amp;$E$3),'Реестр план'!$F:$F,$C21,'Реестр план'!$I:$I,Y$5)*IF($A21="-",-1,1)</f>
        <v>500000</v>
      </c>
      <c r="Z21" s="58">
        <f>SUMIFS('Реестр факт'!$C:$C,'Реестр факт'!$J:$J,Z$5,'Реестр факт'!$E:$E,$C21,'Реестр факт'!$I:$I,"факт")*IF($A21="-",-1,1)</f>
        <v>0</v>
      </c>
      <c r="AA21" s="104">
        <f t="shared" ca="1" si="8"/>
        <v>-1</v>
      </c>
      <c r="AB21" s="58">
        <f ca="1">SUMIFS(INDIRECT("'Реестр план'!"&amp;$E$3),'Реестр план'!$F:$F,$C21,'Реестр план'!$I:$I,AB$5)*IF($A21="-",-1,1)</f>
        <v>500000</v>
      </c>
      <c r="AC21" s="58">
        <f>SUMIFS('Реестр факт'!$C:$C,'Реестр факт'!$J:$J,AC$5,'Реестр факт'!$E:$E,$C21,'Реестр факт'!$I:$I,"факт")*IF($A21="-",-1,1)</f>
        <v>0</v>
      </c>
      <c r="AD21" s="104">
        <f t="shared" ca="1" si="9"/>
        <v>-1</v>
      </c>
      <c r="AE21" s="58">
        <f ca="1">SUMIFS(INDIRECT("'Реестр план'!"&amp;$E$3),'Реестр план'!$F:$F,$C21,'Реестр план'!$I:$I,AE$5)*IF($A21="-",-1,1)</f>
        <v>500000</v>
      </c>
      <c r="AF21" s="58">
        <f>SUMIFS('Реестр факт'!$C:$C,'Реестр факт'!$J:$J,AF$5,'Реестр факт'!$E:$E,$C21,'Реестр факт'!$I:$I,"факт")*IF($A21="-",-1,1)</f>
        <v>0</v>
      </c>
      <c r="AG21" s="104">
        <f t="shared" ca="1" si="10"/>
        <v>-1</v>
      </c>
      <c r="AH21" s="58">
        <f ca="1">SUMIFS(INDIRECT("'Реестр план'!"&amp;$E$3),'Реестр план'!$F:$F,$C21,'Реестр план'!$I:$I,AH$5)*IF($A21="-",-1,1)</f>
        <v>500000</v>
      </c>
      <c r="AI21" s="58">
        <f>SUMIFS('Реестр факт'!$C:$C,'Реестр факт'!$J:$J,AI$5,'Реестр факт'!$E:$E,$C21,'Реестр факт'!$I:$I,"факт")*IF($A21="-",-1,1)</f>
        <v>0</v>
      </c>
      <c r="AJ21" s="104">
        <f t="shared" ca="1" si="11"/>
        <v>-1</v>
      </c>
      <c r="AK21" s="58">
        <f ca="1">SUMIFS(INDIRECT("'Реестр план'!"&amp;$E$3),'Реестр план'!$F:$F,$C21,'Реестр план'!$I:$I,AK$5)*IF($A21="-",-1,1)</f>
        <v>500000</v>
      </c>
      <c r="AL21" s="58">
        <f>SUMIFS('Реестр факт'!$C:$C,'Реестр факт'!$J:$J,AL$5,'Реестр факт'!$E:$E,$C21,'Реестр факт'!$I:$I,"факт")*IF($A21="-",-1,1)</f>
        <v>0</v>
      </c>
      <c r="AM21" s="104">
        <f t="shared" ca="1" si="12"/>
        <v>-1</v>
      </c>
      <c r="AN21" s="93">
        <f t="shared" ca="1" si="13"/>
        <v>6000000</v>
      </c>
      <c r="AO21" s="93">
        <f t="shared" si="0"/>
        <v>3800652</v>
      </c>
      <c r="AP21" s="104">
        <f t="shared" ca="1" si="14"/>
        <v>-0.36655799999999999</v>
      </c>
    </row>
    <row r="22" spans="1:42" s="1" customFormat="1" ht="18" customHeight="1" x14ac:dyDescent="0.3">
      <c r="A22" s="30" t="s">
        <v>86</v>
      </c>
      <c r="B22" s="31">
        <v>12303</v>
      </c>
      <c r="C22" s="32" t="s">
        <v>38</v>
      </c>
      <c r="D22" s="58">
        <f ca="1">SUMIFS(INDIRECT("'Реестр план'!"&amp;$E$3),'Реестр план'!$F:$F,$C22,'Реестр план'!$I:$I,D$5)*IF($A22="-",-1,1)</f>
        <v>600000</v>
      </c>
      <c r="E22" s="58">
        <f>SUMIFS('Реестр факт'!$C:$C,'Реестр факт'!$J:$J,E$5,'Реестр факт'!$E:$E,$C22,'Реестр факт'!$I:$I,"факт")*IF($A22="-",-1,1)</f>
        <v>620000</v>
      </c>
      <c r="F22" s="104">
        <f t="shared" ca="1" si="1"/>
        <v>3.3333333333333333E-2</v>
      </c>
      <c r="G22" s="58">
        <f ca="1">SUMIFS(INDIRECT("'Реестр план'!"&amp;$E$3),'Реестр план'!$F:$F,$C22,'Реестр план'!$I:$I,G$5)*IF($A22="-",-1,1)</f>
        <v>600000</v>
      </c>
      <c r="H22" s="58">
        <f>SUMIFS('Реестр факт'!$C:$C,'Реестр факт'!$J:$J,H$5,'Реестр факт'!$E:$E,$C22,'Реестр факт'!$I:$I,"факт")*IF($A22="-",-1,1)</f>
        <v>640000</v>
      </c>
      <c r="I22" s="104">
        <f t="shared" ca="1" si="2"/>
        <v>6.6666666666666666E-2</v>
      </c>
      <c r="J22" s="58">
        <f ca="1">SUMIFS(INDIRECT("'Реестр план'!"&amp;$E$3),'Реестр план'!$F:$F,$C22,'Реестр план'!$I:$I,J$5)*IF($A22="-",-1,1)</f>
        <v>600000</v>
      </c>
      <c r="K22" s="58">
        <f>SUMIFS('Реестр факт'!$C:$C,'Реестр факт'!$J:$J,K$5,'Реестр факт'!$E:$E,$C22,'Реестр факт'!$I:$I,"факт")*IF($A22="-",-1,1)</f>
        <v>340000</v>
      </c>
      <c r="L22" s="104">
        <f t="shared" ca="1" si="3"/>
        <v>-0.43333333333333335</v>
      </c>
      <c r="M22" s="58">
        <f ca="1">SUMIFS(INDIRECT("'Реестр план'!"&amp;$E$3),'Реестр план'!$F:$F,$C22,'Реестр план'!$I:$I,M$5)*IF($A22="-",-1,1)</f>
        <v>600000</v>
      </c>
      <c r="N22" s="58">
        <f>SUMIFS('Реестр факт'!$C:$C,'Реестр факт'!$J:$J,N$5,'Реестр факт'!$E:$E,$C22,'Реестр факт'!$I:$I,"факт")*IF($A22="-",-1,1)</f>
        <v>530000</v>
      </c>
      <c r="O22" s="104">
        <f t="shared" ca="1" si="4"/>
        <v>-0.11666666666666667</v>
      </c>
      <c r="P22" s="58">
        <f ca="1">SUMIFS(INDIRECT("'Реестр план'!"&amp;$E$3),'Реестр план'!$F:$F,$C22,'Реестр план'!$I:$I,P$5)*IF($A22="-",-1,1)</f>
        <v>600000</v>
      </c>
      <c r="Q22" s="58">
        <f>SUMIFS('Реестр факт'!$C:$C,'Реестр факт'!$J:$J,Q$5,'Реестр факт'!$E:$E,$C22,'Реестр факт'!$I:$I,"факт")*IF($A22="-",-1,1)</f>
        <v>467000</v>
      </c>
      <c r="R22" s="104">
        <f t="shared" ca="1" si="5"/>
        <v>-0.22166666666666668</v>
      </c>
      <c r="S22" s="58">
        <f ca="1">SUMIFS(INDIRECT("'Реестр план'!"&amp;$E$3),'Реестр план'!$F:$F,$C22,'Реестр план'!$I:$I,S$5)*IF($A22="-",-1,1)</f>
        <v>600000</v>
      </c>
      <c r="T22" s="58">
        <f>SUMIFS('Реестр факт'!$C:$C,'Реестр факт'!$J:$J,T$5,'Реестр факт'!$E:$E,$C22,'Реестр факт'!$I:$I,"факт")*IF($A22="-",-1,1)</f>
        <v>632000</v>
      </c>
      <c r="U22" s="104">
        <f t="shared" ca="1" si="6"/>
        <v>5.3333333333333337E-2</v>
      </c>
      <c r="V22" s="58">
        <f ca="1">SUMIFS(INDIRECT("'Реестр план'!"&amp;$E$3),'Реестр план'!$F:$F,$C22,'Реестр план'!$I:$I,V$5)*IF($A22="-",-1,1)</f>
        <v>600000</v>
      </c>
      <c r="W22" s="58">
        <f>SUMIFS('Реестр факт'!$C:$C,'Реестр факт'!$J:$J,W$5,'Реестр факт'!$E:$E,$C22,'Реестр факт'!$I:$I,"факт")*IF($A22="-",-1,1)</f>
        <v>0</v>
      </c>
      <c r="X22" s="104">
        <f t="shared" ca="1" si="7"/>
        <v>-1</v>
      </c>
      <c r="Y22" s="58">
        <f ca="1">SUMIFS(INDIRECT("'Реестр план'!"&amp;$E$3),'Реестр план'!$F:$F,$C22,'Реестр план'!$I:$I,Y$5)*IF($A22="-",-1,1)</f>
        <v>600000</v>
      </c>
      <c r="Z22" s="58">
        <f>SUMIFS('Реестр факт'!$C:$C,'Реестр факт'!$J:$J,Z$5,'Реестр факт'!$E:$E,$C22,'Реестр факт'!$I:$I,"факт")*IF($A22="-",-1,1)</f>
        <v>0</v>
      </c>
      <c r="AA22" s="104">
        <f t="shared" ca="1" si="8"/>
        <v>-1</v>
      </c>
      <c r="AB22" s="58">
        <f ca="1">SUMIFS(INDIRECT("'Реестр план'!"&amp;$E$3),'Реестр план'!$F:$F,$C22,'Реестр план'!$I:$I,AB$5)*IF($A22="-",-1,1)</f>
        <v>600000</v>
      </c>
      <c r="AC22" s="58">
        <f>SUMIFS('Реестр факт'!$C:$C,'Реестр факт'!$J:$J,AC$5,'Реестр факт'!$E:$E,$C22,'Реестр факт'!$I:$I,"факт")*IF($A22="-",-1,1)</f>
        <v>0</v>
      </c>
      <c r="AD22" s="104">
        <f t="shared" ca="1" si="9"/>
        <v>-1</v>
      </c>
      <c r="AE22" s="58">
        <f ca="1">SUMIFS(INDIRECT("'Реестр план'!"&amp;$E$3),'Реестр план'!$F:$F,$C22,'Реестр план'!$I:$I,AE$5)*IF($A22="-",-1,1)</f>
        <v>600000</v>
      </c>
      <c r="AF22" s="58">
        <f>SUMIFS('Реестр факт'!$C:$C,'Реестр факт'!$J:$J,AF$5,'Реестр факт'!$E:$E,$C22,'Реестр факт'!$I:$I,"факт")*IF($A22="-",-1,1)</f>
        <v>0</v>
      </c>
      <c r="AG22" s="104">
        <f t="shared" ca="1" si="10"/>
        <v>-1</v>
      </c>
      <c r="AH22" s="58">
        <f ca="1">SUMIFS(INDIRECT("'Реестр план'!"&amp;$E$3),'Реестр план'!$F:$F,$C22,'Реестр план'!$I:$I,AH$5)*IF($A22="-",-1,1)</f>
        <v>600000</v>
      </c>
      <c r="AI22" s="58">
        <f>SUMIFS('Реестр факт'!$C:$C,'Реестр факт'!$J:$J,AI$5,'Реестр факт'!$E:$E,$C22,'Реестр факт'!$I:$I,"факт")*IF($A22="-",-1,1)</f>
        <v>0</v>
      </c>
      <c r="AJ22" s="104">
        <f t="shared" ca="1" si="11"/>
        <v>-1</v>
      </c>
      <c r="AK22" s="58">
        <f ca="1">SUMIFS(INDIRECT("'Реестр план'!"&amp;$E$3),'Реестр план'!$F:$F,$C22,'Реестр план'!$I:$I,AK$5)*IF($A22="-",-1,1)</f>
        <v>600000</v>
      </c>
      <c r="AL22" s="58">
        <f>SUMIFS('Реестр факт'!$C:$C,'Реестр факт'!$J:$J,AL$5,'Реестр факт'!$E:$E,$C22,'Реестр факт'!$I:$I,"факт")*IF($A22="-",-1,1)</f>
        <v>0</v>
      </c>
      <c r="AM22" s="104">
        <f t="shared" ca="1" si="12"/>
        <v>-1</v>
      </c>
      <c r="AN22" s="93">
        <f t="shared" ca="1" si="13"/>
        <v>7200000</v>
      </c>
      <c r="AO22" s="93">
        <f t="shared" si="0"/>
        <v>3229000</v>
      </c>
      <c r="AP22" s="104">
        <f t="shared" ca="1" si="14"/>
        <v>-0.55152777777777773</v>
      </c>
    </row>
    <row r="23" spans="1:42" s="1" customFormat="1" ht="18" customHeight="1" x14ac:dyDescent="0.3">
      <c r="A23" s="30" t="s">
        <v>86</v>
      </c>
      <c r="B23" s="31">
        <v>12304</v>
      </c>
      <c r="C23" s="32" t="s">
        <v>39</v>
      </c>
      <c r="D23" s="58">
        <f ca="1">SUMIFS(INDIRECT("'Реестр план'!"&amp;$E$3),'Реестр план'!$F:$F,$C23,'Реестр план'!$I:$I,D$5)*IF($A23="-",-1,1)</f>
        <v>0</v>
      </c>
      <c r="E23" s="58">
        <f>SUMIFS('Реестр факт'!$C:$C,'Реестр факт'!$J:$J,E$5,'Реестр факт'!$E:$E,$C23,'Реестр факт'!$I:$I,"факт")*IF($A23="-",-1,1)</f>
        <v>0</v>
      </c>
      <c r="F23" s="104">
        <f t="shared" ca="1" si="1"/>
        <v>0</v>
      </c>
      <c r="G23" s="58">
        <f ca="1">SUMIFS(INDIRECT("'Реестр план'!"&amp;$E$3),'Реестр план'!$F:$F,$C23,'Реестр план'!$I:$I,G$5)*IF($A23="-",-1,1)</f>
        <v>0</v>
      </c>
      <c r="H23" s="58">
        <f>SUMIFS('Реестр факт'!$C:$C,'Реестр факт'!$J:$J,H$5,'Реестр факт'!$E:$E,$C23,'Реестр факт'!$I:$I,"факт")*IF($A23="-",-1,1)</f>
        <v>0</v>
      </c>
      <c r="I23" s="104">
        <f t="shared" ca="1" si="2"/>
        <v>0</v>
      </c>
      <c r="J23" s="58">
        <f ca="1">SUMIFS(INDIRECT("'Реестр план'!"&amp;$E$3),'Реестр план'!$F:$F,$C23,'Реестр план'!$I:$I,J$5)*IF($A23="-",-1,1)</f>
        <v>0</v>
      </c>
      <c r="K23" s="58">
        <f>SUMIFS('Реестр факт'!$C:$C,'Реестр факт'!$J:$J,K$5,'Реестр факт'!$E:$E,$C23,'Реестр факт'!$I:$I,"факт")*IF($A23="-",-1,1)</f>
        <v>0</v>
      </c>
      <c r="L23" s="104">
        <f t="shared" ca="1" si="3"/>
        <v>0</v>
      </c>
      <c r="M23" s="58">
        <f ca="1">SUMIFS(INDIRECT("'Реестр план'!"&amp;$E$3),'Реестр план'!$F:$F,$C23,'Реестр план'!$I:$I,M$5)*IF($A23="-",-1,1)</f>
        <v>0</v>
      </c>
      <c r="N23" s="58">
        <f>SUMIFS('Реестр факт'!$C:$C,'Реестр факт'!$J:$J,N$5,'Реестр факт'!$E:$E,$C23,'Реестр факт'!$I:$I,"факт")*IF($A23="-",-1,1)</f>
        <v>0</v>
      </c>
      <c r="O23" s="104">
        <f t="shared" ca="1" si="4"/>
        <v>0</v>
      </c>
      <c r="P23" s="58">
        <f ca="1">SUMIFS(INDIRECT("'Реестр план'!"&amp;$E$3),'Реестр план'!$F:$F,$C23,'Реестр план'!$I:$I,P$5)*IF($A23="-",-1,1)</f>
        <v>0</v>
      </c>
      <c r="Q23" s="58">
        <f>SUMIFS('Реестр факт'!$C:$C,'Реестр факт'!$J:$J,Q$5,'Реестр факт'!$E:$E,$C23,'Реестр факт'!$I:$I,"факт")*IF($A23="-",-1,1)</f>
        <v>0</v>
      </c>
      <c r="R23" s="104">
        <f t="shared" ca="1" si="5"/>
        <v>0</v>
      </c>
      <c r="S23" s="58">
        <f ca="1">SUMIFS(INDIRECT("'Реестр план'!"&amp;$E$3),'Реестр план'!$F:$F,$C23,'Реестр план'!$I:$I,S$5)*IF($A23="-",-1,1)</f>
        <v>0</v>
      </c>
      <c r="T23" s="58">
        <f>SUMIFS('Реестр факт'!$C:$C,'Реестр факт'!$J:$J,T$5,'Реестр факт'!$E:$E,$C23,'Реестр факт'!$I:$I,"факт")*IF($A23="-",-1,1)</f>
        <v>0</v>
      </c>
      <c r="U23" s="104">
        <f t="shared" ca="1" si="6"/>
        <v>0</v>
      </c>
      <c r="V23" s="58">
        <f ca="1">SUMIFS(INDIRECT("'Реестр план'!"&amp;$E$3),'Реестр план'!$F:$F,$C23,'Реестр план'!$I:$I,V$5)*IF($A23="-",-1,1)</f>
        <v>0</v>
      </c>
      <c r="W23" s="58">
        <f>SUMIFS('Реестр факт'!$C:$C,'Реестр факт'!$J:$J,W$5,'Реестр факт'!$E:$E,$C23,'Реестр факт'!$I:$I,"факт")*IF($A23="-",-1,1)</f>
        <v>0</v>
      </c>
      <c r="X23" s="104">
        <f t="shared" ca="1" si="7"/>
        <v>0</v>
      </c>
      <c r="Y23" s="58">
        <f ca="1">SUMIFS(INDIRECT("'Реестр план'!"&amp;$E$3),'Реестр план'!$F:$F,$C23,'Реестр план'!$I:$I,Y$5)*IF($A23="-",-1,1)</f>
        <v>0</v>
      </c>
      <c r="Z23" s="58">
        <f>SUMIFS('Реестр факт'!$C:$C,'Реестр факт'!$J:$J,Z$5,'Реестр факт'!$E:$E,$C23,'Реестр факт'!$I:$I,"факт")*IF($A23="-",-1,1)</f>
        <v>0</v>
      </c>
      <c r="AA23" s="104">
        <f t="shared" ca="1" si="8"/>
        <v>0</v>
      </c>
      <c r="AB23" s="58">
        <f ca="1">SUMIFS(INDIRECT("'Реестр план'!"&amp;$E$3),'Реестр план'!$F:$F,$C23,'Реестр план'!$I:$I,AB$5)*IF($A23="-",-1,1)</f>
        <v>0</v>
      </c>
      <c r="AC23" s="58">
        <f>SUMIFS('Реестр факт'!$C:$C,'Реестр факт'!$J:$J,AC$5,'Реестр факт'!$E:$E,$C23,'Реестр факт'!$I:$I,"факт")*IF($A23="-",-1,1)</f>
        <v>0</v>
      </c>
      <c r="AD23" s="104">
        <f t="shared" ca="1" si="9"/>
        <v>0</v>
      </c>
      <c r="AE23" s="58">
        <f ca="1">SUMIFS(INDIRECT("'Реестр план'!"&amp;$E$3),'Реестр план'!$F:$F,$C23,'Реестр план'!$I:$I,AE$5)*IF($A23="-",-1,1)</f>
        <v>0</v>
      </c>
      <c r="AF23" s="58">
        <f>SUMIFS('Реестр факт'!$C:$C,'Реестр факт'!$J:$J,AF$5,'Реестр факт'!$E:$E,$C23,'Реестр факт'!$I:$I,"факт")*IF($A23="-",-1,1)</f>
        <v>0</v>
      </c>
      <c r="AG23" s="104">
        <f t="shared" ca="1" si="10"/>
        <v>0</v>
      </c>
      <c r="AH23" s="58">
        <f ca="1">SUMIFS(INDIRECT("'Реестр план'!"&amp;$E$3),'Реестр план'!$F:$F,$C23,'Реестр план'!$I:$I,AH$5)*IF($A23="-",-1,1)</f>
        <v>0</v>
      </c>
      <c r="AI23" s="58">
        <f>SUMIFS('Реестр факт'!$C:$C,'Реестр факт'!$J:$J,AI$5,'Реестр факт'!$E:$E,$C23,'Реестр факт'!$I:$I,"факт")*IF($A23="-",-1,1)</f>
        <v>0</v>
      </c>
      <c r="AJ23" s="104">
        <f t="shared" ca="1" si="11"/>
        <v>0</v>
      </c>
      <c r="AK23" s="58">
        <f ca="1">SUMIFS(INDIRECT("'Реестр план'!"&amp;$E$3),'Реестр план'!$F:$F,$C23,'Реестр план'!$I:$I,AK$5)*IF($A23="-",-1,1)</f>
        <v>0</v>
      </c>
      <c r="AL23" s="58">
        <f>SUMIFS('Реестр факт'!$C:$C,'Реестр факт'!$J:$J,AL$5,'Реестр факт'!$E:$E,$C23,'Реестр факт'!$I:$I,"факт")*IF($A23="-",-1,1)</f>
        <v>0</v>
      </c>
      <c r="AM23" s="104">
        <f t="shared" ca="1" si="12"/>
        <v>0</v>
      </c>
      <c r="AN23" s="93">
        <f t="shared" ca="1" si="13"/>
        <v>0</v>
      </c>
      <c r="AO23" s="93">
        <f t="shared" si="0"/>
        <v>0</v>
      </c>
      <c r="AP23" s="104">
        <f t="shared" ca="1" si="14"/>
        <v>0</v>
      </c>
    </row>
    <row r="24" spans="1:42" s="22" customFormat="1" ht="18" customHeight="1" x14ac:dyDescent="0.3">
      <c r="A24" s="33"/>
      <c r="B24" s="34">
        <v>12400</v>
      </c>
      <c r="C24" s="35" t="s">
        <v>40</v>
      </c>
      <c r="D24" s="60">
        <f ca="1">SUM(D25:D29)</f>
        <v>0</v>
      </c>
      <c r="E24" s="60">
        <f>SUM(E25:E29)</f>
        <v>191924</v>
      </c>
      <c r="F24" s="105">
        <f t="shared" ca="1" si="1"/>
        <v>0</v>
      </c>
      <c r="G24" s="60">
        <f ca="1">SUM(G25:G29)</f>
        <v>0</v>
      </c>
      <c r="H24" s="60">
        <f>SUM(H25:H29)</f>
        <v>210332</v>
      </c>
      <c r="I24" s="105">
        <f t="shared" ca="1" si="2"/>
        <v>0</v>
      </c>
      <c r="J24" s="60">
        <f ca="1">SUM(J25:J29)</f>
        <v>0</v>
      </c>
      <c r="K24" s="60">
        <f>SUM(K25:K29)</f>
        <v>242783</v>
      </c>
      <c r="L24" s="105">
        <f t="shared" ca="1" si="3"/>
        <v>0</v>
      </c>
      <c r="M24" s="60">
        <f ca="1">SUM(M25:M29)</f>
        <v>0</v>
      </c>
      <c r="N24" s="60">
        <f>SUM(N25:N29)</f>
        <v>170234</v>
      </c>
      <c r="O24" s="105">
        <f t="shared" ca="1" si="4"/>
        <v>0</v>
      </c>
      <c r="P24" s="60">
        <f ca="1">SUM(P25:P29)</f>
        <v>0</v>
      </c>
      <c r="Q24" s="60">
        <f>SUM(Q25:Q29)</f>
        <v>190742</v>
      </c>
      <c r="R24" s="105">
        <f t="shared" ca="1" si="5"/>
        <v>0</v>
      </c>
      <c r="S24" s="60">
        <f ca="1">SUM(S25:S29)</f>
        <v>0</v>
      </c>
      <c r="T24" s="60">
        <f>SUM(T25:T29)</f>
        <v>103843</v>
      </c>
      <c r="U24" s="105">
        <f t="shared" ca="1" si="6"/>
        <v>0</v>
      </c>
      <c r="V24" s="60">
        <f ca="1">SUM(V25:V29)</f>
        <v>0</v>
      </c>
      <c r="W24" s="60">
        <f>SUM(W25:W29)</f>
        <v>0</v>
      </c>
      <c r="X24" s="105">
        <f t="shared" ca="1" si="7"/>
        <v>0</v>
      </c>
      <c r="Y24" s="60">
        <f ca="1">SUM(Y25:Y29)</f>
        <v>0</v>
      </c>
      <c r="Z24" s="60">
        <f>SUM(Z25:Z29)</f>
        <v>0</v>
      </c>
      <c r="AA24" s="105">
        <f t="shared" ca="1" si="8"/>
        <v>0</v>
      </c>
      <c r="AB24" s="60">
        <f ca="1">SUM(AB25:AB29)</f>
        <v>0</v>
      </c>
      <c r="AC24" s="60">
        <f>SUM(AC25:AC29)</f>
        <v>0</v>
      </c>
      <c r="AD24" s="105">
        <f t="shared" ca="1" si="9"/>
        <v>0</v>
      </c>
      <c r="AE24" s="60">
        <f ca="1">SUM(AE25:AE29)</f>
        <v>0</v>
      </c>
      <c r="AF24" s="60">
        <f>SUM(AF25:AF29)</f>
        <v>0</v>
      </c>
      <c r="AG24" s="105">
        <f t="shared" ca="1" si="10"/>
        <v>0</v>
      </c>
      <c r="AH24" s="60">
        <f ca="1">SUM(AH25:AH29)</f>
        <v>0</v>
      </c>
      <c r="AI24" s="60">
        <f>SUM(AI25:AI29)</f>
        <v>0</v>
      </c>
      <c r="AJ24" s="105">
        <f t="shared" ca="1" si="11"/>
        <v>0</v>
      </c>
      <c r="AK24" s="60">
        <f ca="1">SUM(AK25:AK29)</f>
        <v>0</v>
      </c>
      <c r="AL24" s="60">
        <f>SUM(AL25:AL29)</f>
        <v>0</v>
      </c>
      <c r="AM24" s="105">
        <f t="shared" ca="1" si="12"/>
        <v>0</v>
      </c>
      <c r="AN24" s="94">
        <f t="shared" ca="1" si="13"/>
        <v>0</v>
      </c>
      <c r="AO24" s="94">
        <f t="shared" ref="AO24:AO46" si="51">E24+H24+K24+N24+Q24+T24+W24+Z24+AC24+AF24+AI24+AL24</f>
        <v>1109858</v>
      </c>
      <c r="AP24" s="105">
        <f t="shared" ca="1" si="14"/>
        <v>0</v>
      </c>
    </row>
    <row r="25" spans="1:42" s="1" customFormat="1" ht="18" customHeight="1" x14ac:dyDescent="0.3">
      <c r="A25" s="30" t="s">
        <v>86</v>
      </c>
      <c r="B25" s="31">
        <v>12401</v>
      </c>
      <c r="C25" s="32" t="s">
        <v>41</v>
      </c>
      <c r="D25" s="58">
        <f ca="1">SUMIFS(INDIRECT("'Реестр план'!"&amp;$E$3),'Реестр план'!$F:$F,$C25,'Реестр план'!$I:$I,D$5)*IF($A25="-",-1,1)</f>
        <v>0</v>
      </c>
      <c r="E25" s="58">
        <f>SUMIFS('Реестр факт'!$C:$C,'Реестр факт'!$J:$J,E$5,'Реестр факт'!$E:$E,$C25,'Реестр факт'!$I:$I,"факт")*IF($A25="-",-1,1)</f>
        <v>44618</v>
      </c>
      <c r="F25" s="104">
        <f t="shared" ca="1" si="1"/>
        <v>0</v>
      </c>
      <c r="G25" s="58">
        <f ca="1">SUMIFS(INDIRECT("'Реестр план'!"&amp;$E$3),'Реестр план'!$F:$F,$C25,'Реестр план'!$I:$I,G$5)*IF($A25="-",-1,1)</f>
        <v>0</v>
      </c>
      <c r="H25" s="58">
        <f>SUMIFS('Реестр факт'!$C:$C,'Реестр факт'!$J:$J,H$5,'Реестр факт'!$E:$E,$C25,'Реестр факт'!$I:$I,"факт")*IF($A25="-",-1,1)</f>
        <v>21332</v>
      </c>
      <c r="I25" s="104">
        <f t="shared" ca="1" si="2"/>
        <v>0</v>
      </c>
      <c r="J25" s="58">
        <f ca="1">SUMIFS(INDIRECT("'Реестр план'!"&amp;$E$3),'Реестр план'!$F:$F,$C25,'Реестр план'!$I:$I,J$5)*IF($A25="-",-1,1)</f>
        <v>0</v>
      </c>
      <c r="K25" s="58">
        <f>SUMIFS('Реестр факт'!$C:$C,'Реестр факт'!$J:$J,K$5,'Реестр факт'!$E:$E,$C25,'Реестр факт'!$I:$I,"факт")*IF($A25="-",-1,1)</f>
        <v>52486</v>
      </c>
      <c r="L25" s="104">
        <f t="shared" ca="1" si="3"/>
        <v>0</v>
      </c>
      <c r="M25" s="58">
        <f ca="1">SUMIFS(INDIRECT("'Реестр план'!"&amp;$E$3),'Реестр план'!$F:$F,$C25,'Реестр план'!$I:$I,M$5)*IF($A25="-",-1,1)</f>
        <v>0</v>
      </c>
      <c r="N25" s="58">
        <f>SUMIFS('Реестр факт'!$C:$C,'Реестр факт'!$J:$J,N$5,'Реестр факт'!$E:$E,$C25,'Реестр факт'!$I:$I,"факт")*IF($A25="-",-1,1)</f>
        <v>15975</v>
      </c>
      <c r="O25" s="104">
        <f t="shared" ca="1" si="4"/>
        <v>0</v>
      </c>
      <c r="P25" s="58">
        <f ca="1">SUMIFS(INDIRECT("'Реестр план'!"&amp;$E$3),'Реестр план'!$F:$F,$C25,'Реестр план'!$I:$I,P$5)*IF($A25="-",-1,1)</f>
        <v>0</v>
      </c>
      <c r="Q25" s="58">
        <f>SUMIFS('Реестр факт'!$C:$C,'Реестр факт'!$J:$J,Q$5,'Реестр факт'!$E:$E,$C25,'Реестр факт'!$I:$I,"факт")*IF($A25="-",-1,1)</f>
        <v>23674</v>
      </c>
      <c r="R25" s="104">
        <f t="shared" ca="1" si="5"/>
        <v>0</v>
      </c>
      <c r="S25" s="58">
        <f ca="1">SUMIFS(INDIRECT("'Реестр план'!"&amp;$E$3),'Реестр план'!$F:$F,$C25,'Реестр план'!$I:$I,S$5)*IF($A25="-",-1,1)</f>
        <v>0</v>
      </c>
      <c r="T25" s="58">
        <f>SUMIFS('Реестр факт'!$C:$C,'Реестр факт'!$J:$J,T$5,'Реестр факт'!$E:$E,$C25,'Реестр факт'!$I:$I,"факт")*IF($A25="-",-1,1)</f>
        <v>21945</v>
      </c>
      <c r="U25" s="104">
        <f t="shared" ca="1" si="6"/>
        <v>0</v>
      </c>
      <c r="V25" s="58">
        <f ca="1">SUMIFS(INDIRECT("'Реестр план'!"&amp;$E$3),'Реестр план'!$F:$F,$C25,'Реестр план'!$I:$I,V$5)*IF($A25="-",-1,1)</f>
        <v>0</v>
      </c>
      <c r="W25" s="58">
        <f>SUMIFS('Реестр факт'!$C:$C,'Реестр факт'!$J:$J,W$5,'Реестр факт'!$E:$E,$C25,'Реестр факт'!$I:$I,"факт")*IF($A25="-",-1,1)</f>
        <v>0</v>
      </c>
      <c r="X25" s="104">
        <f t="shared" ca="1" si="7"/>
        <v>0</v>
      </c>
      <c r="Y25" s="58">
        <f ca="1">SUMIFS(INDIRECT("'Реестр план'!"&amp;$E$3),'Реестр план'!$F:$F,$C25,'Реестр план'!$I:$I,Y$5)*IF($A25="-",-1,1)</f>
        <v>0</v>
      </c>
      <c r="Z25" s="58">
        <f>SUMIFS('Реестр факт'!$C:$C,'Реестр факт'!$J:$J,Z$5,'Реестр факт'!$E:$E,$C25,'Реестр факт'!$I:$I,"факт")*IF($A25="-",-1,1)</f>
        <v>0</v>
      </c>
      <c r="AA25" s="104">
        <f t="shared" ca="1" si="8"/>
        <v>0</v>
      </c>
      <c r="AB25" s="58">
        <f ca="1">SUMIFS(INDIRECT("'Реестр план'!"&amp;$E$3),'Реестр план'!$F:$F,$C25,'Реестр план'!$I:$I,AB$5)*IF($A25="-",-1,1)</f>
        <v>0</v>
      </c>
      <c r="AC25" s="58">
        <f>SUMIFS('Реестр факт'!$C:$C,'Реестр факт'!$J:$J,AC$5,'Реестр факт'!$E:$E,$C25,'Реестр факт'!$I:$I,"факт")*IF($A25="-",-1,1)</f>
        <v>0</v>
      </c>
      <c r="AD25" s="104">
        <f t="shared" ca="1" si="9"/>
        <v>0</v>
      </c>
      <c r="AE25" s="58">
        <f ca="1">SUMIFS(INDIRECT("'Реестр план'!"&amp;$E$3),'Реестр план'!$F:$F,$C25,'Реестр план'!$I:$I,AE$5)*IF($A25="-",-1,1)</f>
        <v>0</v>
      </c>
      <c r="AF25" s="58">
        <f>SUMIFS('Реестр факт'!$C:$C,'Реестр факт'!$J:$J,AF$5,'Реестр факт'!$E:$E,$C25,'Реестр факт'!$I:$I,"факт")*IF($A25="-",-1,1)</f>
        <v>0</v>
      </c>
      <c r="AG25" s="104">
        <f t="shared" ca="1" si="10"/>
        <v>0</v>
      </c>
      <c r="AH25" s="58">
        <f ca="1">SUMIFS(INDIRECT("'Реестр план'!"&amp;$E$3),'Реестр план'!$F:$F,$C25,'Реестр план'!$I:$I,AH$5)*IF($A25="-",-1,1)</f>
        <v>0</v>
      </c>
      <c r="AI25" s="58">
        <f>SUMIFS('Реестр факт'!$C:$C,'Реестр факт'!$J:$J,AI$5,'Реестр факт'!$E:$E,$C25,'Реестр факт'!$I:$I,"факт")*IF($A25="-",-1,1)</f>
        <v>0</v>
      </c>
      <c r="AJ25" s="104">
        <f t="shared" ca="1" si="11"/>
        <v>0</v>
      </c>
      <c r="AK25" s="58">
        <f ca="1">SUMIFS(INDIRECT("'Реестр план'!"&amp;$E$3),'Реестр план'!$F:$F,$C25,'Реестр план'!$I:$I,AK$5)*IF($A25="-",-1,1)</f>
        <v>0</v>
      </c>
      <c r="AL25" s="58">
        <f>SUMIFS('Реестр факт'!$C:$C,'Реестр факт'!$J:$J,AL$5,'Реестр факт'!$E:$E,$C25,'Реестр факт'!$I:$I,"факт")*IF($A25="-",-1,1)</f>
        <v>0</v>
      </c>
      <c r="AM25" s="104">
        <f t="shared" ca="1" si="12"/>
        <v>0</v>
      </c>
      <c r="AN25" s="93">
        <f t="shared" ca="1" si="13"/>
        <v>0</v>
      </c>
      <c r="AO25" s="93">
        <f t="shared" si="51"/>
        <v>180030</v>
      </c>
      <c r="AP25" s="104">
        <f t="shared" ca="1" si="14"/>
        <v>0</v>
      </c>
    </row>
    <row r="26" spans="1:42" s="1" customFormat="1" ht="18" customHeight="1" x14ac:dyDescent="0.3">
      <c r="A26" s="30" t="s">
        <v>86</v>
      </c>
      <c r="B26" s="31">
        <v>12402</v>
      </c>
      <c r="C26" s="32" t="s">
        <v>42</v>
      </c>
      <c r="D26" s="58">
        <f ca="1">SUMIFS(INDIRECT("'Реестр план'!"&amp;$E$3),'Реестр план'!$F:$F,$C26,'Реестр план'!$I:$I,D$5)*IF($A26="-",-1,1)</f>
        <v>0</v>
      </c>
      <c r="E26" s="58">
        <f>SUMIFS('Реестр факт'!$C:$C,'Реестр факт'!$J:$J,E$5,'Реестр факт'!$E:$E,$C26,'Реестр факт'!$I:$I,"факт")*IF($A26="-",-1,1)</f>
        <v>37668</v>
      </c>
      <c r="F26" s="104">
        <f t="shared" ca="1" si="1"/>
        <v>0</v>
      </c>
      <c r="G26" s="58">
        <f ca="1">SUMIFS(INDIRECT("'Реестр план'!"&amp;$E$3),'Реестр план'!$F:$F,$C26,'Реестр план'!$I:$I,G$5)*IF($A26="-",-1,1)</f>
        <v>0</v>
      </c>
      <c r="H26" s="58">
        <f>SUMIFS('Реестр факт'!$C:$C,'Реестр факт'!$J:$J,H$5,'Реестр факт'!$E:$E,$C26,'Реестр факт'!$I:$I,"факт")*IF($A26="-",-1,1)</f>
        <v>36596</v>
      </c>
      <c r="I26" s="104">
        <f t="shared" ca="1" si="2"/>
        <v>0</v>
      </c>
      <c r="J26" s="58">
        <f ca="1">SUMIFS(INDIRECT("'Реестр план'!"&amp;$E$3),'Реестр план'!$F:$F,$C26,'Реестр план'!$I:$I,J$5)*IF($A26="-",-1,1)</f>
        <v>0</v>
      </c>
      <c r="K26" s="58">
        <f>SUMIFS('Реестр факт'!$C:$C,'Реестр факт'!$J:$J,K$5,'Реестр факт'!$E:$E,$C26,'Реестр факт'!$I:$I,"факт")*IF($A26="-",-1,1)</f>
        <v>54915</v>
      </c>
      <c r="L26" s="104">
        <f t="shared" ca="1" si="3"/>
        <v>0</v>
      </c>
      <c r="M26" s="58">
        <f ca="1">SUMIFS(INDIRECT("'Реестр план'!"&amp;$E$3),'Реестр план'!$F:$F,$C26,'Реестр план'!$I:$I,M$5)*IF($A26="-",-1,1)</f>
        <v>0</v>
      </c>
      <c r="N26" s="58">
        <f>SUMIFS('Реестр факт'!$C:$C,'Реестр факт'!$J:$J,N$5,'Реестр факт'!$E:$E,$C26,'Реестр факт'!$I:$I,"факт")*IF($A26="-",-1,1)</f>
        <v>38067</v>
      </c>
      <c r="O26" s="104">
        <f t="shared" ca="1" si="4"/>
        <v>0</v>
      </c>
      <c r="P26" s="58">
        <f ca="1">SUMIFS(INDIRECT("'Реестр план'!"&amp;$E$3),'Реестр план'!$F:$F,$C26,'Реестр план'!$I:$I,P$5)*IF($A26="-",-1,1)</f>
        <v>0</v>
      </c>
      <c r="Q26" s="58">
        <f>SUMIFS('Реестр факт'!$C:$C,'Реестр факт'!$J:$J,Q$5,'Реестр факт'!$E:$E,$C26,'Реестр факт'!$I:$I,"факт")*IF($A26="-",-1,1)</f>
        <v>29533</v>
      </c>
      <c r="R26" s="104">
        <f t="shared" ca="1" si="5"/>
        <v>0</v>
      </c>
      <c r="S26" s="58">
        <f ca="1">SUMIFS(INDIRECT("'Реестр план'!"&amp;$E$3),'Реестр план'!$F:$F,$C26,'Реестр план'!$I:$I,S$5)*IF($A26="-",-1,1)</f>
        <v>0</v>
      </c>
      <c r="T26" s="58">
        <f>SUMIFS('Реестр факт'!$C:$C,'Реестр факт'!$J:$J,T$5,'Реестр факт'!$E:$E,$C26,'Реестр факт'!$I:$I,"факт")*IF($A26="-",-1,1)</f>
        <v>27686</v>
      </c>
      <c r="U26" s="104">
        <f t="shared" ca="1" si="6"/>
        <v>0</v>
      </c>
      <c r="V26" s="58">
        <f ca="1">SUMIFS(INDIRECT("'Реестр план'!"&amp;$E$3),'Реестр план'!$F:$F,$C26,'Реестр план'!$I:$I,V$5)*IF($A26="-",-1,1)</f>
        <v>0</v>
      </c>
      <c r="W26" s="58">
        <f>SUMIFS('Реестр факт'!$C:$C,'Реестр факт'!$J:$J,W$5,'Реестр факт'!$E:$E,$C26,'Реестр факт'!$I:$I,"факт")*IF($A26="-",-1,1)</f>
        <v>0</v>
      </c>
      <c r="X26" s="104">
        <f t="shared" ca="1" si="7"/>
        <v>0</v>
      </c>
      <c r="Y26" s="58">
        <f ca="1">SUMIFS(INDIRECT("'Реестр план'!"&amp;$E$3),'Реестр план'!$F:$F,$C26,'Реестр план'!$I:$I,Y$5)*IF($A26="-",-1,1)</f>
        <v>0</v>
      </c>
      <c r="Z26" s="58">
        <f>SUMIFS('Реестр факт'!$C:$C,'Реестр факт'!$J:$J,Z$5,'Реестр факт'!$E:$E,$C26,'Реестр факт'!$I:$I,"факт")*IF($A26="-",-1,1)</f>
        <v>0</v>
      </c>
      <c r="AA26" s="104">
        <f t="shared" ca="1" si="8"/>
        <v>0</v>
      </c>
      <c r="AB26" s="58">
        <f ca="1">SUMIFS(INDIRECT("'Реестр план'!"&amp;$E$3),'Реестр план'!$F:$F,$C26,'Реестр план'!$I:$I,AB$5)*IF($A26="-",-1,1)</f>
        <v>0</v>
      </c>
      <c r="AC26" s="58">
        <f>SUMIFS('Реестр факт'!$C:$C,'Реестр факт'!$J:$J,AC$5,'Реестр факт'!$E:$E,$C26,'Реестр факт'!$I:$I,"факт")*IF($A26="-",-1,1)</f>
        <v>0</v>
      </c>
      <c r="AD26" s="104">
        <f t="shared" ca="1" si="9"/>
        <v>0</v>
      </c>
      <c r="AE26" s="58">
        <f ca="1">SUMIFS(INDIRECT("'Реестр план'!"&amp;$E$3),'Реестр план'!$F:$F,$C26,'Реестр план'!$I:$I,AE$5)*IF($A26="-",-1,1)</f>
        <v>0</v>
      </c>
      <c r="AF26" s="58">
        <f>SUMIFS('Реестр факт'!$C:$C,'Реестр факт'!$J:$J,AF$5,'Реестр факт'!$E:$E,$C26,'Реестр факт'!$I:$I,"факт")*IF($A26="-",-1,1)</f>
        <v>0</v>
      </c>
      <c r="AG26" s="104">
        <f t="shared" ca="1" si="10"/>
        <v>0</v>
      </c>
      <c r="AH26" s="58">
        <f ca="1">SUMIFS(INDIRECT("'Реестр план'!"&amp;$E$3),'Реестр план'!$F:$F,$C26,'Реестр план'!$I:$I,AH$5)*IF($A26="-",-1,1)</f>
        <v>0</v>
      </c>
      <c r="AI26" s="58">
        <f>SUMIFS('Реестр факт'!$C:$C,'Реестр факт'!$J:$J,AI$5,'Реестр факт'!$E:$E,$C26,'Реестр факт'!$I:$I,"факт")*IF($A26="-",-1,1)</f>
        <v>0</v>
      </c>
      <c r="AJ26" s="104">
        <f t="shared" ca="1" si="11"/>
        <v>0</v>
      </c>
      <c r="AK26" s="58">
        <f ca="1">SUMIFS(INDIRECT("'Реестр план'!"&amp;$E$3),'Реестр план'!$F:$F,$C26,'Реестр план'!$I:$I,AK$5)*IF($A26="-",-1,1)</f>
        <v>0</v>
      </c>
      <c r="AL26" s="58">
        <f>SUMIFS('Реестр факт'!$C:$C,'Реестр факт'!$J:$J,AL$5,'Реестр факт'!$E:$E,$C26,'Реестр факт'!$I:$I,"факт")*IF($A26="-",-1,1)</f>
        <v>0</v>
      </c>
      <c r="AM26" s="104">
        <f t="shared" ca="1" si="12"/>
        <v>0</v>
      </c>
      <c r="AN26" s="93">
        <f t="shared" ca="1" si="13"/>
        <v>0</v>
      </c>
      <c r="AO26" s="93">
        <f t="shared" si="51"/>
        <v>224465</v>
      </c>
      <c r="AP26" s="104">
        <f t="shared" ca="1" si="14"/>
        <v>0</v>
      </c>
    </row>
    <row r="27" spans="1:42" s="1" customFormat="1" ht="18" customHeight="1" x14ac:dyDescent="0.3">
      <c r="A27" s="30" t="s">
        <v>86</v>
      </c>
      <c r="B27" s="31">
        <v>12403</v>
      </c>
      <c r="C27" s="32" t="s">
        <v>43</v>
      </c>
      <c r="D27" s="58">
        <f ca="1">SUMIFS(INDIRECT("'Реестр план'!"&amp;$E$3),'Реестр план'!$F:$F,$C27,'Реестр план'!$I:$I,D$5)*IF($A27="-",-1,1)</f>
        <v>0</v>
      </c>
      <c r="E27" s="58">
        <f>SUMIFS('Реестр факт'!$C:$C,'Реестр факт'!$J:$J,E$5,'Реестр факт'!$E:$E,$C27,'Реестр факт'!$I:$I,"факт")*IF($A27="-",-1,1)</f>
        <v>32619</v>
      </c>
      <c r="F27" s="104">
        <f t="shared" ca="1" si="1"/>
        <v>0</v>
      </c>
      <c r="G27" s="58">
        <f ca="1">SUMIFS(INDIRECT("'Реестр план'!"&amp;$E$3),'Реестр план'!$F:$F,$C27,'Реестр план'!$I:$I,G$5)*IF($A27="-",-1,1)</f>
        <v>0</v>
      </c>
      <c r="H27" s="58">
        <f>SUMIFS('Реестр факт'!$C:$C,'Реестр факт'!$J:$J,H$5,'Реестр факт'!$E:$E,$C27,'Реестр факт'!$I:$I,"факт")*IF($A27="-",-1,1)</f>
        <v>58852</v>
      </c>
      <c r="I27" s="104">
        <f t="shared" ca="1" si="2"/>
        <v>0</v>
      </c>
      <c r="J27" s="58">
        <f ca="1">SUMIFS(INDIRECT("'Реестр план'!"&amp;$E$3),'Реестр план'!$F:$F,$C27,'Реестр план'!$I:$I,J$5)*IF($A27="-",-1,1)</f>
        <v>0</v>
      </c>
      <c r="K27" s="58">
        <f>SUMIFS('Реестр факт'!$C:$C,'Реестр факт'!$J:$J,K$5,'Реестр факт'!$E:$E,$C27,'Реестр факт'!$I:$I,"факт")*IF($A27="-",-1,1)</f>
        <v>49530</v>
      </c>
      <c r="L27" s="104">
        <f t="shared" ca="1" si="3"/>
        <v>0</v>
      </c>
      <c r="M27" s="58">
        <f ca="1">SUMIFS(INDIRECT("'Реестр план'!"&amp;$E$3),'Реестр план'!$F:$F,$C27,'Реестр план'!$I:$I,M$5)*IF($A27="-",-1,1)</f>
        <v>0</v>
      </c>
      <c r="N27" s="58">
        <f>SUMIFS('Реестр факт'!$C:$C,'Реестр факт'!$J:$J,N$5,'Реестр факт'!$E:$E,$C27,'Реестр факт'!$I:$I,"факт")*IF($A27="-",-1,1)</f>
        <v>48980</v>
      </c>
      <c r="O27" s="104">
        <f t="shared" ca="1" si="4"/>
        <v>0</v>
      </c>
      <c r="P27" s="58">
        <f ca="1">SUMIFS(INDIRECT("'Реестр план'!"&amp;$E$3),'Реестр план'!$F:$F,$C27,'Реестр план'!$I:$I,P$5)*IF($A27="-",-1,1)</f>
        <v>0</v>
      </c>
      <c r="Q27" s="58">
        <f>SUMIFS('Реестр факт'!$C:$C,'Реестр факт'!$J:$J,Q$5,'Реестр факт'!$E:$E,$C27,'Реестр факт'!$I:$I,"факт")*IF($A27="-",-1,1)</f>
        <v>59729</v>
      </c>
      <c r="R27" s="104">
        <f t="shared" ca="1" si="5"/>
        <v>0</v>
      </c>
      <c r="S27" s="58">
        <f ca="1">SUMIFS(INDIRECT("'Реестр план'!"&amp;$E$3),'Реестр план'!$F:$F,$C27,'Реестр план'!$I:$I,S$5)*IF($A27="-",-1,1)</f>
        <v>0</v>
      </c>
      <c r="T27" s="58">
        <f>SUMIFS('Реестр факт'!$C:$C,'Реестр факт'!$J:$J,T$5,'Реестр факт'!$E:$E,$C27,'Реестр факт'!$I:$I,"факт")*IF($A27="-",-1,1)</f>
        <v>14672</v>
      </c>
      <c r="U27" s="104">
        <f t="shared" ca="1" si="6"/>
        <v>0</v>
      </c>
      <c r="V27" s="58">
        <f ca="1">SUMIFS(INDIRECT("'Реестр план'!"&amp;$E$3),'Реестр план'!$F:$F,$C27,'Реестр план'!$I:$I,V$5)*IF($A27="-",-1,1)</f>
        <v>0</v>
      </c>
      <c r="W27" s="58">
        <f>SUMIFS('Реестр факт'!$C:$C,'Реестр факт'!$J:$J,W$5,'Реестр факт'!$E:$E,$C27,'Реестр факт'!$I:$I,"факт")*IF($A27="-",-1,1)</f>
        <v>0</v>
      </c>
      <c r="X27" s="104">
        <f t="shared" ca="1" si="7"/>
        <v>0</v>
      </c>
      <c r="Y27" s="58">
        <f ca="1">SUMIFS(INDIRECT("'Реестр план'!"&amp;$E$3),'Реестр план'!$F:$F,$C27,'Реестр план'!$I:$I,Y$5)*IF($A27="-",-1,1)</f>
        <v>0</v>
      </c>
      <c r="Z27" s="58">
        <f>SUMIFS('Реестр факт'!$C:$C,'Реестр факт'!$J:$J,Z$5,'Реестр факт'!$E:$E,$C27,'Реестр факт'!$I:$I,"факт")*IF($A27="-",-1,1)</f>
        <v>0</v>
      </c>
      <c r="AA27" s="104">
        <f t="shared" ca="1" si="8"/>
        <v>0</v>
      </c>
      <c r="AB27" s="58">
        <f ca="1">SUMIFS(INDIRECT("'Реестр план'!"&amp;$E$3),'Реестр план'!$F:$F,$C27,'Реестр план'!$I:$I,AB$5)*IF($A27="-",-1,1)</f>
        <v>0</v>
      </c>
      <c r="AC27" s="58">
        <f>SUMIFS('Реестр факт'!$C:$C,'Реестр факт'!$J:$J,AC$5,'Реестр факт'!$E:$E,$C27,'Реестр факт'!$I:$I,"факт")*IF($A27="-",-1,1)</f>
        <v>0</v>
      </c>
      <c r="AD27" s="104">
        <f t="shared" ca="1" si="9"/>
        <v>0</v>
      </c>
      <c r="AE27" s="58">
        <f ca="1">SUMIFS(INDIRECT("'Реестр план'!"&amp;$E$3),'Реестр план'!$F:$F,$C27,'Реестр план'!$I:$I,AE$5)*IF($A27="-",-1,1)</f>
        <v>0</v>
      </c>
      <c r="AF27" s="58">
        <f>SUMIFS('Реестр факт'!$C:$C,'Реестр факт'!$J:$J,AF$5,'Реестр факт'!$E:$E,$C27,'Реестр факт'!$I:$I,"факт")*IF($A27="-",-1,1)</f>
        <v>0</v>
      </c>
      <c r="AG27" s="104">
        <f t="shared" ca="1" si="10"/>
        <v>0</v>
      </c>
      <c r="AH27" s="58">
        <f ca="1">SUMIFS(INDIRECT("'Реестр план'!"&amp;$E$3),'Реестр план'!$F:$F,$C27,'Реестр план'!$I:$I,AH$5)*IF($A27="-",-1,1)</f>
        <v>0</v>
      </c>
      <c r="AI27" s="58">
        <f>SUMIFS('Реестр факт'!$C:$C,'Реестр факт'!$J:$J,AI$5,'Реестр факт'!$E:$E,$C27,'Реестр факт'!$I:$I,"факт")*IF($A27="-",-1,1)</f>
        <v>0</v>
      </c>
      <c r="AJ27" s="104">
        <f t="shared" ca="1" si="11"/>
        <v>0</v>
      </c>
      <c r="AK27" s="58">
        <f ca="1">SUMIFS(INDIRECT("'Реестр план'!"&amp;$E$3),'Реестр план'!$F:$F,$C27,'Реестр план'!$I:$I,AK$5)*IF($A27="-",-1,1)</f>
        <v>0</v>
      </c>
      <c r="AL27" s="58">
        <f>SUMIFS('Реестр факт'!$C:$C,'Реестр факт'!$J:$J,AL$5,'Реестр факт'!$E:$E,$C27,'Реестр факт'!$I:$I,"факт")*IF($A27="-",-1,1)</f>
        <v>0</v>
      </c>
      <c r="AM27" s="104">
        <f t="shared" ca="1" si="12"/>
        <v>0</v>
      </c>
      <c r="AN27" s="93">
        <f t="shared" ca="1" si="13"/>
        <v>0</v>
      </c>
      <c r="AO27" s="93">
        <f t="shared" si="51"/>
        <v>264382</v>
      </c>
      <c r="AP27" s="104">
        <f t="shared" ca="1" si="14"/>
        <v>0</v>
      </c>
    </row>
    <row r="28" spans="1:42" s="1" customFormat="1" ht="18" customHeight="1" x14ac:dyDescent="0.3">
      <c r="A28" s="30" t="s">
        <v>86</v>
      </c>
      <c r="B28" s="31">
        <v>12404</v>
      </c>
      <c r="C28" s="32" t="s">
        <v>44</v>
      </c>
      <c r="D28" s="58">
        <f ca="1">SUMIFS(INDIRECT("'Реестр план'!"&amp;$E$3),'Реестр план'!$F:$F,$C28,'Реестр план'!$I:$I,D$5)*IF($A28="-",-1,1)</f>
        <v>0</v>
      </c>
      <c r="E28" s="58">
        <f>SUMIFS('Реестр факт'!$C:$C,'Реестр факт'!$J:$J,E$5,'Реестр факт'!$E:$E,$C28,'Реестр факт'!$I:$I,"факт")*IF($A28="-",-1,1)</f>
        <v>24537</v>
      </c>
      <c r="F28" s="104">
        <f t="shared" ca="1" si="1"/>
        <v>0</v>
      </c>
      <c r="G28" s="58">
        <f ca="1">SUMIFS(INDIRECT("'Реестр план'!"&amp;$E$3),'Реестр план'!$F:$F,$C28,'Реестр план'!$I:$I,G$5)*IF($A28="-",-1,1)</f>
        <v>0</v>
      </c>
      <c r="H28" s="58">
        <f>SUMIFS('Реестр факт'!$C:$C,'Реестр факт'!$J:$J,H$5,'Реестр факт'!$E:$E,$C28,'Реестр факт'!$I:$I,"факт")*IF($A28="-",-1,1)</f>
        <v>42637</v>
      </c>
      <c r="I28" s="104">
        <f t="shared" ca="1" si="2"/>
        <v>0</v>
      </c>
      <c r="J28" s="58">
        <f ca="1">SUMIFS(INDIRECT("'Реестр план'!"&amp;$E$3),'Реестр план'!$F:$F,$C28,'Реестр план'!$I:$I,J$5)*IF($A28="-",-1,1)</f>
        <v>0</v>
      </c>
      <c r="K28" s="58">
        <f>SUMIFS('Реестр факт'!$C:$C,'Реестр факт'!$J:$J,K$5,'Реестр факт'!$E:$E,$C28,'Реестр факт'!$I:$I,"факт")*IF($A28="-",-1,1)</f>
        <v>45359</v>
      </c>
      <c r="L28" s="104">
        <f t="shared" ca="1" si="3"/>
        <v>0</v>
      </c>
      <c r="M28" s="58">
        <f ca="1">SUMIFS(INDIRECT("'Реестр план'!"&amp;$E$3),'Реестр план'!$F:$F,$C28,'Реестр план'!$I:$I,M$5)*IF($A28="-",-1,1)</f>
        <v>0</v>
      </c>
      <c r="N28" s="58">
        <f>SUMIFS('Реестр факт'!$C:$C,'Реестр факт'!$J:$J,N$5,'Реестр факт'!$E:$E,$C28,'Реестр факт'!$I:$I,"факт")*IF($A28="-",-1,1)</f>
        <v>23282</v>
      </c>
      <c r="O28" s="104">
        <f t="shared" ca="1" si="4"/>
        <v>0</v>
      </c>
      <c r="P28" s="58">
        <f ca="1">SUMIFS(INDIRECT("'Реестр план'!"&amp;$E$3),'Реестр план'!$F:$F,$C28,'Реестр план'!$I:$I,P$5)*IF($A28="-",-1,1)</f>
        <v>0</v>
      </c>
      <c r="Q28" s="58">
        <f>SUMIFS('Реестр факт'!$C:$C,'Реестр факт'!$J:$J,Q$5,'Реестр факт'!$E:$E,$C28,'Реестр факт'!$I:$I,"факт")*IF($A28="-",-1,1)</f>
        <v>32729</v>
      </c>
      <c r="R28" s="104">
        <f t="shared" ca="1" si="5"/>
        <v>0</v>
      </c>
      <c r="S28" s="58">
        <f ca="1">SUMIFS(INDIRECT("'Реестр план'!"&amp;$E$3),'Реестр план'!$F:$F,$C28,'Реестр план'!$I:$I,S$5)*IF($A28="-",-1,1)</f>
        <v>0</v>
      </c>
      <c r="T28" s="58">
        <f>SUMIFS('Реестр факт'!$C:$C,'Реестр факт'!$J:$J,T$5,'Реестр факт'!$E:$E,$C28,'Реестр факт'!$I:$I,"факт")*IF($A28="-",-1,1)</f>
        <v>16126</v>
      </c>
      <c r="U28" s="104">
        <f t="shared" ca="1" si="6"/>
        <v>0</v>
      </c>
      <c r="V28" s="58">
        <f ca="1">SUMIFS(INDIRECT("'Реестр план'!"&amp;$E$3),'Реестр план'!$F:$F,$C28,'Реестр план'!$I:$I,V$5)*IF($A28="-",-1,1)</f>
        <v>0</v>
      </c>
      <c r="W28" s="58">
        <f>SUMIFS('Реестр факт'!$C:$C,'Реестр факт'!$J:$J,W$5,'Реестр факт'!$E:$E,$C28,'Реестр факт'!$I:$I,"факт")*IF($A28="-",-1,1)</f>
        <v>0</v>
      </c>
      <c r="X28" s="104">
        <f t="shared" ca="1" si="7"/>
        <v>0</v>
      </c>
      <c r="Y28" s="58">
        <f ca="1">SUMIFS(INDIRECT("'Реестр план'!"&amp;$E$3),'Реестр план'!$F:$F,$C28,'Реестр план'!$I:$I,Y$5)*IF($A28="-",-1,1)</f>
        <v>0</v>
      </c>
      <c r="Z28" s="58">
        <f>SUMIFS('Реестр факт'!$C:$C,'Реестр факт'!$J:$J,Z$5,'Реестр факт'!$E:$E,$C28,'Реестр факт'!$I:$I,"факт")*IF($A28="-",-1,1)</f>
        <v>0</v>
      </c>
      <c r="AA28" s="104">
        <f t="shared" ca="1" si="8"/>
        <v>0</v>
      </c>
      <c r="AB28" s="58">
        <f ca="1">SUMIFS(INDIRECT("'Реестр план'!"&amp;$E$3),'Реестр план'!$F:$F,$C28,'Реестр план'!$I:$I,AB$5)*IF($A28="-",-1,1)</f>
        <v>0</v>
      </c>
      <c r="AC28" s="58">
        <f>SUMIFS('Реестр факт'!$C:$C,'Реестр факт'!$J:$J,AC$5,'Реестр факт'!$E:$E,$C28,'Реестр факт'!$I:$I,"факт")*IF($A28="-",-1,1)</f>
        <v>0</v>
      </c>
      <c r="AD28" s="104">
        <f t="shared" ca="1" si="9"/>
        <v>0</v>
      </c>
      <c r="AE28" s="58">
        <f ca="1">SUMIFS(INDIRECT("'Реестр план'!"&amp;$E$3),'Реестр план'!$F:$F,$C28,'Реестр план'!$I:$I,AE$5)*IF($A28="-",-1,1)</f>
        <v>0</v>
      </c>
      <c r="AF28" s="58">
        <f>SUMIFS('Реестр факт'!$C:$C,'Реестр факт'!$J:$J,AF$5,'Реестр факт'!$E:$E,$C28,'Реестр факт'!$I:$I,"факт")*IF($A28="-",-1,1)</f>
        <v>0</v>
      </c>
      <c r="AG28" s="104">
        <f t="shared" ca="1" si="10"/>
        <v>0</v>
      </c>
      <c r="AH28" s="58">
        <f ca="1">SUMIFS(INDIRECT("'Реестр план'!"&amp;$E$3),'Реестр план'!$F:$F,$C28,'Реестр план'!$I:$I,AH$5)*IF($A28="-",-1,1)</f>
        <v>0</v>
      </c>
      <c r="AI28" s="58">
        <f>SUMIFS('Реестр факт'!$C:$C,'Реестр факт'!$J:$J,AI$5,'Реестр факт'!$E:$E,$C28,'Реестр факт'!$I:$I,"факт")*IF($A28="-",-1,1)</f>
        <v>0</v>
      </c>
      <c r="AJ28" s="104">
        <f t="shared" ca="1" si="11"/>
        <v>0</v>
      </c>
      <c r="AK28" s="58">
        <f ca="1">SUMIFS(INDIRECT("'Реестр план'!"&amp;$E$3),'Реестр план'!$F:$F,$C28,'Реестр план'!$I:$I,AK$5)*IF($A28="-",-1,1)</f>
        <v>0</v>
      </c>
      <c r="AL28" s="58">
        <f>SUMIFS('Реестр факт'!$C:$C,'Реестр факт'!$J:$J,AL$5,'Реестр факт'!$E:$E,$C28,'Реестр факт'!$I:$I,"факт")*IF($A28="-",-1,1)</f>
        <v>0</v>
      </c>
      <c r="AM28" s="104">
        <f t="shared" ca="1" si="12"/>
        <v>0</v>
      </c>
      <c r="AN28" s="93">
        <f t="shared" ca="1" si="13"/>
        <v>0</v>
      </c>
      <c r="AO28" s="93">
        <f t="shared" si="51"/>
        <v>184670</v>
      </c>
      <c r="AP28" s="104">
        <f t="shared" ca="1" si="14"/>
        <v>0</v>
      </c>
    </row>
    <row r="29" spans="1:42" s="1" customFormat="1" ht="18" customHeight="1" x14ac:dyDescent="0.3">
      <c r="A29" s="30" t="s">
        <v>86</v>
      </c>
      <c r="B29" s="31">
        <v>12405</v>
      </c>
      <c r="C29" s="32" t="s">
        <v>45</v>
      </c>
      <c r="D29" s="58">
        <f ca="1">SUMIFS(INDIRECT("'Реестр план'!"&amp;$E$3),'Реестр план'!$F:$F,$C29,'Реестр план'!$I:$I,D$5)*IF($A29="-",-1,1)</f>
        <v>0</v>
      </c>
      <c r="E29" s="58">
        <f>SUMIFS('Реестр факт'!$C:$C,'Реестр факт'!$J:$J,E$5,'Реестр факт'!$E:$E,$C29,'Реестр факт'!$I:$I,"факт")*IF($A29="-",-1,1)</f>
        <v>52482</v>
      </c>
      <c r="F29" s="104">
        <f t="shared" ca="1" si="1"/>
        <v>0</v>
      </c>
      <c r="G29" s="58">
        <f ca="1">SUMIFS(INDIRECT("'Реестр план'!"&amp;$E$3),'Реестр план'!$F:$F,$C29,'Реестр план'!$I:$I,G$5)*IF($A29="-",-1,1)</f>
        <v>0</v>
      </c>
      <c r="H29" s="58">
        <f>SUMIFS('Реестр факт'!$C:$C,'Реестр факт'!$J:$J,H$5,'Реестр факт'!$E:$E,$C29,'Реестр факт'!$I:$I,"факт")*IF($A29="-",-1,1)</f>
        <v>50915</v>
      </c>
      <c r="I29" s="104">
        <f t="shared" ca="1" si="2"/>
        <v>0</v>
      </c>
      <c r="J29" s="58">
        <f ca="1">SUMIFS(INDIRECT("'Реестр план'!"&amp;$E$3),'Реестр план'!$F:$F,$C29,'Реестр план'!$I:$I,J$5)*IF($A29="-",-1,1)</f>
        <v>0</v>
      </c>
      <c r="K29" s="58">
        <f>SUMIFS('Реестр факт'!$C:$C,'Реестр факт'!$J:$J,K$5,'Реестр факт'!$E:$E,$C29,'Реестр факт'!$I:$I,"факт")*IF($A29="-",-1,1)</f>
        <v>40493</v>
      </c>
      <c r="L29" s="104">
        <f t="shared" ca="1" si="3"/>
        <v>0</v>
      </c>
      <c r="M29" s="58">
        <f ca="1">SUMIFS(INDIRECT("'Реестр план'!"&amp;$E$3),'Реестр план'!$F:$F,$C29,'Реестр план'!$I:$I,M$5)*IF($A29="-",-1,1)</f>
        <v>0</v>
      </c>
      <c r="N29" s="58">
        <f>SUMIFS('Реестр факт'!$C:$C,'Реестр факт'!$J:$J,N$5,'Реестр факт'!$E:$E,$C29,'Реестр факт'!$I:$I,"факт")*IF($A29="-",-1,1)</f>
        <v>43930</v>
      </c>
      <c r="O29" s="104">
        <f t="shared" ca="1" si="4"/>
        <v>0</v>
      </c>
      <c r="P29" s="58">
        <f ca="1">SUMIFS(INDIRECT("'Реестр план'!"&amp;$E$3),'Реестр план'!$F:$F,$C29,'Реестр план'!$I:$I,P$5)*IF($A29="-",-1,1)</f>
        <v>0</v>
      </c>
      <c r="Q29" s="58">
        <f>SUMIFS('Реестр факт'!$C:$C,'Реестр факт'!$J:$J,Q$5,'Реестр факт'!$E:$E,$C29,'Реестр факт'!$I:$I,"факт")*IF($A29="-",-1,1)</f>
        <v>45077</v>
      </c>
      <c r="R29" s="104">
        <f t="shared" ca="1" si="5"/>
        <v>0</v>
      </c>
      <c r="S29" s="58">
        <f ca="1">SUMIFS(INDIRECT("'Реестр план'!"&amp;$E$3),'Реестр план'!$F:$F,$C29,'Реестр план'!$I:$I,S$5)*IF($A29="-",-1,1)</f>
        <v>0</v>
      </c>
      <c r="T29" s="58">
        <f>SUMIFS('Реестр факт'!$C:$C,'Реестр факт'!$J:$J,T$5,'Реестр факт'!$E:$E,$C29,'Реестр факт'!$I:$I,"факт")*IF($A29="-",-1,1)</f>
        <v>23414</v>
      </c>
      <c r="U29" s="104">
        <f t="shared" ca="1" si="6"/>
        <v>0</v>
      </c>
      <c r="V29" s="58">
        <f ca="1">SUMIFS(INDIRECT("'Реестр план'!"&amp;$E$3),'Реестр план'!$F:$F,$C29,'Реестр план'!$I:$I,V$5)*IF($A29="-",-1,1)</f>
        <v>0</v>
      </c>
      <c r="W29" s="58">
        <f>SUMIFS('Реестр факт'!$C:$C,'Реестр факт'!$J:$J,W$5,'Реестр факт'!$E:$E,$C29,'Реестр факт'!$I:$I,"факт")*IF($A29="-",-1,1)</f>
        <v>0</v>
      </c>
      <c r="X29" s="104">
        <f t="shared" ca="1" si="7"/>
        <v>0</v>
      </c>
      <c r="Y29" s="58">
        <f ca="1">SUMIFS(INDIRECT("'Реестр план'!"&amp;$E$3),'Реестр план'!$F:$F,$C29,'Реестр план'!$I:$I,Y$5)*IF($A29="-",-1,1)</f>
        <v>0</v>
      </c>
      <c r="Z29" s="58">
        <f>SUMIFS('Реестр факт'!$C:$C,'Реестр факт'!$J:$J,Z$5,'Реестр факт'!$E:$E,$C29,'Реестр факт'!$I:$I,"факт")*IF($A29="-",-1,1)</f>
        <v>0</v>
      </c>
      <c r="AA29" s="104">
        <f t="shared" ca="1" si="8"/>
        <v>0</v>
      </c>
      <c r="AB29" s="58">
        <f ca="1">SUMIFS(INDIRECT("'Реестр план'!"&amp;$E$3),'Реестр план'!$F:$F,$C29,'Реестр план'!$I:$I,AB$5)*IF($A29="-",-1,1)</f>
        <v>0</v>
      </c>
      <c r="AC29" s="58">
        <f>SUMIFS('Реестр факт'!$C:$C,'Реестр факт'!$J:$J,AC$5,'Реестр факт'!$E:$E,$C29,'Реестр факт'!$I:$I,"факт")*IF($A29="-",-1,1)</f>
        <v>0</v>
      </c>
      <c r="AD29" s="104">
        <f t="shared" ca="1" si="9"/>
        <v>0</v>
      </c>
      <c r="AE29" s="58">
        <f ca="1">SUMIFS(INDIRECT("'Реестр план'!"&amp;$E$3),'Реестр план'!$F:$F,$C29,'Реестр план'!$I:$I,AE$5)*IF($A29="-",-1,1)</f>
        <v>0</v>
      </c>
      <c r="AF29" s="58">
        <f>SUMIFS('Реестр факт'!$C:$C,'Реестр факт'!$J:$J,AF$5,'Реестр факт'!$E:$E,$C29,'Реестр факт'!$I:$I,"факт")*IF($A29="-",-1,1)</f>
        <v>0</v>
      </c>
      <c r="AG29" s="104">
        <f t="shared" ca="1" si="10"/>
        <v>0</v>
      </c>
      <c r="AH29" s="58">
        <f ca="1">SUMIFS(INDIRECT("'Реестр план'!"&amp;$E$3),'Реестр план'!$F:$F,$C29,'Реестр план'!$I:$I,AH$5)*IF($A29="-",-1,1)</f>
        <v>0</v>
      </c>
      <c r="AI29" s="58">
        <f>SUMIFS('Реестр факт'!$C:$C,'Реестр факт'!$J:$J,AI$5,'Реестр факт'!$E:$E,$C29,'Реестр факт'!$I:$I,"факт")*IF($A29="-",-1,1)</f>
        <v>0</v>
      </c>
      <c r="AJ29" s="104">
        <f t="shared" ca="1" si="11"/>
        <v>0</v>
      </c>
      <c r="AK29" s="58">
        <f ca="1">SUMIFS(INDIRECT("'Реестр план'!"&amp;$E$3),'Реестр план'!$F:$F,$C29,'Реестр план'!$I:$I,AK$5)*IF($A29="-",-1,1)</f>
        <v>0</v>
      </c>
      <c r="AL29" s="58">
        <f>SUMIFS('Реестр факт'!$C:$C,'Реестр факт'!$J:$J,AL$5,'Реестр факт'!$E:$E,$C29,'Реестр факт'!$I:$I,"факт")*IF($A29="-",-1,1)</f>
        <v>0</v>
      </c>
      <c r="AM29" s="104">
        <f t="shared" ca="1" si="12"/>
        <v>0</v>
      </c>
      <c r="AN29" s="93">
        <f t="shared" ca="1" si="13"/>
        <v>0</v>
      </c>
      <c r="AO29" s="93">
        <f t="shared" si="51"/>
        <v>256311</v>
      </c>
      <c r="AP29" s="104">
        <f t="shared" ca="1" si="14"/>
        <v>0</v>
      </c>
    </row>
    <row r="30" spans="1:42" s="22" customFormat="1" ht="18" customHeight="1" x14ac:dyDescent="0.3">
      <c r="A30" s="33"/>
      <c r="B30" s="34">
        <v>12500</v>
      </c>
      <c r="C30" s="35" t="s">
        <v>46</v>
      </c>
      <c r="D30" s="60">
        <f ca="1">SUM(D31:D35)</f>
        <v>142500</v>
      </c>
      <c r="E30" s="60">
        <f>SUM(E31:E35)</f>
        <v>126401</v>
      </c>
      <c r="F30" s="105">
        <f t="shared" ca="1" si="1"/>
        <v>-0.11297543859649123</v>
      </c>
      <c r="G30" s="60">
        <f ca="1">SUM(G31:G35)</f>
        <v>142500</v>
      </c>
      <c r="H30" s="60">
        <f>SUM(H31:H35)</f>
        <v>182972</v>
      </c>
      <c r="I30" s="105">
        <f t="shared" ca="1" si="2"/>
        <v>0.28401403508771927</v>
      </c>
      <c r="J30" s="60">
        <f ca="1">SUM(J31:J35)</f>
        <v>142500</v>
      </c>
      <c r="K30" s="60">
        <f>SUM(K31:K35)</f>
        <v>167907</v>
      </c>
      <c r="L30" s="105">
        <f t="shared" ca="1" si="3"/>
        <v>0.17829473684210526</v>
      </c>
      <c r="M30" s="60">
        <f ca="1">SUM(M31:M35)</f>
        <v>142500</v>
      </c>
      <c r="N30" s="60">
        <f>SUM(N31:N35)</f>
        <v>141078</v>
      </c>
      <c r="O30" s="105">
        <f t="shared" ca="1" si="4"/>
        <v>-9.9789473684210525E-3</v>
      </c>
      <c r="P30" s="60">
        <f ca="1">SUM(P31:P35)</f>
        <v>142500</v>
      </c>
      <c r="Q30" s="60">
        <f>SUM(Q31:Q35)</f>
        <v>181992</v>
      </c>
      <c r="R30" s="105">
        <f t="shared" ca="1" si="5"/>
        <v>0.27713684210526318</v>
      </c>
      <c r="S30" s="60">
        <f ca="1">SUM(S31:S35)</f>
        <v>142500</v>
      </c>
      <c r="T30" s="60">
        <f>SUM(T31:T35)</f>
        <v>200745</v>
      </c>
      <c r="U30" s="105">
        <f t="shared" ca="1" si="6"/>
        <v>0.40873684210526318</v>
      </c>
      <c r="V30" s="60">
        <f ca="1">SUM(V31:V35)</f>
        <v>142500</v>
      </c>
      <c r="W30" s="60">
        <f>SUM(W31:W35)</f>
        <v>0</v>
      </c>
      <c r="X30" s="105">
        <f t="shared" ca="1" si="7"/>
        <v>-1</v>
      </c>
      <c r="Y30" s="60">
        <f ca="1">SUM(Y31:Y35)</f>
        <v>142500</v>
      </c>
      <c r="Z30" s="60">
        <f>SUM(Z31:Z35)</f>
        <v>0</v>
      </c>
      <c r="AA30" s="105">
        <f t="shared" ca="1" si="8"/>
        <v>-1</v>
      </c>
      <c r="AB30" s="60">
        <f ca="1">SUM(AB31:AB35)</f>
        <v>142500</v>
      </c>
      <c r="AC30" s="60">
        <f>SUM(AC31:AC35)</f>
        <v>0</v>
      </c>
      <c r="AD30" s="105">
        <f t="shared" ca="1" si="9"/>
        <v>-1</v>
      </c>
      <c r="AE30" s="60">
        <f ca="1">SUM(AE31:AE35)</f>
        <v>142500</v>
      </c>
      <c r="AF30" s="60">
        <f>SUM(AF31:AF35)</f>
        <v>0</v>
      </c>
      <c r="AG30" s="105">
        <f t="shared" ca="1" si="10"/>
        <v>-1</v>
      </c>
      <c r="AH30" s="60">
        <f ca="1">SUM(AH31:AH35)</f>
        <v>142500</v>
      </c>
      <c r="AI30" s="60">
        <f>SUM(AI31:AI35)</f>
        <v>0</v>
      </c>
      <c r="AJ30" s="105">
        <f t="shared" ca="1" si="11"/>
        <v>-1</v>
      </c>
      <c r="AK30" s="60">
        <f ca="1">SUM(AK31:AK35)</f>
        <v>142500</v>
      </c>
      <c r="AL30" s="60">
        <f>SUM(AL31:AL35)</f>
        <v>0</v>
      </c>
      <c r="AM30" s="105">
        <f t="shared" ca="1" si="12"/>
        <v>-1</v>
      </c>
      <c r="AN30" s="94">
        <f t="shared" ca="1" si="13"/>
        <v>1710000</v>
      </c>
      <c r="AO30" s="94">
        <f t="shared" si="51"/>
        <v>1001095</v>
      </c>
      <c r="AP30" s="105">
        <f t="shared" ca="1" si="14"/>
        <v>-0.41456432748538014</v>
      </c>
    </row>
    <row r="31" spans="1:42" s="1" customFormat="1" ht="18" customHeight="1" x14ac:dyDescent="0.3">
      <c r="A31" s="30" t="s">
        <v>86</v>
      </c>
      <c r="B31" s="31">
        <v>12501</v>
      </c>
      <c r="C31" s="32" t="s">
        <v>47</v>
      </c>
      <c r="D31" s="58">
        <f ca="1">SUMIFS(INDIRECT("'Реестр план'!"&amp;$E$3),'Реестр план'!$F:$F,$C31,'Реестр план'!$I:$I,D$5)*IF($A31="-",-1,1)</f>
        <v>90000</v>
      </c>
      <c r="E31" s="58">
        <f>SUMIFS('Реестр факт'!$C:$C,'Реестр факт'!$J:$J,E$5,'Реестр факт'!$E:$E,$C31,'Реестр факт'!$I:$I,"факт")*IF($A31="-",-1,1)</f>
        <v>31154</v>
      </c>
      <c r="F31" s="104">
        <f t="shared" ca="1" si="1"/>
        <v>-0.65384444444444445</v>
      </c>
      <c r="G31" s="58">
        <f ca="1">SUMIFS(INDIRECT("'Реестр план'!"&amp;$E$3),'Реестр план'!$F:$F,$C31,'Реестр план'!$I:$I,G$5)*IF($A31="-",-1,1)</f>
        <v>90000</v>
      </c>
      <c r="H31" s="58">
        <f>SUMIFS('Реестр факт'!$C:$C,'Реестр факт'!$J:$J,H$5,'Реестр факт'!$E:$E,$C31,'Реестр факт'!$I:$I,"факт")*IF($A31="-",-1,1)</f>
        <v>24957</v>
      </c>
      <c r="I31" s="104">
        <f t="shared" ca="1" si="2"/>
        <v>-0.72270000000000001</v>
      </c>
      <c r="J31" s="58">
        <f ca="1">SUMIFS(INDIRECT("'Реестр план'!"&amp;$E$3),'Реестр план'!$F:$F,$C31,'Реестр план'!$I:$I,J$5)*IF($A31="-",-1,1)</f>
        <v>90000</v>
      </c>
      <c r="K31" s="58">
        <f>SUMIFS('Реестр факт'!$C:$C,'Реестр факт'!$J:$J,K$5,'Реестр факт'!$E:$E,$C31,'Реестр факт'!$I:$I,"факт")*IF($A31="-",-1,1)</f>
        <v>50457</v>
      </c>
      <c r="L31" s="104">
        <f t="shared" ca="1" si="3"/>
        <v>-0.43936666666666668</v>
      </c>
      <c r="M31" s="58">
        <f ca="1">SUMIFS(INDIRECT("'Реестр план'!"&amp;$E$3),'Реестр план'!$F:$F,$C31,'Реестр план'!$I:$I,M$5)*IF($A31="-",-1,1)</f>
        <v>90000</v>
      </c>
      <c r="N31" s="58">
        <f>SUMIFS('Реестр факт'!$C:$C,'Реестр факт'!$J:$J,N$5,'Реестр факт'!$E:$E,$C31,'Реестр факт'!$I:$I,"факт")*IF($A31="-",-1,1)</f>
        <v>23451</v>
      </c>
      <c r="O31" s="104">
        <f t="shared" ca="1" si="4"/>
        <v>-0.73943333333333339</v>
      </c>
      <c r="P31" s="58">
        <f ca="1">SUMIFS(INDIRECT("'Реестр план'!"&amp;$E$3),'Реестр план'!$F:$F,$C31,'Реестр план'!$I:$I,P$5)*IF($A31="-",-1,1)</f>
        <v>90000</v>
      </c>
      <c r="Q31" s="58">
        <f>SUMIFS('Реестр факт'!$C:$C,'Реестр факт'!$J:$J,Q$5,'Реестр факт'!$E:$E,$C31,'Реестр факт'!$I:$I,"факт")*IF($A31="-",-1,1)</f>
        <v>50320</v>
      </c>
      <c r="R31" s="104">
        <f t="shared" ca="1" si="5"/>
        <v>-0.44088888888888889</v>
      </c>
      <c r="S31" s="58">
        <f ca="1">SUMIFS(INDIRECT("'Реестр план'!"&amp;$E$3),'Реестр план'!$F:$F,$C31,'Реестр план'!$I:$I,S$5)*IF($A31="-",-1,1)</f>
        <v>90000</v>
      </c>
      <c r="T31" s="58">
        <f>SUMIFS('Реестр факт'!$C:$C,'Реестр факт'!$J:$J,T$5,'Реестр факт'!$E:$E,$C31,'Реестр факт'!$I:$I,"факт")*IF($A31="-",-1,1)</f>
        <v>43374</v>
      </c>
      <c r="U31" s="104">
        <f t="shared" ca="1" si="6"/>
        <v>-0.51806666666666668</v>
      </c>
      <c r="V31" s="58">
        <f ca="1">SUMIFS(INDIRECT("'Реестр план'!"&amp;$E$3),'Реестр план'!$F:$F,$C31,'Реестр план'!$I:$I,V$5)*IF($A31="-",-1,1)</f>
        <v>90000</v>
      </c>
      <c r="W31" s="58">
        <f>SUMIFS('Реестр факт'!$C:$C,'Реестр факт'!$J:$J,W$5,'Реестр факт'!$E:$E,$C31,'Реестр факт'!$I:$I,"факт")*IF($A31="-",-1,1)</f>
        <v>0</v>
      </c>
      <c r="X31" s="104">
        <f t="shared" ca="1" si="7"/>
        <v>-1</v>
      </c>
      <c r="Y31" s="58">
        <f ca="1">SUMIFS(INDIRECT("'Реестр план'!"&amp;$E$3),'Реестр план'!$F:$F,$C31,'Реестр план'!$I:$I,Y$5)*IF($A31="-",-1,1)</f>
        <v>90000</v>
      </c>
      <c r="Z31" s="58">
        <f>SUMIFS('Реестр факт'!$C:$C,'Реестр факт'!$J:$J,Z$5,'Реестр факт'!$E:$E,$C31,'Реестр факт'!$I:$I,"факт")*IF($A31="-",-1,1)</f>
        <v>0</v>
      </c>
      <c r="AA31" s="104">
        <f t="shared" ca="1" si="8"/>
        <v>-1</v>
      </c>
      <c r="AB31" s="58">
        <f ca="1">SUMIFS(INDIRECT("'Реестр план'!"&amp;$E$3),'Реестр план'!$F:$F,$C31,'Реестр план'!$I:$I,AB$5)*IF($A31="-",-1,1)</f>
        <v>90000</v>
      </c>
      <c r="AC31" s="58">
        <f>SUMIFS('Реестр факт'!$C:$C,'Реестр факт'!$J:$J,AC$5,'Реестр факт'!$E:$E,$C31,'Реестр факт'!$I:$I,"факт")*IF($A31="-",-1,1)</f>
        <v>0</v>
      </c>
      <c r="AD31" s="104">
        <f t="shared" ca="1" si="9"/>
        <v>-1</v>
      </c>
      <c r="AE31" s="58">
        <f ca="1">SUMIFS(INDIRECT("'Реестр план'!"&amp;$E$3),'Реестр план'!$F:$F,$C31,'Реестр план'!$I:$I,AE$5)*IF($A31="-",-1,1)</f>
        <v>90000</v>
      </c>
      <c r="AF31" s="58">
        <f>SUMIFS('Реестр факт'!$C:$C,'Реестр факт'!$J:$J,AF$5,'Реестр факт'!$E:$E,$C31,'Реестр факт'!$I:$I,"факт")*IF($A31="-",-1,1)</f>
        <v>0</v>
      </c>
      <c r="AG31" s="104">
        <f t="shared" ca="1" si="10"/>
        <v>-1</v>
      </c>
      <c r="AH31" s="58">
        <f ca="1">SUMIFS(INDIRECT("'Реестр план'!"&amp;$E$3),'Реестр план'!$F:$F,$C31,'Реестр план'!$I:$I,AH$5)*IF($A31="-",-1,1)</f>
        <v>90000</v>
      </c>
      <c r="AI31" s="58">
        <f>SUMIFS('Реестр факт'!$C:$C,'Реестр факт'!$J:$J,AI$5,'Реестр факт'!$E:$E,$C31,'Реестр факт'!$I:$I,"факт")*IF($A31="-",-1,1)</f>
        <v>0</v>
      </c>
      <c r="AJ31" s="104">
        <f t="shared" ca="1" si="11"/>
        <v>-1</v>
      </c>
      <c r="AK31" s="58">
        <f ca="1">SUMIFS(INDIRECT("'Реестр план'!"&amp;$E$3),'Реестр план'!$F:$F,$C31,'Реестр план'!$I:$I,AK$5)*IF($A31="-",-1,1)</f>
        <v>90000</v>
      </c>
      <c r="AL31" s="58">
        <f>SUMIFS('Реестр факт'!$C:$C,'Реестр факт'!$J:$J,AL$5,'Реестр факт'!$E:$E,$C31,'Реестр факт'!$I:$I,"факт")*IF($A31="-",-1,1)</f>
        <v>0</v>
      </c>
      <c r="AM31" s="104">
        <f t="shared" ca="1" si="12"/>
        <v>-1</v>
      </c>
      <c r="AN31" s="93">
        <f t="shared" ca="1" si="13"/>
        <v>1080000</v>
      </c>
      <c r="AO31" s="93">
        <f t="shared" si="51"/>
        <v>223713</v>
      </c>
      <c r="AP31" s="104">
        <f t="shared" ca="1" si="14"/>
        <v>-0.79285833333333333</v>
      </c>
    </row>
    <row r="32" spans="1:42" s="1" customFormat="1" ht="18" customHeight="1" x14ac:dyDescent="0.3">
      <c r="A32" s="30" t="s">
        <v>86</v>
      </c>
      <c r="B32" s="31">
        <v>12502</v>
      </c>
      <c r="C32" s="32" t="s">
        <v>48</v>
      </c>
      <c r="D32" s="58">
        <f ca="1">SUMIFS(INDIRECT("'Реестр план'!"&amp;$E$3),'Реестр план'!$F:$F,$C32,'Реестр план'!$I:$I,D$5)*IF($A32="-",-1,1)</f>
        <v>20000</v>
      </c>
      <c r="E32" s="58">
        <f>SUMIFS('Реестр факт'!$C:$C,'Реестр факт'!$J:$J,E$5,'Реестр факт'!$E:$E,$C32,'Реестр факт'!$I:$I,"факт")*IF($A32="-",-1,1)</f>
        <v>16162</v>
      </c>
      <c r="F32" s="104">
        <f t="shared" ca="1" si="1"/>
        <v>-0.19189999999999999</v>
      </c>
      <c r="G32" s="58">
        <f ca="1">SUMIFS(INDIRECT("'Реестр план'!"&amp;$E$3),'Реестр план'!$F:$F,$C32,'Реестр план'!$I:$I,G$5)*IF($A32="-",-1,1)</f>
        <v>20000</v>
      </c>
      <c r="H32" s="58">
        <f>SUMIFS('Реестр факт'!$C:$C,'Реестр факт'!$J:$J,H$5,'Реестр факт'!$E:$E,$C32,'Реестр факт'!$I:$I,"факт")*IF($A32="-",-1,1)</f>
        <v>11609</v>
      </c>
      <c r="I32" s="104">
        <f t="shared" ca="1" si="2"/>
        <v>-0.41954999999999998</v>
      </c>
      <c r="J32" s="58">
        <f ca="1">SUMIFS(INDIRECT("'Реестр план'!"&amp;$E$3),'Реестр план'!$F:$F,$C32,'Реестр план'!$I:$I,J$5)*IF($A32="-",-1,1)</f>
        <v>20000</v>
      </c>
      <c r="K32" s="58">
        <f>SUMIFS('Реестр факт'!$C:$C,'Реестр факт'!$J:$J,K$5,'Реестр факт'!$E:$E,$C32,'Реестр факт'!$I:$I,"факт")*IF($A32="-",-1,1)</f>
        <v>14729</v>
      </c>
      <c r="L32" s="104">
        <f t="shared" ca="1" si="3"/>
        <v>-0.26355000000000001</v>
      </c>
      <c r="M32" s="58">
        <f ca="1">SUMIFS(INDIRECT("'Реестр план'!"&amp;$E$3),'Реестр план'!$F:$F,$C32,'Реестр план'!$I:$I,M$5)*IF($A32="-",-1,1)</f>
        <v>20000</v>
      </c>
      <c r="N32" s="58">
        <f>SUMIFS('Реестр факт'!$C:$C,'Реестр факт'!$J:$J,N$5,'Реестр факт'!$E:$E,$C32,'Реестр факт'!$I:$I,"факт")*IF($A32="-",-1,1)</f>
        <v>30250</v>
      </c>
      <c r="O32" s="104">
        <f t="shared" ca="1" si="4"/>
        <v>0.51249999999999996</v>
      </c>
      <c r="P32" s="58">
        <f ca="1">SUMIFS(INDIRECT("'Реестр план'!"&amp;$E$3),'Реестр план'!$F:$F,$C32,'Реестр план'!$I:$I,P$5)*IF($A32="-",-1,1)</f>
        <v>20000</v>
      </c>
      <c r="Q32" s="58">
        <f>SUMIFS('Реестр факт'!$C:$C,'Реестр факт'!$J:$J,Q$5,'Реестр факт'!$E:$E,$C32,'Реестр факт'!$I:$I,"факт")*IF($A32="-",-1,1)</f>
        <v>13317</v>
      </c>
      <c r="R32" s="104">
        <f t="shared" ca="1" si="5"/>
        <v>-0.33415</v>
      </c>
      <c r="S32" s="58">
        <f ca="1">SUMIFS(INDIRECT("'Реестр план'!"&amp;$E$3),'Реестр план'!$F:$F,$C32,'Реестр план'!$I:$I,S$5)*IF($A32="-",-1,1)</f>
        <v>20000</v>
      </c>
      <c r="T32" s="58">
        <f>SUMIFS('Реестр факт'!$C:$C,'Реестр факт'!$J:$J,T$5,'Реестр факт'!$E:$E,$C32,'Реестр факт'!$I:$I,"факт")*IF($A32="-",-1,1)</f>
        <v>32198</v>
      </c>
      <c r="U32" s="104">
        <f t="shared" ca="1" si="6"/>
        <v>0.6099</v>
      </c>
      <c r="V32" s="58">
        <f ca="1">SUMIFS(INDIRECT("'Реестр план'!"&amp;$E$3),'Реестр план'!$F:$F,$C32,'Реестр план'!$I:$I,V$5)*IF($A32="-",-1,1)</f>
        <v>20000</v>
      </c>
      <c r="W32" s="58">
        <f>SUMIFS('Реестр факт'!$C:$C,'Реестр факт'!$J:$J,W$5,'Реестр факт'!$E:$E,$C32,'Реестр факт'!$I:$I,"факт")*IF($A32="-",-1,1)</f>
        <v>0</v>
      </c>
      <c r="X32" s="104">
        <f t="shared" ca="1" si="7"/>
        <v>-1</v>
      </c>
      <c r="Y32" s="58">
        <f ca="1">SUMIFS(INDIRECT("'Реестр план'!"&amp;$E$3),'Реестр план'!$F:$F,$C32,'Реестр план'!$I:$I,Y$5)*IF($A32="-",-1,1)</f>
        <v>20000</v>
      </c>
      <c r="Z32" s="58">
        <f>SUMIFS('Реестр факт'!$C:$C,'Реестр факт'!$J:$J,Z$5,'Реестр факт'!$E:$E,$C32,'Реестр факт'!$I:$I,"факт")*IF($A32="-",-1,1)</f>
        <v>0</v>
      </c>
      <c r="AA32" s="104">
        <f t="shared" ca="1" si="8"/>
        <v>-1</v>
      </c>
      <c r="AB32" s="58">
        <f ca="1">SUMIFS(INDIRECT("'Реестр план'!"&amp;$E$3),'Реестр план'!$F:$F,$C32,'Реестр план'!$I:$I,AB$5)*IF($A32="-",-1,1)</f>
        <v>20000</v>
      </c>
      <c r="AC32" s="58">
        <f>SUMIFS('Реестр факт'!$C:$C,'Реестр факт'!$J:$J,AC$5,'Реестр факт'!$E:$E,$C32,'Реестр факт'!$I:$I,"факт")*IF($A32="-",-1,1)</f>
        <v>0</v>
      </c>
      <c r="AD32" s="104">
        <f t="shared" ca="1" si="9"/>
        <v>-1</v>
      </c>
      <c r="AE32" s="58">
        <f ca="1">SUMIFS(INDIRECT("'Реестр план'!"&amp;$E$3),'Реестр план'!$F:$F,$C32,'Реестр план'!$I:$I,AE$5)*IF($A32="-",-1,1)</f>
        <v>20000</v>
      </c>
      <c r="AF32" s="58">
        <f>SUMIFS('Реестр факт'!$C:$C,'Реестр факт'!$J:$J,AF$5,'Реестр факт'!$E:$E,$C32,'Реестр факт'!$I:$I,"факт")*IF($A32="-",-1,1)</f>
        <v>0</v>
      </c>
      <c r="AG32" s="104">
        <f t="shared" ca="1" si="10"/>
        <v>-1</v>
      </c>
      <c r="AH32" s="58">
        <f ca="1">SUMIFS(INDIRECT("'Реестр план'!"&amp;$E$3),'Реестр план'!$F:$F,$C32,'Реестр план'!$I:$I,AH$5)*IF($A32="-",-1,1)</f>
        <v>20000</v>
      </c>
      <c r="AI32" s="58">
        <f>SUMIFS('Реестр факт'!$C:$C,'Реестр факт'!$J:$J,AI$5,'Реестр факт'!$E:$E,$C32,'Реестр факт'!$I:$I,"факт")*IF($A32="-",-1,1)</f>
        <v>0</v>
      </c>
      <c r="AJ32" s="104">
        <f t="shared" ca="1" si="11"/>
        <v>-1</v>
      </c>
      <c r="AK32" s="58">
        <f ca="1">SUMIFS(INDIRECT("'Реестр план'!"&amp;$E$3),'Реестр план'!$F:$F,$C32,'Реестр план'!$I:$I,AK$5)*IF($A32="-",-1,1)</f>
        <v>20000</v>
      </c>
      <c r="AL32" s="58">
        <f>SUMIFS('Реестр факт'!$C:$C,'Реестр факт'!$J:$J,AL$5,'Реестр факт'!$E:$E,$C32,'Реестр факт'!$I:$I,"факт")*IF($A32="-",-1,1)</f>
        <v>0</v>
      </c>
      <c r="AM32" s="104">
        <f t="shared" ca="1" si="12"/>
        <v>-1</v>
      </c>
      <c r="AN32" s="93">
        <f t="shared" ca="1" si="13"/>
        <v>240000</v>
      </c>
      <c r="AO32" s="93">
        <f t="shared" si="51"/>
        <v>118265</v>
      </c>
      <c r="AP32" s="104">
        <f t="shared" ca="1" si="14"/>
        <v>-0.50722916666666662</v>
      </c>
    </row>
    <row r="33" spans="1:42" s="1" customFormat="1" ht="18" customHeight="1" x14ac:dyDescent="0.3">
      <c r="A33" s="30" t="s">
        <v>86</v>
      </c>
      <c r="B33" s="31">
        <v>12503</v>
      </c>
      <c r="C33" s="32" t="s">
        <v>49</v>
      </c>
      <c r="D33" s="58">
        <f ca="1">SUMIFS(INDIRECT("'Реестр план'!"&amp;$E$3),'Реестр план'!$F:$F,$C33,'Реестр план'!$I:$I,D$5)*IF($A33="-",-1,1)</f>
        <v>7500</v>
      </c>
      <c r="E33" s="58">
        <f>SUMIFS('Реестр факт'!$C:$C,'Реестр факт'!$J:$J,E$5,'Реестр факт'!$E:$E,$C33,'Реестр факт'!$I:$I,"факт")*IF($A33="-",-1,1)</f>
        <v>41516</v>
      </c>
      <c r="F33" s="104">
        <f t="shared" ca="1" si="1"/>
        <v>4.5354666666666663</v>
      </c>
      <c r="G33" s="58">
        <f ca="1">SUMIFS(INDIRECT("'Реестр план'!"&amp;$E$3),'Реестр план'!$F:$F,$C33,'Реестр план'!$I:$I,G$5)*IF($A33="-",-1,1)</f>
        <v>7500</v>
      </c>
      <c r="H33" s="58">
        <f>SUMIFS('Реестр факт'!$C:$C,'Реестр факт'!$J:$J,H$5,'Реестр факт'!$E:$E,$C33,'Реестр факт'!$I:$I,"факт")*IF($A33="-",-1,1)</f>
        <v>57493</v>
      </c>
      <c r="I33" s="104">
        <f t="shared" ca="1" si="2"/>
        <v>6.6657333333333337</v>
      </c>
      <c r="J33" s="58">
        <f ca="1">SUMIFS(INDIRECT("'Реестр план'!"&amp;$E$3),'Реестр план'!$F:$F,$C33,'Реестр план'!$I:$I,J$5)*IF($A33="-",-1,1)</f>
        <v>7500</v>
      </c>
      <c r="K33" s="58">
        <f>SUMIFS('Реестр факт'!$C:$C,'Реестр факт'!$J:$J,K$5,'Реестр факт'!$E:$E,$C33,'Реестр факт'!$I:$I,"факт")*IF($A33="-",-1,1)</f>
        <v>15358</v>
      </c>
      <c r="L33" s="104">
        <f t="shared" ca="1" si="3"/>
        <v>1.0477333333333334</v>
      </c>
      <c r="M33" s="58">
        <f ca="1">SUMIFS(INDIRECT("'Реестр план'!"&amp;$E$3),'Реестр план'!$F:$F,$C33,'Реестр план'!$I:$I,M$5)*IF($A33="-",-1,1)</f>
        <v>7500</v>
      </c>
      <c r="N33" s="58">
        <f>SUMIFS('Реестр факт'!$C:$C,'Реестр факт'!$J:$J,N$5,'Реестр факт'!$E:$E,$C33,'Реестр факт'!$I:$I,"факт")*IF($A33="-",-1,1)</f>
        <v>43327</v>
      </c>
      <c r="O33" s="104">
        <f t="shared" ca="1" si="4"/>
        <v>4.776933333333333</v>
      </c>
      <c r="P33" s="58">
        <f ca="1">SUMIFS(INDIRECT("'Реестр план'!"&amp;$E$3),'Реестр план'!$F:$F,$C33,'Реестр план'!$I:$I,P$5)*IF($A33="-",-1,1)</f>
        <v>7500</v>
      </c>
      <c r="Q33" s="58">
        <f>SUMIFS('Реестр факт'!$C:$C,'Реестр факт'!$J:$J,Q$5,'Реестр факт'!$E:$E,$C33,'Реестр факт'!$I:$I,"факт")*IF($A33="-",-1,1)</f>
        <v>18040</v>
      </c>
      <c r="R33" s="104">
        <f t="shared" ca="1" si="5"/>
        <v>1.4053333333333333</v>
      </c>
      <c r="S33" s="58">
        <f ca="1">SUMIFS(INDIRECT("'Реестр план'!"&amp;$E$3),'Реестр план'!$F:$F,$C33,'Реестр план'!$I:$I,S$5)*IF($A33="-",-1,1)</f>
        <v>7500</v>
      </c>
      <c r="T33" s="58">
        <f>SUMIFS('Реестр факт'!$C:$C,'Реестр факт'!$J:$J,T$5,'Реестр факт'!$E:$E,$C33,'Реестр факт'!$I:$I,"факт")*IF($A33="-",-1,1)</f>
        <v>40234</v>
      </c>
      <c r="U33" s="104">
        <f t="shared" ca="1" si="6"/>
        <v>4.3645333333333332</v>
      </c>
      <c r="V33" s="58">
        <f ca="1">SUMIFS(INDIRECT("'Реестр план'!"&amp;$E$3),'Реестр план'!$F:$F,$C33,'Реестр план'!$I:$I,V$5)*IF($A33="-",-1,1)</f>
        <v>7500</v>
      </c>
      <c r="W33" s="58">
        <f>SUMIFS('Реестр факт'!$C:$C,'Реестр факт'!$J:$J,W$5,'Реестр факт'!$E:$E,$C33,'Реестр факт'!$I:$I,"факт")*IF($A33="-",-1,1)</f>
        <v>0</v>
      </c>
      <c r="X33" s="104">
        <f t="shared" ca="1" si="7"/>
        <v>-1</v>
      </c>
      <c r="Y33" s="58">
        <f ca="1">SUMIFS(INDIRECT("'Реестр план'!"&amp;$E$3),'Реестр план'!$F:$F,$C33,'Реестр план'!$I:$I,Y$5)*IF($A33="-",-1,1)</f>
        <v>7500</v>
      </c>
      <c r="Z33" s="58">
        <f>SUMIFS('Реестр факт'!$C:$C,'Реестр факт'!$J:$J,Z$5,'Реестр факт'!$E:$E,$C33,'Реестр факт'!$I:$I,"факт")*IF($A33="-",-1,1)</f>
        <v>0</v>
      </c>
      <c r="AA33" s="104">
        <f t="shared" ca="1" si="8"/>
        <v>-1</v>
      </c>
      <c r="AB33" s="58">
        <f ca="1">SUMIFS(INDIRECT("'Реестр план'!"&amp;$E$3),'Реестр план'!$F:$F,$C33,'Реестр план'!$I:$I,AB$5)*IF($A33="-",-1,1)</f>
        <v>7500</v>
      </c>
      <c r="AC33" s="58">
        <f>SUMIFS('Реестр факт'!$C:$C,'Реестр факт'!$J:$J,AC$5,'Реестр факт'!$E:$E,$C33,'Реестр факт'!$I:$I,"факт")*IF($A33="-",-1,1)</f>
        <v>0</v>
      </c>
      <c r="AD33" s="104">
        <f t="shared" ca="1" si="9"/>
        <v>-1</v>
      </c>
      <c r="AE33" s="58">
        <f ca="1">SUMIFS(INDIRECT("'Реестр план'!"&amp;$E$3),'Реестр план'!$F:$F,$C33,'Реестр план'!$I:$I,AE$5)*IF($A33="-",-1,1)</f>
        <v>7500</v>
      </c>
      <c r="AF33" s="58">
        <f>SUMIFS('Реестр факт'!$C:$C,'Реестр факт'!$J:$J,AF$5,'Реестр факт'!$E:$E,$C33,'Реестр факт'!$I:$I,"факт")*IF($A33="-",-1,1)</f>
        <v>0</v>
      </c>
      <c r="AG33" s="104">
        <f t="shared" ca="1" si="10"/>
        <v>-1</v>
      </c>
      <c r="AH33" s="58">
        <f ca="1">SUMIFS(INDIRECT("'Реестр план'!"&amp;$E$3),'Реестр план'!$F:$F,$C33,'Реестр план'!$I:$I,AH$5)*IF($A33="-",-1,1)</f>
        <v>7500</v>
      </c>
      <c r="AI33" s="58">
        <f>SUMIFS('Реестр факт'!$C:$C,'Реестр факт'!$J:$J,AI$5,'Реестр факт'!$E:$E,$C33,'Реестр факт'!$I:$I,"факт")*IF($A33="-",-1,1)</f>
        <v>0</v>
      </c>
      <c r="AJ33" s="104">
        <f t="shared" ca="1" si="11"/>
        <v>-1</v>
      </c>
      <c r="AK33" s="58">
        <f ca="1">SUMIFS(INDIRECT("'Реестр план'!"&amp;$E$3),'Реестр план'!$F:$F,$C33,'Реестр план'!$I:$I,AK$5)*IF($A33="-",-1,1)</f>
        <v>7500</v>
      </c>
      <c r="AL33" s="58">
        <f>SUMIFS('Реестр факт'!$C:$C,'Реестр факт'!$J:$J,AL$5,'Реестр факт'!$E:$E,$C33,'Реестр факт'!$I:$I,"факт")*IF($A33="-",-1,1)</f>
        <v>0</v>
      </c>
      <c r="AM33" s="104">
        <f t="shared" ca="1" si="12"/>
        <v>-1</v>
      </c>
      <c r="AN33" s="93">
        <f t="shared" ca="1" si="13"/>
        <v>90000</v>
      </c>
      <c r="AO33" s="93">
        <f t="shared" si="51"/>
        <v>215968</v>
      </c>
      <c r="AP33" s="104">
        <f t="shared" ca="1" si="14"/>
        <v>1.3996444444444445</v>
      </c>
    </row>
    <row r="34" spans="1:42" s="1" customFormat="1" ht="18" customHeight="1" x14ac:dyDescent="0.3">
      <c r="A34" s="30" t="s">
        <v>86</v>
      </c>
      <c r="B34" s="31">
        <v>12504</v>
      </c>
      <c r="C34" s="32" t="s">
        <v>50</v>
      </c>
      <c r="D34" s="58">
        <f ca="1">SUMIFS(INDIRECT("'Реестр план'!"&amp;$E$3),'Реестр план'!$F:$F,$C34,'Реестр план'!$I:$I,D$5)*IF($A34="-",-1,1)</f>
        <v>20000</v>
      </c>
      <c r="E34" s="58">
        <f>SUMIFS('Реестр факт'!$C:$C,'Реестр факт'!$J:$J,E$5,'Реестр факт'!$E:$E,$C34,'Реестр факт'!$I:$I,"факт")*IF($A34="-",-1,1)</f>
        <v>17296</v>
      </c>
      <c r="F34" s="104">
        <f t="shared" ca="1" si="1"/>
        <v>-0.13519999999999999</v>
      </c>
      <c r="G34" s="58">
        <f ca="1">SUMIFS(INDIRECT("'Реестр план'!"&amp;$E$3),'Реестр план'!$F:$F,$C34,'Реестр план'!$I:$I,G$5)*IF($A34="-",-1,1)</f>
        <v>20000</v>
      </c>
      <c r="H34" s="58">
        <f>SUMIFS('Реестр факт'!$C:$C,'Реестр факт'!$J:$J,H$5,'Реестр факт'!$E:$E,$C34,'Реестр факт'!$I:$I,"факт")*IF($A34="-",-1,1)</f>
        <v>30691</v>
      </c>
      <c r="I34" s="104">
        <f t="shared" ca="1" si="2"/>
        <v>0.53454999999999997</v>
      </c>
      <c r="J34" s="58">
        <f ca="1">SUMIFS(INDIRECT("'Реестр план'!"&amp;$E$3),'Реестр план'!$F:$F,$C34,'Реестр план'!$I:$I,J$5)*IF($A34="-",-1,1)</f>
        <v>20000</v>
      </c>
      <c r="K34" s="58">
        <f>SUMIFS('Реестр факт'!$C:$C,'Реестр факт'!$J:$J,K$5,'Реестр факт'!$E:$E,$C34,'Реестр факт'!$I:$I,"факт")*IF($A34="-",-1,1)</f>
        <v>30835</v>
      </c>
      <c r="L34" s="104">
        <f t="shared" ca="1" si="3"/>
        <v>0.54174999999999995</v>
      </c>
      <c r="M34" s="58">
        <f ca="1">SUMIFS(INDIRECT("'Реестр план'!"&amp;$E$3),'Реестр план'!$F:$F,$C34,'Реестр план'!$I:$I,M$5)*IF($A34="-",-1,1)</f>
        <v>20000</v>
      </c>
      <c r="N34" s="58">
        <f>SUMIFS('Реестр факт'!$C:$C,'Реестр факт'!$J:$J,N$5,'Реестр факт'!$E:$E,$C34,'Реестр факт'!$I:$I,"факт")*IF($A34="-",-1,1)</f>
        <v>22318</v>
      </c>
      <c r="O34" s="104">
        <f t="shared" ca="1" si="4"/>
        <v>0.1159</v>
      </c>
      <c r="P34" s="58">
        <f ca="1">SUMIFS(INDIRECT("'Реестр план'!"&amp;$E$3),'Реестр план'!$F:$F,$C34,'Реестр план'!$I:$I,P$5)*IF($A34="-",-1,1)</f>
        <v>20000</v>
      </c>
      <c r="Q34" s="58">
        <f>SUMIFS('Реестр факт'!$C:$C,'Реестр факт'!$J:$J,Q$5,'Реестр факт'!$E:$E,$C34,'Реестр факт'!$I:$I,"факт")*IF($A34="-",-1,1)</f>
        <v>59097</v>
      </c>
      <c r="R34" s="104">
        <f t="shared" ca="1" si="5"/>
        <v>1.95485</v>
      </c>
      <c r="S34" s="58">
        <f ca="1">SUMIFS(INDIRECT("'Реестр план'!"&amp;$E$3),'Реестр план'!$F:$F,$C34,'Реестр план'!$I:$I,S$5)*IF($A34="-",-1,1)</f>
        <v>20000</v>
      </c>
      <c r="T34" s="58">
        <f>SUMIFS('Реестр факт'!$C:$C,'Реестр факт'!$J:$J,T$5,'Реестр факт'!$E:$E,$C34,'Реестр факт'!$I:$I,"факт")*IF($A34="-",-1,1)</f>
        <v>49960</v>
      </c>
      <c r="U34" s="104">
        <f t="shared" ca="1" si="6"/>
        <v>1.498</v>
      </c>
      <c r="V34" s="58">
        <f ca="1">SUMIFS(INDIRECT("'Реестр план'!"&amp;$E$3),'Реестр план'!$F:$F,$C34,'Реестр план'!$I:$I,V$5)*IF($A34="-",-1,1)</f>
        <v>20000</v>
      </c>
      <c r="W34" s="58">
        <f>SUMIFS('Реестр факт'!$C:$C,'Реестр факт'!$J:$J,W$5,'Реестр факт'!$E:$E,$C34,'Реестр факт'!$I:$I,"факт")*IF($A34="-",-1,1)</f>
        <v>0</v>
      </c>
      <c r="X34" s="104">
        <f t="shared" ca="1" si="7"/>
        <v>-1</v>
      </c>
      <c r="Y34" s="58">
        <f ca="1">SUMIFS(INDIRECT("'Реестр план'!"&amp;$E$3),'Реестр план'!$F:$F,$C34,'Реестр план'!$I:$I,Y$5)*IF($A34="-",-1,1)</f>
        <v>20000</v>
      </c>
      <c r="Z34" s="58">
        <f>SUMIFS('Реестр факт'!$C:$C,'Реестр факт'!$J:$J,Z$5,'Реестр факт'!$E:$E,$C34,'Реестр факт'!$I:$I,"факт")*IF($A34="-",-1,1)</f>
        <v>0</v>
      </c>
      <c r="AA34" s="104">
        <f t="shared" ca="1" si="8"/>
        <v>-1</v>
      </c>
      <c r="AB34" s="58">
        <f ca="1">SUMIFS(INDIRECT("'Реестр план'!"&amp;$E$3),'Реестр план'!$F:$F,$C34,'Реестр план'!$I:$I,AB$5)*IF($A34="-",-1,1)</f>
        <v>20000</v>
      </c>
      <c r="AC34" s="58">
        <f>SUMIFS('Реестр факт'!$C:$C,'Реестр факт'!$J:$J,AC$5,'Реестр факт'!$E:$E,$C34,'Реестр факт'!$I:$I,"факт")*IF($A34="-",-1,1)</f>
        <v>0</v>
      </c>
      <c r="AD34" s="104">
        <f t="shared" ca="1" si="9"/>
        <v>-1</v>
      </c>
      <c r="AE34" s="58">
        <f ca="1">SUMIFS(INDIRECT("'Реестр план'!"&amp;$E$3),'Реестр план'!$F:$F,$C34,'Реестр план'!$I:$I,AE$5)*IF($A34="-",-1,1)</f>
        <v>20000</v>
      </c>
      <c r="AF34" s="58">
        <f>SUMIFS('Реестр факт'!$C:$C,'Реестр факт'!$J:$J,AF$5,'Реестр факт'!$E:$E,$C34,'Реестр факт'!$I:$I,"факт")*IF($A34="-",-1,1)</f>
        <v>0</v>
      </c>
      <c r="AG34" s="104">
        <f t="shared" ca="1" si="10"/>
        <v>-1</v>
      </c>
      <c r="AH34" s="58">
        <f ca="1">SUMIFS(INDIRECT("'Реестр план'!"&amp;$E$3),'Реестр план'!$F:$F,$C34,'Реестр план'!$I:$I,AH$5)*IF($A34="-",-1,1)</f>
        <v>20000</v>
      </c>
      <c r="AI34" s="58">
        <f>SUMIFS('Реестр факт'!$C:$C,'Реестр факт'!$J:$J,AI$5,'Реестр факт'!$E:$E,$C34,'Реестр факт'!$I:$I,"факт")*IF($A34="-",-1,1)</f>
        <v>0</v>
      </c>
      <c r="AJ34" s="104">
        <f t="shared" ca="1" si="11"/>
        <v>-1</v>
      </c>
      <c r="AK34" s="58">
        <f ca="1">SUMIFS(INDIRECT("'Реестр план'!"&amp;$E$3),'Реестр план'!$F:$F,$C34,'Реестр план'!$I:$I,AK$5)*IF($A34="-",-1,1)</f>
        <v>20000</v>
      </c>
      <c r="AL34" s="58">
        <f>SUMIFS('Реестр факт'!$C:$C,'Реестр факт'!$J:$J,AL$5,'Реестр факт'!$E:$E,$C34,'Реестр факт'!$I:$I,"факт")*IF($A34="-",-1,1)</f>
        <v>0</v>
      </c>
      <c r="AM34" s="104">
        <f t="shared" ca="1" si="12"/>
        <v>-1</v>
      </c>
      <c r="AN34" s="93">
        <f t="shared" ca="1" si="13"/>
        <v>240000</v>
      </c>
      <c r="AO34" s="93">
        <f t="shared" si="51"/>
        <v>210197</v>
      </c>
      <c r="AP34" s="104">
        <f t="shared" ca="1" si="14"/>
        <v>-0.12417916666666666</v>
      </c>
    </row>
    <row r="35" spans="1:42" s="1" customFormat="1" ht="18" customHeight="1" x14ac:dyDescent="0.3">
      <c r="A35" s="30" t="s">
        <v>86</v>
      </c>
      <c r="B35" s="31">
        <v>12505</v>
      </c>
      <c r="C35" s="32" t="s">
        <v>51</v>
      </c>
      <c r="D35" s="58">
        <f ca="1">SUMIFS(INDIRECT("'Реестр план'!"&amp;$E$3),'Реестр план'!$F:$F,$C35,'Реестр план'!$I:$I,D$5)*IF($A35="-",-1,1)</f>
        <v>5000</v>
      </c>
      <c r="E35" s="58">
        <f>SUMIFS('Реестр факт'!$C:$C,'Реестр факт'!$J:$J,E$5,'Реестр факт'!$E:$E,$C35,'Реестр факт'!$I:$I,"факт")*IF($A35="-",-1,1)</f>
        <v>20273</v>
      </c>
      <c r="F35" s="104">
        <f t="shared" ca="1" si="1"/>
        <v>3.0546000000000002</v>
      </c>
      <c r="G35" s="58">
        <f ca="1">SUMIFS(INDIRECT("'Реестр план'!"&amp;$E$3),'Реестр план'!$F:$F,$C35,'Реестр план'!$I:$I,G$5)*IF($A35="-",-1,1)</f>
        <v>5000</v>
      </c>
      <c r="H35" s="58">
        <f>SUMIFS('Реестр факт'!$C:$C,'Реестр факт'!$J:$J,H$5,'Реестр факт'!$E:$E,$C35,'Реестр факт'!$I:$I,"факт")*IF($A35="-",-1,1)</f>
        <v>58222</v>
      </c>
      <c r="I35" s="104">
        <f t="shared" ca="1" si="2"/>
        <v>10.644399999999999</v>
      </c>
      <c r="J35" s="58">
        <f ca="1">SUMIFS(INDIRECT("'Реестр план'!"&amp;$E$3),'Реестр план'!$F:$F,$C35,'Реестр план'!$I:$I,J$5)*IF($A35="-",-1,1)</f>
        <v>5000</v>
      </c>
      <c r="K35" s="58">
        <f>SUMIFS('Реестр факт'!$C:$C,'Реестр факт'!$J:$J,K$5,'Реестр факт'!$E:$E,$C35,'Реестр факт'!$I:$I,"факт")*IF($A35="-",-1,1)</f>
        <v>56528</v>
      </c>
      <c r="L35" s="104">
        <f t="shared" ca="1" si="3"/>
        <v>10.3056</v>
      </c>
      <c r="M35" s="58">
        <f ca="1">SUMIFS(INDIRECT("'Реестр план'!"&amp;$E$3),'Реестр план'!$F:$F,$C35,'Реестр план'!$I:$I,M$5)*IF($A35="-",-1,1)</f>
        <v>5000</v>
      </c>
      <c r="N35" s="58">
        <f>SUMIFS('Реестр факт'!$C:$C,'Реестр факт'!$J:$J,N$5,'Реестр факт'!$E:$E,$C35,'Реестр факт'!$I:$I,"факт")*IF($A35="-",-1,1)</f>
        <v>21732</v>
      </c>
      <c r="O35" s="104">
        <f t="shared" ca="1" si="4"/>
        <v>3.3464</v>
      </c>
      <c r="P35" s="58">
        <f ca="1">SUMIFS(INDIRECT("'Реестр план'!"&amp;$E$3),'Реестр план'!$F:$F,$C35,'Реестр план'!$I:$I,P$5)*IF($A35="-",-1,1)</f>
        <v>5000</v>
      </c>
      <c r="Q35" s="58">
        <f>SUMIFS('Реестр факт'!$C:$C,'Реестр факт'!$J:$J,Q$5,'Реестр факт'!$E:$E,$C35,'Реестр факт'!$I:$I,"факт")*IF($A35="-",-1,1)</f>
        <v>41218</v>
      </c>
      <c r="R35" s="104">
        <f t="shared" ca="1" si="5"/>
        <v>7.2435999999999998</v>
      </c>
      <c r="S35" s="58">
        <f ca="1">SUMIFS(INDIRECT("'Реестр план'!"&amp;$E$3),'Реестр план'!$F:$F,$C35,'Реестр план'!$I:$I,S$5)*IF($A35="-",-1,1)</f>
        <v>5000</v>
      </c>
      <c r="T35" s="58">
        <f>SUMIFS('Реестр факт'!$C:$C,'Реестр факт'!$J:$J,T$5,'Реестр факт'!$E:$E,$C35,'Реестр факт'!$I:$I,"факт")*IF($A35="-",-1,1)</f>
        <v>34979</v>
      </c>
      <c r="U35" s="104">
        <f t="shared" ca="1" si="6"/>
        <v>5.9958</v>
      </c>
      <c r="V35" s="58">
        <f ca="1">SUMIFS(INDIRECT("'Реестр план'!"&amp;$E$3),'Реестр план'!$F:$F,$C35,'Реестр план'!$I:$I,V$5)*IF($A35="-",-1,1)</f>
        <v>5000</v>
      </c>
      <c r="W35" s="58">
        <f>SUMIFS('Реестр факт'!$C:$C,'Реестр факт'!$J:$J,W$5,'Реестр факт'!$E:$E,$C35,'Реестр факт'!$I:$I,"факт")*IF($A35="-",-1,1)</f>
        <v>0</v>
      </c>
      <c r="X35" s="104">
        <f t="shared" ca="1" si="7"/>
        <v>-1</v>
      </c>
      <c r="Y35" s="58">
        <f ca="1">SUMIFS(INDIRECT("'Реестр план'!"&amp;$E$3),'Реестр план'!$F:$F,$C35,'Реестр план'!$I:$I,Y$5)*IF($A35="-",-1,1)</f>
        <v>5000</v>
      </c>
      <c r="Z35" s="58">
        <f>SUMIFS('Реестр факт'!$C:$C,'Реестр факт'!$J:$J,Z$5,'Реестр факт'!$E:$E,$C35,'Реестр факт'!$I:$I,"факт")*IF($A35="-",-1,1)</f>
        <v>0</v>
      </c>
      <c r="AA35" s="104">
        <f t="shared" ca="1" si="8"/>
        <v>-1</v>
      </c>
      <c r="AB35" s="58">
        <f ca="1">SUMIFS(INDIRECT("'Реестр план'!"&amp;$E$3),'Реестр план'!$F:$F,$C35,'Реестр план'!$I:$I,AB$5)*IF($A35="-",-1,1)</f>
        <v>5000</v>
      </c>
      <c r="AC35" s="58">
        <f>SUMIFS('Реестр факт'!$C:$C,'Реестр факт'!$J:$J,AC$5,'Реестр факт'!$E:$E,$C35,'Реестр факт'!$I:$I,"факт")*IF($A35="-",-1,1)</f>
        <v>0</v>
      </c>
      <c r="AD35" s="104">
        <f t="shared" ca="1" si="9"/>
        <v>-1</v>
      </c>
      <c r="AE35" s="58">
        <f ca="1">SUMIFS(INDIRECT("'Реестр план'!"&amp;$E$3),'Реестр план'!$F:$F,$C35,'Реестр план'!$I:$I,AE$5)*IF($A35="-",-1,1)</f>
        <v>5000</v>
      </c>
      <c r="AF35" s="58">
        <f>SUMIFS('Реестр факт'!$C:$C,'Реестр факт'!$J:$J,AF$5,'Реестр факт'!$E:$E,$C35,'Реестр факт'!$I:$I,"факт")*IF($A35="-",-1,1)</f>
        <v>0</v>
      </c>
      <c r="AG35" s="104">
        <f t="shared" ca="1" si="10"/>
        <v>-1</v>
      </c>
      <c r="AH35" s="58">
        <f ca="1">SUMIFS(INDIRECT("'Реестр план'!"&amp;$E$3),'Реестр план'!$F:$F,$C35,'Реестр план'!$I:$I,AH$5)*IF($A35="-",-1,1)</f>
        <v>5000</v>
      </c>
      <c r="AI35" s="58">
        <f>SUMIFS('Реестр факт'!$C:$C,'Реестр факт'!$J:$J,AI$5,'Реестр факт'!$E:$E,$C35,'Реестр факт'!$I:$I,"факт")*IF($A35="-",-1,1)</f>
        <v>0</v>
      </c>
      <c r="AJ35" s="104">
        <f t="shared" ca="1" si="11"/>
        <v>-1</v>
      </c>
      <c r="AK35" s="58">
        <f ca="1">SUMIFS(INDIRECT("'Реестр план'!"&amp;$E$3),'Реестр план'!$F:$F,$C35,'Реестр план'!$I:$I,AK$5)*IF($A35="-",-1,1)</f>
        <v>5000</v>
      </c>
      <c r="AL35" s="58">
        <f>SUMIFS('Реестр факт'!$C:$C,'Реестр факт'!$J:$J,AL$5,'Реестр факт'!$E:$E,$C35,'Реестр факт'!$I:$I,"факт")*IF($A35="-",-1,1)</f>
        <v>0</v>
      </c>
      <c r="AM35" s="104">
        <f t="shared" ca="1" si="12"/>
        <v>-1</v>
      </c>
      <c r="AN35" s="93">
        <f t="shared" ca="1" si="13"/>
        <v>60000</v>
      </c>
      <c r="AO35" s="93">
        <f t="shared" si="51"/>
        <v>232952</v>
      </c>
      <c r="AP35" s="104">
        <f t="shared" ca="1" si="14"/>
        <v>2.8825333333333334</v>
      </c>
    </row>
    <row r="36" spans="1:42" s="22" customFormat="1" ht="18" customHeight="1" x14ac:dyDescent="0.3">
      <c r="A36" s="33"/>
      <c r="B36" s="34">
        <v>12600</v>
      </c>
      <c r="C36" s="35" t="s">
        <v>52</v>
      </c>
      <c r="D36" s="60">
        <f ca="1">SUM(D37:D45)</f>
        <v>295000</v>
      </c>
      <c r="E36" s="60">
        <f>SUM(E37:E45)</f>
        <v>364319</v>
      </c>
      <c r="F36" s="105">
        <f t="shared" ca="1" si="1"/>
        <v>0.23497966101694914</v>
      </c>
      <c r="G36" s="60">
        <f ca="1">SUM(G37:G45)</f>
        <v>295000</v>
      </c>
      <c r="H36" s="60">
        <f>SUM(H37:H45)</f>
        <v>370017</v>
      </c>
      <c r="I36" s="105">
        <f t="shared" ca="1" si="2"/>
        <v>0.25429491525423731</v>
      </c>
      <c r="J36" s="60">
        <f ca="1">SUM(J37:J45)</f>
        <v>295000</v>
      </c>
      <c r="K36" s="60">
        <f>SUM(K37:K45)</f>
        <v>302349</v>
      </c>
      <c r="L36" s="105">
        <f t="shared" ca="1" si="3"/>
        <v>2.4911864406779661E-2</v>
      </c>
      <c r="M36" s="60">
        <f ca="1">SUM(M37:M45)</f>
        <v>295000</v>
      </c>
      <c r="N36" s="60">
        <f>SUM(N37:N45)</f>
        <v>396876</v>
      </c>
      <c r="O36" s="105">
        <f t="shared" ca="1" si="4"/>
        <v>0.34534237288135594</v>
      </c>
      <c r="P36" s="60">
        <f ca="1">SUM(P37:P45)</f>
        <v>295000</v>
      </c>
      <c r="Q36" s="60">
        <f>SUM(Q37:Q45)</f>
        <v>374236</v>
      </c>
      <c r="R36" s="105">
        <f t="shared" ca="1" si="5"/>
        <v>0.26859661016949155</v>
      </c>
      <c r="S36" s="60">
        <f ca="1">SUM(S37:S45)</f>
        <v>295000</v>
      </c>
      <c r="T36" s="60">
        <f>SUM(T37:T45)</f>
        <v>311182</v>
      </c>
      <c r="U36" s="105">
        <f t="shared" ca="1" si="6"/>
        <v>5.4854237288135592E-2</v>
      </c>
      <c r="V36" s="60">
        <f ca="1">SUM(V37:V45)</f>
        <v>295000</v>
      </c>
      <c r="W36" s="60">
        <f>SUM(W37:W45)</f>
        <v>0</v>
      </c>
      <c r="X36" s="105">
        <f t="shared" ca="1" si="7"/>
        <v>-1</v>
      </c>
      <c r="Y36" s="60">
        <f ca="1">SUM(Y37:Y45)</f>
        <v>295000</v>
      </c>
      <c r="Z36" s="60">
        <f>SUM(Z37:Z45)</f>
        <v>0</v>
      </c>
      <c r="AA36" s="105">
        <f t="shared" ca="1" si="8"/>
        <v>-1</v>
      </c>
      <c r="AB36" s="60">
        <f ca="1">SUM(AB37:AB45)</f>
        <v>295000</v>
      </c>
      <c r="AC36" s="60">
        <f>SUM(AC37:AC45)</f>
        <v>0</v>
      </c>
      <c r="AD36" s="105">
        <f t="shared" ca="1" si="9"/>
        <v>-1</v>
      </c>
      <c r="AE36" s="60">
        <f ca="1">SUM(AE37:AE45)</f>
        <v>295000</v>
      </c>
      <c r="AF36" s="60">
        <f>SUM(AF37:AF45)</f>
        <v>0</v>
      </c>
      <c r="AG36" s="105">
        <f t="shared" ca="1" si="10"/>
        <v>-1</v>
      </c>
      <c r="AH36" s="60">
        <f ca="1">SUM(AH37:AH45)</f>
        <v>295000</v>
      </c>
      <c r="AI36" s="60">
        <f>SUM(AI37:AI45)</f>
        <v>0</v>
      </c>
      <c r="AJ36" s="105">
        <f t="shared" ca="1" si="11"/>
        <v>-1</v>
      </c>
      <c r="AK36" s="60">
        <f ca="1">SUM(AK37:AK45)</f>
        <v>295000</v>
      </c>
      <c r="AL36" s="60">
        <f>SUM(AL37:AL45)</f>
        <v>0</v>
      </c>
      <c r="AM36" s="105">
        <f t="shared" ca="1" si="12"/>
        <v>-1</v>
      </c>
      <c r="AN36" s="94">
        <f t="shared" ca="1" si="13"/>
        <v>3540000</v>
      </c>
      <c r="AO36" s="94">
        <f t="shared" si="51"/>
        <v>2118979</v>
      </c>
      <c r="AP36" s="105">
        <f t="shared" ca="1" si="14"/>
        <v>-0.4014183615819209</v>
      </c>
    </row>
    <row r="37" spans="1:42" s="1" customFormat="1" ht="18" customHeight="1" x14ac:dyDescent="0.3">
      <c r="A37" s="30" t="s">
        <v>86</v>
      </c>
      <c r="B37" s="31">
        <v>12601</v>
      </c>
      <c r="C37" s="32" t="s">
        <v>10</v>
      </c>
      <c r="D37" s="58">
        <f ca="1">SUMIFS(INDIRECT("'Реестр план'!"&amp;$E$3),'Реестр план'!$F:$F,$C37,'Реестр план'!$I:$I,D$5)*IF($A37="-",-1,1)</f>
        <v>50000</v>
      </c>
      <c r="E37" s="58">
        <f>SUMIFS('Реестр факт'!$C:$C,'Реестр факт'!$J:$J,E$5,'Реестр факт'!$E:$E,$C37,'Реестр факт'!$I:$I,"факт")*IF($A37="-",-1,1)</f>
        <v>41222</v>
      </c>
      <c r="F37" s="104">
        <f t="shared" ca="1" si="1"/>
        <v>-0.17555999999999999</v>
      </c>
      <c r="G37" s="58">
        <f ca="1">SUMIFS(INDIRECT("'Реестр план'!"&amp;$E$3),'Реестр план'!$F:$F,$C37,'Реестр план'!$I:$I,G$5)*IF($A37="-",-1,1)</f>
        <v>50000</v>
      </c>
      <c r="H37" s="58">
        <f>SUMIFS('Реестр факт'!$C:$C,'Реестр факт'!$J:$J,H$5,'Реестр факт'!$E:$E,$C37,'Реестр факт'!$I:$I,"факт")*IF($A37="-",-1,1)</f>
        <v>16497</v>
      </c>
      <c r="I37" s="104">
        <f t="shared" ca="1" si="2"/>
        <v>-0.67005999999999999</v>
      </c>
      <c r="J37" s="58">
        <f ca="1">SUMIFS(INDIRECT("'Реестр план'!"&amp;$E$3),'Реестр план'!$F:$F,$C37,'Реестр план'!$I:$I,J$5)*IF($A37="-",-1,1)</f>
        <v>50000</v>
      </c>
      <c r="K37" s="58">
        <f>SUMIFS('Реестр факт'!$C:$C,'Реестр факт'!$J:$J,K$5,'Реестр факт'!$E:$E,$C37,'Реестр факт'!$I:$I,"факт")*IF($A37="-",-1,1)</f>
        <v>50868</v>
      </c>
      <c r="L37" s="104">
        <f t="shared" ca="1" si="3"/>
        <v>1.736E-2</v>
      </c>
      <c r="M37" s="58">
        <f ca="1">SUMIFS(INDIRECT("'Реестр план'!"&amp;$E$3),'Реестр план'!$F:$F,$C37,'Реестр план'!$I:$I,M$5)*IF($A37="-",-1,1)</f>
        <v>50000</v>
      </c>
      <c r="N37" s="58">
        <f>SUMIFS('Реестр факт'!$C:$C,'Реестр факт'!$J:$J,N$5,'Реестр факт'!$E:$E,$C37,'Реестр факт'!$I:$I,"факт")*IF($A37="-",-1,1)</f>
        <v>28877</v>
      </c>
      <c r="O37" s="104">
        <f t="shared" ca="1" si="4"/>
        <v>-0.42246</v>
      </c>
      <c r="P37" s="58">
        <f ca="1">SUMIFS(INDIRECT("'Реестр план'!"&amp;$E$3),'Реестр план'!$F:$F,$C37,'Реестр план'!$I:$I,P$5)*IF($A37="-",-1,1)</f>
        <v>50000</v>
      </c>
      <c r="Q37" s="58">
        <f>SUMIFS('Реестр факт'!$C:$C,'Реестр факт'!$J:$J,Q$5,'Реестр факт'!$E:$E,$C37,'Реестр факт'!$I:$I,"факт")*IF($A37="-",-1,1)</f>
        <v>58455</v>
      </c>
      <c r="R37" s="104">
        <f t="shared" ca="1" si="5"/>
        <v>0.1691</v>
      </c>
      <c r="S37" s="58">
        <f ca="1">SUMIFS(INDIRECT("'Реестр план'!"&amp;$E$3),'Реестр план'!$F:$F,$C37,'Реестр план'!$I:$I,S$5)*IF($A37="-",-1,1)</f>
        <v>50000</v>
      </c>
      <c r="T37" s="58">
        <f>SUMIFS('Реестр факт'!$C:$C,'Реестр факт'!$J:$J,T$5,'Реестр факт'!$E:$E,$C37,'Реестр факт'!$I:$I,"факт")*IF($A37="-",-1,1)</f>
        <v>25302</v>
      </c>
      <c r="U37" s="104">
        <f t="shared" ca="1" si="6"/>
        <v>-0.49396000000000001</v>
      </c>
      <c r="V37" s="58">
        <f ca="1">SUMIFS(INDIRECT("'Реестр план'!"&amp;$E$3),'Реестр план'!$F:$F,$C37,'Реестр план'!$I:$I,V$5)*IF($A37="-",-1,1)</f>
        <v>50000</v>
      </c>
      <c r="W37" s="58">
        <f>SUMIFS('Реестр факт'!$C:$C,'Реестр факт'!$J:$J,W$5,'Реестр факт'!$E:$E,$C37,'Реестр факт'!$I:$I,"факт")*IF($A37="-",-1,1)</f>
        <v>0</v>
      </c>
      <c r="X37" s="104">
        <f t="shared" ca="1" si="7"/>
        <v>-1</v>
      </c>
      <c r="Y37" s="58">
        <f ca="1">SUMIFS(INDIRECT("'Реестр план'!"&amp;$E$3),'Реестр план'!$F:$F,$C37,'Реестр план'!$I:$I,Y$5)*IF($A37="-",-1,1)</f>
        <v>50000</v>
      </c>
      <c r="Z37" s="58">
        <f>SUMIFS('Реестр факт'!$C:$C,'Реестр факт'!$J:$J,Z$5,'Реестр факт'!$E:$E,$C37,'Реестр факт'!$I:$I,"факт")*IF($A37="-",-1,1)</f>
        <v>0</v>
      </c>
      <c r="AA37" s="104">
        <f t="shared" ca="1" si="8"/>
        <v>-1</v>
      </c>
      <c r="AB37" s="58">
        <f ca="1">SUMIFS(INDIRECT("'Реестр план'!"&amp;$E$3),'Реестр план'!$F:$F,$C37,'Реестр план'!$I:$I,AB$5)*IF($A37="-",-1,1)</f>
        <v>50000</v>
      </c>
      <c r="AC37" s="58">
        <f>SUMIFS('Реестр факт'!$C:$C,'Реестр факт'!$J:$J,AC$5,'Реестр факт'!$E:$E,$C37,'Реестр факт'!$I:$I,"факт")*IF($A37="-",-1,1)</f>
        <v>0</v>
      </c>
      <c r="AD37" s="104">
        <f t="shared" ca="1" si="9"/>
        <v>-1</v>
      </c>
      <c r="AE37" s="58">
        <f ca="1">SUMIFS(INDIRECT("'Реестр план'!"&amp;$E$3),'Реестр план'!$F:$F,$C37,'Реестр план'!$I:$I,AE$5)*IF($A37="-",-1,1)</f>
        <v>50000</v>
      </c>
      <c r="AF37" s="58">
        <f>SUMIFS('Реестр факт'!$C:$C,'Реестр факт'!$J:$J,AF$5,'Реестр факт'!$E:$E,$C37,'Реестр факт'!$I:$I,"факт")*IF($A37="-",-1,1)</f>
        <v>0</v>
      </c>
      <c r="AG37" s="104">
        <f t="shared" ca="1" si="10"/>
        <v>-1</v>
      </c>
      <c r="AH37" s="58">
        <f ca="1">SUMIFS(INDIRECT("'Реестр план'!"&amp;$E$3),'Реестр план'!$F:$F,$C37,'Реестр план'!$I:$I,AH$5)*IF($A37="-",-1,1)</f>
        <v>50000</v>
      </c>
      <c r="AI37" s="58">
        <f>SUMIFS('Реестр факт'!$C:$C,'Реестр факт'!$J:$J,AI$5,'Реестр факт'!$E:$E,$C37,'Реестр факт'!$I:$I,"факт")*IF($A37="-",-1,1)</f>
        <v>0</v>
      </c>
      <c r="AJ37" s="104">
        <f t="shared" ca="1" si="11"/>
        <v>-1</v>
      </c>
      <c r="AK37" s="58">
        <f ca="1">SUMIFS(INDIRECT("'Реестр план'!"&amp;$E$3),'Реестр план'!$F:$F,$C37,'Реестр план'!$I:$I,AK$5)*IF($A37="-",-1,1)</f>
        <v>50000</v>
      </c>
      <c r="AL37" s="58">
        <f>SUMIFS('Реестр факт'!$C:$C,'Реестр факт'!$J:$J,AL$5,'Реестр факт'!$E:$E,$C37,'Реестр факт'!$I:$I,"факт")*IF($A37="-",-1,1)</f>
        <v>0</v>
      </c>
      <c r="AM37" s="104">
        <f t="shared" ca="1" si="12"/>
        <v>-1</v>
      </c>
      <c r="AN37" s="93">
        <f t="shared" ca="1" si="13"/>
        <v>600000</v>
      </c>
      <c r="AO37" s="93">
        <f t="shared" si="51"/>
        <v>221221</v>
      </c>
      <c r="AP37" s="104">
        <f t="shared" ca="1" si="14"/>
        <v>-0.63129833333333329</v>
      </c>
    </row>
    <row r="38" spans="1:42" s="1" customFormat="1" ht="18" customHeight="1" x14ac:dyDescent="0.3">
      <c r="A38" s="30" t="s">
        <v>86</v>
      </c>
      <c r="B38" s="31">
        <v>12602</v>
      </c>
      <c r="C38" s="32" t="s">
        <v>53</v>
      </c>
      <c r="D38" s="58">
        <f ca="1">SUMIFS(INDIRECT("'Реестр план'!"&amp;$E$3),'Реестр план'!$F:$F,$C38,'Реестр план'!$I:$I,D$5)*IF($A38="-",-1,1)</f>
        <v>15000</v>
      </c>
      <c r="E38" s="58">
        <f>SUMIFS('Реестр факт'!$C:$C,'Реестр факт'!$J:$J,E$5,'Реестр факт'!$E:$E,$C38,'Реестр факт'!$I:$I,"факт")*IF($A38="-",-1,1)</f>
        <v>19932</v>
      </c>
      <c r="F38" s="104">
        <f t="shared" ca="1" si="1"/>
        <v>0.32879999999999998</v>
      </c>
      <c r="G38" s="58">
        <f ca="1">SUMIFS(INDIRECT("'Реестр план'!"&amp;$E$3),'Реестр план'!$F:$F,$C38,'Реестр план'!$I:$I,G$5)*IF($A38="-",-1,1)</f>
        <v>15000</v>
      </c>
      <c r="H38" s="58">
        <f>SUMIFS('Реестр факт'!$C:$C,'Реестр факт'!$J:$J,H$5,'Реестр факт'!$E:$E,$C38,'Реестр факт'!$I:$I,"факт")*IF($A38="-",-1,1)</f>
        <v>51141</v>
      </c>
      <c r="I38" s="104">
        <f t="shared" ca="1" si="2"/>
        <v>2.4094000000000002</v>
      </c>
      <c r="J38" s="58">
        <f ca="1">SUMIFS(INDIRECT("'Реестр план'!"&amp;$E$3),'Реестр план'!$F:$F,$C38,'Реестр план'!$I:$I,J$5)*IF($A38="-",-1,1)</f>
        <v>15000</v>
      </c>
      <c r="K38" s="58">
        <f>SUMIFS('Реестр факт'!$C:$C,'Реестр факт'!$J:$J,K$5,'Реестр факт'!$E:$E,$C38,'Реестр факт'!$I:$I,"факт")*IF($A38="-",-1,1)</f>
        <v>13090</v>
      </c>
      <c r="L38" s="104">
        <f t="shared" ca="1" si="3"/>
        <v>-0.12733333333333333</v>
      </c>
      <c r="M38" s="58">
        <f ca="1">SUMIFS(INDIRECT("'Реестр план'!"&amp;$E$3),'Реестр план'!$F:$F,$C38,'Реестр план'!$I:$I,M$5)*IF($A38="-",-1,1)</f>
        <v>15000</v>
      </c>
      <c r="N38" s="58">
        <f>SUMIFS('Реестр факт'!$C:$C,'Реестр факт'!$J:$J,N$5,'Реестр факт'!$E:$E,$C38,'Реестр факт'!$I:$I,"факт")*IF($A38="-",-1,1)</f>
        <v>54316</v>
      </c>
      <c r="O38" s="104">
        <f t="shared" ca="1" si="4"/>
        <v>2.6210666666666667</v>
      </c>
      <c r="P38" s="58">
        <f ca="1">SUMIFS(INDIRECT("'Реестр план'!"&amp;$E$3),'Реестр план'!$F:$F,$C38,'Реестр план'!$I:$I,P$5)*IF($A38="-",-1,1)</f>
        <v>15000</v>
      </c>
      <c r="Q38" s="58">
        <f>SUMIFS('Реестр факт'!$C:$C,'Реестр факт'!$J:$J,Q$5,'Реестр факт'!$E:$E,$C38,'Реестр факт'!$I:$I,"факт")*IF($A38="-",-1,1)</f>
        <v>13859</v>
      </c>
      <c r="R38" s="104">
        <f t="shared" ca="1" si="5"/>
        <v>-7.6066666666666671E-2</v>
      </c>
      <c r="S38" s="58">
        <f ca="1">SUMIFS(INDIRECT("'Реестр план'!"&amp;$E$3),'Реестр план'!$F:$F,$C38,'Реестр план'!$I:$I,S$5)*IF($A38="-",-1,1)</f>
        <v>15000</v>
      </c>
      <c r="T38" s="58">
        <f>SUMIFS('Реестр факт'!$C:$C,'Реестр факт'!$J:$J,T$5,'Реестр факт'!$E:$E,$C38,'Реестр факт'!$I:$I,"факт")*IF($A38="-",-1,1)</f>
        <v>34912</v>
      </c>
      <c r="U38" s="104">
        <f t="shared" ca="1" si="6"/>
        <v>1.3274666666666666</v>
      </c>
      <c r="V38" s="58">
        <f ca="1">SUMIFS(INDIRECT("'Реестр план'!"&amp;$E$3),'Реестр план'!$F:$F,$C38,'Реестр план'!$I:$I,V$5)*IF($A38="-",-1,1)</f>
        <v>15000</v>
      </c>
      <c r="W38" s="58">
        <f>SUMIFS('Реестр факт'!$C:$C,'Реестр факт'!$J:$J,W$5,'Реестр факт'!$E:$E,$C38,'Реестр факт'!$I:$I,"факт")*IF($A38="-",-1,1)</f>
        <v>0</v>
      </c>
      <c r="X38" s="104">
        <f t="shared" ca="1" si="7"/>
        <v>-1</v>
      </c>
      <c r="Y38" s="58">
        <f ca="1">SUMIFS(INDIRECT("'Реестр план'!"&amp;$E$3),'Реестр план'!$F:$F,$C38,'Реестр план'!$I:$I,Y$5)*IF($A38="-",-1,1)</f>
        <v>15000</v>
      </c>
      <c r="Z38" s="58">
        <f>SUMIFS('Реестр факт'!$C:$C,'Реестр факт'!$J:$J,Z$5,'Реестр факт'!$E:$E,$C38,'Реестр факт'!$I:$I,"факт")*IF($A38="-",-1,1)</f>
        <v>0</v>
      </c>
      <c r="AA38" s="104">
        <f t="shared" ca="1" si="8"/>
        <v>-1</v>
      </c>
      <c r="AB38" s="58">
        <f ca="1">SUMIFS(INDIRECT("'Реестр план'!"&amp;$E$3),'Реестр план'!$F:$F,$C38,'Реестр план'!$I:$I,AB$5)*IF($A38="-",-1,1)</f>
        <v>15000</v>
      </c>
      <c r="AC38" s="58">
        <f>SUMIFS('Реестр факт'!$C:$C,'Реестр факт'!$J:$J,AC$5,'Реестр факт'!$E:$E,$C38,'Реестр факт'!$I:$I,"факт")*IF($A38="-",-1,1)</f>
        <v>0</v>
      </c>
      <c r="AD38" s="104">
        <f t="shared" ca="1" si="9"/>
        <v>-1</v>
      </c>
      <c r="AE38" s="58">
        <f ca="1">SUMIFS(INDIRECT("'Реестр план'!"&amp;$E$3),'Реестр план'!$F:$F,$C38,'Реестр план'!$I:$I,AE$5)*IF($A38="-",-1,1)</f>
        <v>15000</v>
      </c>
      <c r="AF38" s="58">
        <f>SUMIFS('Реестр факт'!$C:$C,'Реестр факт'!$J:$J,AF$5,'Реестр факт'!$E:$E,$C38,'Реестр факт'!$I:$I,"факт")*IF($A38="-",-1,1)</f>
        <v>0</v>
      </c>
      <c r="AG38" s="104">
        <f t="shared" ca="1" si="10"/>
        <v>-1</v>
      </c>
      <c r="AH38" s="58">
        <f ca="1">SUMIFS(INDIRECT("'Реестр план'!"&amp;$E$3),'Реестр план'!$F:$F,$C38,'Реестр план'!$I:$I,AH$5)*IF($A38="-",-1,1)</f>
        <v>15000</v>
      </c>
      <c r="AI38" s="58">
        <f>SUMIFS('Реестр факт'!$C:$C,'Реестр факт'!$J:$J,AI$5,'Реестр факт'!$E:$E,$C38,'Реестр факт'!$I:$I,"факт")*IF($A38="-",-1,1)</f>
        <v>0</v>
      </c>
      <c r="AJ38" s="104">
        <f t="shared" ca="1" si="11"/>
        <v>-1</v>
      </c>
      <c r="AK38" s="58">
        <f ca="1">SUMIFS(INDIRECT("'Реестр план'!"&amp;$E$3),'Реестр план'!$F:$F,$C38,'Реестр план'!$I:$I,AK$5)*IF($A38="-",-1,1)</f>
        <v>15000</v>
      </c>
      <c r="AL38" s="58">
        <f>SUMIFS('Реестр факт'!$C:$C,'Реестр факт'!$J:$J,AL$5,'Реестр факт'!$E:$E,$C38,'Реестр факт'!$I:$I,"факт")*IF($A38="-",-1,1)</f>
        <v>0</v>
      </c>
      <c r="AM38" s="104">
        <f t="shared" ca="1" si="12"/>
        <v>-1</v>
      </c>
      <c r="AN38" s="93">
        <f t="shared" ca="1" si="13"/>
        <v>180000</v>
      </c>
      <c r="AO38" s="93">
        <f t="shared" si="51"/>
        <v>187250</v>
      </c>
      <c r="AP38" s="104">
        <f t="shared" ca="1" si="14"/>
        <v>4.027777777777778E-2</v>
      </c>
    </row>
    <row r="39" spans="1:42" s="1" customFormat="1" ht="18" customHeight="1" x14ac:dyDescent="0.3">
      <c r="A39" s="30" t="s">
        <v>86</v>
      </c>
      <c r="B39" s="31">
        <v>12603</v>
      </c>
      <c r="C39" s="32" t="s">
        <v>155</v>
      </c>
      <c r="D39" s="58">
        <f ca="1">SUMIFS(INDIRECT("'Реестр план'!"&amp;$E$3),'Реестр план'!$F:$F,$C39,'Реестр план'!$I:$I,D$5)*IF($A39="-",-1,1)</f>
        <v>70000</v>
      </c>
      <c r="E39" s="58">
        <f>SUMIFS('Реестр факт'!$C:$C,'Реестр факт'!$J:$J,E$5,'Реестр факт'!$E:$E,$C39,'Реестр факт'!$I:$I,"факт")*IF($A39="-",-1,1)</f>
        <v>80000</v>
      </c>
      <c r="F39" s="104">
        <f t="shared" ca="1" si="1"/>
        <v>0.14285714285714285</v>
      </c>
      <c r="G39" s="58">
        <f ca="1">SUMIFS(INDIRECT("'Реестр план'!"&amp;$E$3),'Реестр план'!$F:$F,$C39,'Реестр план'!$I:$I,G$5)*IF($A39="-",-1,1)</f>
        <v>70000</v>
      </c>
      <c r="H39" s="58">
        <f>SUMIFS('Реестр факт'!$C:$C,'Реестр факт'!$J:$J,H$5,'Реестр факт'!$E:$E,$C39,'Реестр факт'!$I:$I,"факт")*IF($A39="-",-1,1)</f>
        <v>75000</v>
      </c>
      <c r="I39" s="104">
        <f t="shared" ca="1" si="2"/>
        <v>7.1428571428571425E-2</v>
      </c>
      <c r="J39" s="58">
        <f ca="1">SUMIFS(INDIRECT("'Реестр план'!"&amp;$E$3),'Реестр план'!$F:$F,$C39,'Реестр план'!$I:$I,J$5)*IF($A39="-",-1,1)</f>
        <v>70000</v>
      </c>
      <c r="K39" s="58">
        <f>SUMIFS('Реестр факт'!$C:$C,'Реестр факт'!$J:$J,K$5,'Реестр факт'!$E:$E,$C39,'Реестр факт'!$I:$I,"факт")*IF($A39="-",-1,1)</f>
        <v>70000</v>
      </c>
      <c r="L39" s="104">
        <f t="shared" ca="1" si="3"/>
        <v>0</v>
      </c>
      <c r="M39" s="58">
        <f ca="1">SUMIFS(INDIRECT("'Реестр план'!"&amp;$E$3),'Реестр план'!$F:$F,$C39,'Реестр план'!$I:$I,M$5)*IF($A39="-",-1,1)</f>
        <v>70000</v>
      </c>
      <c r="N39" s="58">
        <f>SUMIFS('Реестр факт'!$C:$C,'Реестр факт'!$J:$J,N$5,'Реестр факт'!$E:$E,$C39,'Реестр факт'!$I:$I,"факт")*IF($A39="-",-1,1)</f>
        <v>65000</v>
      </c>
      <c r="O39" s="104">
        <f t="shared" ca="1" si="4"/>
        <v>-7.1428571428571425E-2</v>
      </c>
      <c r="P39" s="58">
        <f ca="1">SUMIFS(INDIRECT("'Реестр план'!"&amp;$E$3),'Реестр план'!$F:$F,$C39,'Реестр план'!$I:$I,P$5)*IF($A39="-",-1,1)</f>
        <v>70000</v>
      </c>
      <c r="Q39" s="58">
        <f>SUMIFS('Реестр факт'!$C:$C,'Реестр факт'!$J:$J,Q$5,'Реестр факт'!$E:$E,$C39,'Реестр факт'!$I:$I,"факт")*IF($A39="-",-1,1)</f>
        <v>60000</v>
      </c>
      <c r="R39" s="104">
        <f t="shared" ca="1" si="5"/>
        <v>-0.14285714285714285</v>
      </c>
      <c r="S39" s="58">
        <f ca="1">SUMIFS(INDIRECT("'Реестр план'!"&amp;$E$3),'Реестр план'!$F:$F,$C39,'Реестр план'!$I:$I,S$5)*IF($A39="-",-1,1)</f>
        <v>70000</v>
      </c>
      <c r="T39" s="58">
        <f>SUMIFS('Реестр факт'!$C:$C,'Реестр факт'!$J:$J,T$5,'Реестр факт'!$E:$E,$C39,'Реестр факт'!$I:$I,"факт")*IF($A39="-",-1,1)</f>
        <v>50000</v>
      </c>
      <c r="U39" s="104">
        <f t="shared" ca="1" si="6"/>
        <v>-0.2857142857142857</v>
      </c>
      <c r="V39" s="58">
        <f ca="1">SUMIFS(INDIRECT("'Реестр план'!"&amp;$E$3),'Реестр план'!$F:$F,$C39,'Реестр план'!$I:$I,V$5)*IF($A39="-",-1,1)</f>
        <v>70000</v>
      </c>
      <c r="W39" s="58">
        <f>SUMIFS('Реестр факт'!$C:$C,'Реестр факт'!$J:$J,W$5,'Реестр факт'!$E:$E,$C39,'Реестр факт'!$I:$I,"факт")*IF($A39="-",-1,1)</f>
        <v>0</v>
      </c>
      <c r="X39" s="104">
        <f t="shared" ca="1" si="7"/>
        <v>-1</v>
      </c>
      <c r="Y39" s="58">
        <f ca="1">SUMIFS(INDIRECT("'Реестр план'!"&amp;$E$3),'Реестр план'!$F:$F,$C39,'Реестр план'!$I:$I,Y$5)*IF($A39="-",-1,1)</f>
        <v>70000</v>
      </c>
      <c r="Z39" s="58">
        <f>SUMIFS('Реестр факт'!$C:$C,'Реестр факт'!$J:$J,Z$5,'Реестр факт'!$E:$E,$C39,'Реестр факт'!$I:$I,"факт")*IF($A39="-",-1,1)</f>
        <v>0</v>
      </c>
      <c r="AA39" s="104">
        <f t="shared" ca="1" si="8"/>
        <v>-1</v>
      </c>
      <c r="AB39" s="58">
        <f ca="1">SUMIFS(INDIRECT("'Реестр план'!"&amp;$E$3),'Реестр план'!$F:$F,$C39,'Реестр план'!$I:$I,AB$5)*IF($A39="-",-1,1)</f>
        <v>70000</v>
      </c>
      <c r="AC39" s="58">
        <f>SUMIFS('Реестр факт'!$C:$C,'Реестр факт'!$J:$J,AC$5,'Реестр факт'!$E:$E,$C39,'Реестр факт'!$I:$I,"факт")*IF($A39="-",-1,1)</f>
        <v>0</v>
      </c>
      <c r="AD39" s="104">
        <f t="shared" ca="1" si="9"/>
        <v>-1</v>
      </c>
      <c r="AE39" s="58">
        <f ca="1">SUMIFS(INDIRECT("'Реестр план'!"&amp;$E$3),'Реестр план'!$F:$F,$C39,'Реестр план'!$I:$I,AE$5)*IF($A39="-",-1,1)</f>
        <v>70000</v>
      </c>
      <c r="AF39" s="58">
        <f>SUMIFS('Реестр факт'!$C:$C,'Реестр факт'!$J:$J,AF$5,'Реестр факт'!$E:$E,$C39,'Реестр факт'!$I:$I,"факт")*IF($A39="-",-1,1)</f>
        <v>0</v>
      </c>
      <c r="AG39" s="104">
        <f t="shared" ca="1" si="10"/>
        <v>-1</v>
      </c>
      <c r="AH39" s="58">
        <f ca="1">SUMIFS(INDIRECT("'Реестр план'!"&amp;$E$3),'Реестр план'!$F:$F,$C39,'Реестр план'!$I:$I,AH$5)*IF($A39="-",-1,1)</f>
        <v>70000</v>
      </c>
      <c r="AI39" s="58">
        <f>SUMIFS('Реестр факт'!$C:$C,'Реестр факт'!$J:$J,AI$5,'Реестр факт'!$E:$E,$C39,'Реестр факт'!$I:$I,"факт")*IF($A39="-",-1,1)</f>
        <v>0</v>
      </c>
      <c r="AJ39" s="104">
        <f t="shared" ca="1" si="11"/>
        <v>-1</v>
      </c>
      <c r="AK39" s="58">
        <f ca="1">SUMIFS(INDIRECT("'Реестр план'!"&amp;$E$3),'Реестр план'!$F:$F,$C39,'Реестр план'!$I:$I,AK$5)*IF($A39="-",-1,1)</f>
        <v>70000</v>
      </c>
      <c r="AL39" s="58">
        <f>SUMIFS('Реестр факт'!$C:$C,'Реестр факт'!$J:$J,AL$5,'Реестр факт'!$E:$E,$C39,'Реестр факт'!$I:$I,"факт")*IF($A39="-",-1,1)</f>
        <v>0</v>
      </c>
      <c r="AM39" s="104">
        <f t="shared" ca="1" si="12"/>
        <v>-1</v>
      </c>
      <c r="AN39" s="93">
        <f t="shared" ca="1" si="13"/>
        <v>840000</v>
      </c>
      <c r="AO39" s="93">
        <f t="shared" si="51"/>
        <v>400000</v>
      </c>
      <c r="AP39" s="104">
        <f t="shared" ca="1" si="14"/>
        <v>-0.52380952380952384</v>
      </c>
    </row>
    <row r="40" spans="1:42" s="1" customFormat="1" ht="18" customHeight="1" x14ac:dyDescent="0.3">
      <c r="A40" s="30" t="s">
        <v>86</v>
      </c>
      <c r="B40" s="31">
        <v>12604</v>
      </c>
      <c r="C40" s="32" t="s">
        <v>54</v>
      </c>
      <c r="D40" s="58">
        <f ca="1">SUMIFS(INDIRECT("'Реестр план'!"&amp;$E$3),'Реестр план'!$F:$F,$C40,'Реестр план'!$I:$I,D$5)*IF($A40="-",-1,1)</f>
        <v>17000</v>
      </c>
      <c r="E40" s="58">
        <f>SUMIFS('Реестр факт'!$C:$C,'Реестр факт'!$J:$J,E$5,'Реестр факт'!$E:$E,$C40,'Реестр факт'!$I:$I,"факт")*IF($A40="-",-1,1)</f>
        <v>31429</v>
      </c>
      <c r="F40" s="104">
        <f t="shared" ca="1" si="1"/>
        <v>0.84876470588235298</v>
      </c>
      <c r="G40" s="58">
        <f ca="1">SUMIFS(INDIRECT("'Реестр план'!"&amp;$E$3),'Реестр план'!$F:$F,$C40,'Реестр план'!$I:$I,G$5)*IF($A40="-",-1,1)</f>
        <v>17000</v>
      </c>
      <c r="H40" s="58">
        <f>SUMIFS('Реестр факт'!$C:$C,'Реестр факт'!$J:$J,H$5,'Реестр факт'!$E:$E,$C40,'Реестр факт'!$I:$I,"факт")*IF($A40="-",-1,1)</f>
        <v>45295</v>
      </c>
      <c r="I40" s="104">
        <f t="shared" ca="1" si="2"/>
        <v>1.6644117647058823</v>
      </c>
      <c r="J40" s="58">
        <f ca="1">SUMIFS(INDIRECT("'Реестр план'!"&amp;$E$3),'Реестр план'!$F:$F,$C40,'Реестр план'!$I:$I,J$5)*IF($A40="-",-1,1)</f>
        <v>17000</v>
      </c>
      <c r="K40" s="58">
        <f>SUMIFS('Реестр факт'!$C:$C,'Реестр факт'!$J:$J,K$5,'Реестр факт'!$E:$E,$C40,'Реестр факт'!$I:$I,"факт")*IF($A40="-",-1,1)</f>
        <v>17110</v>
      </c>
      <c r="L40" s="104">
        <f t="shared" ca="1" si="3"/>
        <v>6.4705882352941177E-3</v>
      </c>
      <c r="M40" s="58">
        <f ca="1">SUMIFS(INDIRECT("'Реестр план'!"&amp;$E$3),'Реестр план'!$F:$F,$C40,'Реестр план'!$I:$I,M$5)*IF($A40="-",-1,1)</f>
        <v>17000</v>
      </c>
      <c r="N40" s="58">
        <f>SUMIFS('Реестр факт'!$C:$C,'Реестр факт'!$J:$J,N$5,'Реестр факт'!$E:$E,$C40,'Реестр факт'!$I:$I,"факт")*IF($A40="-",-1,1)</f>
        <v>56430</v>
      </c>
      <c r="O40" s="104">
        <f t="shared" ca="1" si="4"/>
        <v>2.3194117647058823</v>
      </c>
      <c r="P40" s="58">
        <f ca="1">SUMIFS(INDIRECT("'Реестр план'!"&amp;$E$3),'Реестр план'!$F:$F,$C40,'Реестр план'!$I:$I,P$5)*IF($A40="-",-1,1)</f>
        <v>17000</v>
      </c>
      <c r="Q40" s="58">
        <f>SUMIFS('Реестр факт'!$C:$C,'Реестр факт'!$J:$J,Q$5,'Реестр факт'!$E:$E,$C40,'Реестр факт'!$I:$I,"факт")*IF($A40="-",-1,1)</f>
        <v>56972</v>
      </c>
      <c r="R40" s="104">
        <f t="shared" ca="1" si="5"/>
        <v>2.351294117647059</v>
      </c>
      <c r="S40" s="58">
        <f ca="1">SUMIFS(INDIRECT("'Реестр план'!"&amp;$E$3),'Реестр план'!$F:$F,$C40,'Реестр план'!$I:$I,S$5)*IF($A40="-",-1,1)</f>
        <v>17000</v>
      </c>
      <c r="T40" s="58">
        <f>SUMIFS('Реестр факт'!$C:$C,'Реестр факт'!$J:$J,T$5,'Реестр факт'!$E:$E,$C40,'Реестр факт'!$I:$I,"факт")*IF($A40="-",-1,1)</f>
        <v>45034</v>
      </c>
      <c r="U40" s="104">
        <f t="shared" ca="1" si="6"/>
        <v>1.6490588235294117</v>
      </c>
      <c r="V40" s="58">
        <f ca="1">SUMIFS(INDIRECT("'Реестр план'!"&amp;$E$3),'Реестр план'!$F:$F,$C40,'Реестр план'!$I:$I,V$5)*IF($A40="-",-1,1)</f>
        <v>17000</v>
      </c>
      <c r="W40" s="58">
        <f>SUMIFS('Реестр факт'!$C:$C,'Реестр факт'!$J:$J,W$5,'Реестр факт'!$E:$E,$C40,'Реестр факт'!$I:$I,"факт")*IF($A40="-",-1,1)</f>
        <v>0</v>
      </c>
      <c r="X40" s="104">
        <f t="shared" ca="1" si="7"/>
        <v>-1</v>
      </c>
      <c r="Y40" s="58">
        <f ca="1">SUMIFS(INDIRECT("'Реестр план'!"&amp;$E$3),'Реестр план'!$F:$F,$C40,'Реестр план'!$I:$I,Y$5)*IF($A40="-",-1,1)</f>
        <v>17000</v>
      </c>
      <c r="Z40" s="58">
        <f>SUMIFS('Реестр факт'!$C:$C,'Реестр факт'!$J:$J,Z$5,'Реестр факт'!$E:$E,$C40,'Реестр факт'!$I:$I,"факт")*IF($A40="-",-1,1)</f>
        <v>0</v>
      </c>
      <c r="AA40" s="104">
        <f t="shared" ca="1" si="8"/>
        <v>-1</v>
      </c>
      <c r="AB40" s="58">
        <f ca="1">SUMIFS(INDIRECT("'Реестр план'!"&amp;$E$3),'Реестр план'!$F:$F,$C40,'Реестр план'!$I:$I,AB$5)*IF($A40="-",-1,1)</f>
        <v>17000</v>
      </c>
      <c r="AC40" s="58">
        <f>SUMIFS('Реестр факт'!$C:$C,'Реестр факт'!$J:$J,AC$5,'Реестр факт'!$E:$E,$C40,'Реестр факт'!$I:$I,"факт")*IF($A40="-",-1,1)</f>
        <v>0</v>
      </c>
      <c r="AD40" s="104">
        <f t="shared" ca="1" si="9"/>
        <v>-1</v>
      </c>
      <c r="AE40" s="58">
        <f ca="1">SUMIFS(INDIRECT("'Реестр план'!"&amp;$E$3),'Реестр план'!$F:$F,$C40,'Реестр план'!$I:$I,AE$5)*IF($A40="-",-1,1)</f>
        <v>17000</v>
      </c>
      <c r="AF40" s="58">
        <f>SUMIFS('Реестр факт'!$C:$C,'Реестр факт'!$J:$J,AF$5,'Реестр факт'!$E:$E,$C40,'Реестр факт'!$I:$I,"факт")*IF($A40="-",-1,1)</f>
        <v>0</v>
      </c>
      <c r="AG40" s="104">
        <f t="shared" ca="1" si="10"/>
        <v>-1</v>
      </c>
      <c r="AH40" s="58">
        <f ca="1">SUMIFS(INDIRECT("'Реестр план'!"&amp;$E$3),'Реестр план'!$F:$F,$C40,'Реестр план'!$I:$I,AH$5)*IF($A40="-",-1,1)</f>
        <v>17000</v>
      </c>
      <c r="AI40" s="58">
        <f>SUMIFS('Реестр факт'!$C:$C,'Реестр факт'!$J:$J,AI$5,'Реестр факт'!$E:$E,$C40,'Реестр факт'!$I:$I,"факт")*IF($A40="-",-1,1)</f>
        <v>0</v>
      </c>
      <c r="AJ40" s="104">
        <f t="shared" ca="1" si="11"/>
        <v>-1</v>
      </c>
      <c r="AK40" s="58">
        <f ca="1">SUMIFS(INDIRECT("'Реестр план'!"&amp;$E$3),'Реестр план'!$F:$F,$C40,'Реестр план'!$I:$I,AK$5)*IF($A40="-",-1,1)</f>
        <v>17000</v>
      </c>
      <c r="AL40" s="58">
        <f>SUMIFS('Реестр факт'!$C:$C,'Реестр факт'!$J:$J,AL$5,'Реестр факт'!$E:$E,$C40,'Реестр факт'!$I:$I,"факт")*IF($A40="-",-1,1)</f>
        <v>0</v>
      </c>
      <c r="AM40" s="104">
        <f t="shared" ca="1" si="12"/>
        <v>-1</v>
      </c>
      <c r="AN40" s="93">
        <f t="shared" ca="1" si="13"/>
        <v>204000</v>
      </c>
      <c r="AO40" s="93">
        <f t="shared" si="51"/>
        <v>252270</v>
      </c>
      <c r="AP40" s="104">
        <f t="shared" ca="1" si="14"/>
        <v>0.23661764705882352</v>
      </c>
    </row>
    <row r="41" spans="1:42" s="1" customFormat="1" ht="18" customHeight="1" x14ac:dyDescent="0.3">
      <c r="A41" s="30" t="s">
        <v>86</v>
      </c>
      <c r="B41" s="31">
        <v>12605</v>
      </c>
      <c r="C41" s="32" t="s">
        <v>55</v>
      </c>
      <c r="D41" s="58">
        <f ca="1">SUMIFS(INDIRECT("'Реестр план'!"&amp;$E$3),'Реестр план'!$F:$F,$C41,'Реестр план'!$I:$I,D$5)*IF($A41="-",-1,1)</f>
        <v>35000</v>
      </c>
      <c r="E41" s="58">
        <f>SUMIFS('Реестр факт'!$C:$C,'Реестр факт'!$J:$J,E$5,'Реестр факт'!$E:$E,$C41,'Реестр факт'!$I:$I,"факт")*IF($A41="-",-1,1)</f>
        <v>57331</v>
      </c>
      <c r="F41" s="104">
        <f t="shared" ca="1" si="1"/>
        <v>0.63802857142857139</v>
      </c>
      <c r="G41" s="58">
        <f ca="1">SUMIFS(INDIRECT("'Реестр план'!"&amp;$E$3),'Реестр план'!$F:$F,$C41,'Реестр план'!$I:$I,G$5)*IF($A41="-",-1,1)</f>
        <v>35000</v>
      </c>
      <c r="H41" s="58">
        <f>SUMIFS('Реестр факт'!$C:$C,'Реестр факт'!$J:$J,H$5,'Реестр факт'!$E:$E,$C41,'Реестр факт'!$I:$I,"факт")*IF($A41="-",-1,1)</f>
        <v>49870</v>
      </c>
      <c r="I41" s="104">
        <f t="shared" ca="1" si="2"/>
        <v>0.42485714285714288</v>
      </c>
      <c r="J41" s="58">
        <f ca="1">SUMIFS(INDIRECT("'Реестр план'!"&amp;$E$3),'Реестр план'!$F:$F,$C41,'Реестр план'!$I:$I,J$5)*IF($A41="-",-1,1)</f>
        <v>35000</v>
      </c>
      <c r="K41" s="58">
        <f>SUMIFS('Реестр факт'!$C:$C,'Реестр факт'!$J:$J,K$5,'Реестр факт'!$E:$E,$C41,'Реестр факт'!$I:$I,"факт")*IF($A41="-",-1,1)</f>
        <v>36598</v>
      </c>
      <c r="L41" s="104">
        <f t="shared" ca="1" si="3"/>
        <v>4.5657142857142854E-2</v>
      </c>
      <c r="M41" s="58">
        <f ca="1">SUMIFS(INDIRECT("'Реестр план'!"&amp;$E$3),'Реестр план'!$F:$F,$C41,'Реестр план'!$I:$I,M$5)*IF($A41="-",-1,1)</f>
        <v>35000</v>
      </c>
      <c r="N41" s="58">
        <f>SUMIFS('Реестр факт'!$C:$C,'Реестр факт'!$J:$J,N$5,'Реестр факт'!$E:$E,$C41,'Реестр факт'!$I:$I,"факт")*IF($A41="-",-1,1)</f>
        <v>28836</v>
      </c>
      <c r="O41" s="104">
        <f t="shared" ca="1" si="4"/>
        <v>-0.17611428571428572</v>
      </c>
      <c r="P41" s="58">
        <f ca="1">SUMIFS(INDIRECT("'Реестр план'!"&amp;$E$3),'Реестр план'!$F:$F,$C41,'Реестр план'!$I:$I,P$5)*IF($A41="-",-1,1)</f>
        <v>35000</v>
      </c>
      <c r="Q41" s="58">
        <f>SUMIFS('Реестр факт'!$C:$C,'Реестр факт'!$J:$J,Q$5,'Реестр факт'!$E:$E,$C41,'Реестр факт'!$I:$I,"факт")*IF($A41="-",-1,1)</f>
        <v>54057</v>
      </c>
      <c r="R41" s="104">
        <f t="shared" ca="1" si="5"/>
        <v>0.54448571428571424</v>
      </c>
      <c r="S41" s="58">
        <f ca="1">SUMIFS(INDIRECT("'Реестр план'!"&amp;$E$3),'Реестр план'!$F:$F,$C41,'Реестр план'!$I:$I,S$5)*IF($A41="-",-1,1)</f>
        <v>35000</v>
      </c>
      <c r="T41" s="58">
        <f>SUMIFS('Реестр факт'!$C:$C,'Реестр факт'!$J:$J,T$5,'Реестр факт'!$E:$E,$C41,'Реестр факт'!$I:$I,"факт")*IF($A41="-",-1,1)</f>
        <v>38800</v>
      </c>
      <c r="U41" s="104">
        <f t="shared" ca="1" si="6"/>
        <v>0.10857142857142857</v>
      </c>
      <c r="V41" s="58">
        <f ca="1">SUMIFS(INDIRECT("'Реестр план'!"&amp;$E$3),'Реестр план'!$F:$F,$C41,'Реестр план'!$I:$I,V$5)*IF($A41="-",-1,1)</f>
        <v>35000</v>
      </c>
      <c r="W41" s="58">
        <f>SUMIFS('Реестр факт'!$C:$C,'Реестр факт'!$J:$J,W$5,'Реестр факт'!$E:$E,$C41,'Реестр факт'!$I:$I,"факт")*IF($A41="-",-1,1)</f>
        <v>0</v>
      </c>
      <c r="X41" s="104">
        <f t="shared" ca="1" si="7"/>
        <v>-1</v>
      </c>
      <c r="Y41" s="58">
        <f ca="1">SUMIFS(INDIRECT("'Реестр план'!"&amp;$E$3),'Реестр план'!$F:$F,$C41,'Реестр план'!$I:$I,Y$5)*IF($A41="-",-1,1)</f>
        <v>35000</v>
      </c>
      <c r="Z41" s="58">
        <f>SUMIFS('Реестр факт'!$C:$C,'Реестр факт'!$J:$J,Z$5,'Реестр факт'!$E:$E,$C41,'Реестр факт'!$I:$I,"факт")*IF($A41="-",-1,1)</f>
        <v>0</v>
      </c>
      <c r="AA41" s="104">
        <f t="shared" ca="1" si="8"/>
        <v>-1</v>
      </c>
      <c r="AB41" s="58">
        <f ca="1">SUMIFS(INDIRECT("'Реестр план'!"&amp;$E$3),'Реестр план'!$F:$F,$C41,'Реестр план'!$I:$I,AB$5)*IF($A41="-",-1,1)</f>
        <v>35000</v>
      </c>
      <c r="AC41" s="58">
        <f>SUMIFS('Реестр факт'!$C:$C,'Реестр факт'!$J:$J,AC$5,'Реестр факт'!$E:$E,$C41,'Реестр факт'!$I:$I,"факт")*IF($A41="-",-1,1)</f>
        <v>0</v>
      </c>
      <c r="AD41" s="104">
        <f t="shared" ca="1" si="9"/>
        <v>-1</v>
      </c>
      <c r="AE41" s="58">
        <f ca="1">SUMIFS(INDIRECT("'Реестр план'!"&amp;$E$3),'Реестр план'!$F:$F,$C41,'Реестр план'!$I:$I,AE$5)*IF($A41="-",-1,1)</f>
        <v>35000</v>
      </c>
      <c r="AF41" s="58">
        <f>SUMIFS('Реестр факт'!$C:$C,'Реестр факт'!$J:$J,AF$5,'Реестр факт'!$E:$E,$C41,'Реестр факт'!$I:$I,"факт")*IF($A41="-",-1,1)</f>
        <v>0</v>
      </c>
      <c r="AG41" s="104">
        <f t="shared" ca="1" si="10"/>
        <v>-1</v>
      </c>
      <c r="AH41" s="58">
        <f ca="1">SUMIFS(INDIRECT("'Реестр план'!"&amp;$E$3),'Реестр план'!$F:$F,$C41,'Реестр план'!$I:$I,AH$5)*IF($A41="-",-1,1)</f>
        <v>35000</v>
      </c>
      <c r="AI41" s="58">
        <f>SUMIFS('Реестр факт'!$C:$C,'Реестр факт'!$J:$J,AI$5,'Реестр факт'!$E:$E,$C41,'Реестр факт'!$I:$I,"факт")*IF($A41="-",-1,1)</f>
        <v>0</v>
      </c>
      <c r="AJ41" s="104">
        <f t="shared" ca="1" si="11"/>
        <v>-1</v>
      </c>
      <c r="AK41" s="58">
        <f ca="1">SUMIFS(INDIRECT("'Реестр план'!"&amp;$E$3),'Реестр план'!$F:$F,$C41,'Реестр план'!$I:$I,AK$5)*IF($A41="-",-1,1)</f>
        <v>35000</v>
      </c>
      <c r="AL41" s="58">
        <f>SUMIFS('Реестр факт'!$C:$C,'Реестр факт'!$J:$J,AL$5,'Реестр факт'!$E:$E,$C41,'Реестр факт'!$I:$I,"факт")*IF($A41="-",-1,1)</f>
        <v>0</v>
      </c>
      <c r="AM41" s="104">
        <f t="shared" ca="1" si="12"/>
        <v>-1</v>
      </c>
      <c r="AN41" s="93">
        <f t="shared" ca="1" si="13"/>
        <v>420000</v>
      </c>
      <c r="AO41" s="93">
        <f t="shared" si="51"/>
        <v>265492</v>
      </c>
      <c r="AP41" s="104">
        <f t="shared" ca="1" si="14"/>
        <v>-0.36787619047619047</v>
      </c>
    </row>
    <row r="42" spans="1:42" s="1" customFormat="1" ht="18" customHeight="1" x14ac:dyDescent="0.3">
      <c r="A42" s="30" t="s">
        <v>86</v>
      </c>
      <c r="B42" s="31">
        <v>12606</v>
      </c>
      <c r="C42" s="32" t="s">
        <v>56</v>
      </c>
      <c r="D42" s="58">
        <f ca="1">SUMIFS(INDIRECT("'Реестр план'!"&amp;$E$3),'Реестр план'!$F:$F,$C42,'Реестр план'!$I:$I,D$5)*IF($A42="-",-1,1)</f>
        <v>25000</v>
      </c>
      <c r="E42" s="58">
        <f>SUMIFS('Реестр факт'!$C:$C,'Реестр факт'!$J:$J,E$5,'Реестр факт'!$E:$E,$C42,'Реестр факт'!$I:$I,"факт")*IF($A42="-",-1,1)</f>
        <v>32777</v>
      </c>
      <c r="F42" s="104">
        <f t="shared" ca="1" si="1"/>
        <v>0.31108000000000002</v>
      </c>
      <c r="G42" s="58">
        <f ca="1">SUMIFS(INDIRECT("'Реестр план'!"&amp;$E$3),'Реестр план'!$F:$F,$C42,'Реестр план'!$I:$I,G$5)*IF($A42="-",-1,1)</f>
        <v>25000</v>
      </c>
      <c r="H42" s="58">
        <f>SUMIFS('Реестр факт'!$C:$C,'Реестр факт'!$J:$J,H$5,'Реестр факт'!$E:$E,$C42,'Реестр факт'!$I:$I,"факт")*IF($A42="-",-1,1)</f>
        <v>22884</v>
      </c>
      <c r="I42" s="104">
        <f t="shared" ca="1" si="2"/>
        <v>-8.4640000000000007E-2</v>
      </c>
      <c r="J42" s="58">
        <f ca="1">SUMIFS(INDIRECT("'Реестр план'!"&amp;$E$3),'Реестр план'!$F:$F,$C42,'Реестр план'!$I:$I,J$5)*IF($A42="-",-1,1)</f>
        <v>25000</v>
      </c>
      <c r="K42" s="58">
        <f>SUMIFS('Реестр факт'!$C:$C,'Реестр факт'!$J:$J,K$5,'Реестр факт'!$E:$E,$C42,'Реестр факт'!$I:$I,"факт")*IF($A42="-",-1,1)</f>
        <v>23871</v>
      </c>
      <c r="L42" s="104">
        <f t="shared" ca="1" si="3"/>
        <v>-4.5159999999999999E-2</v>
      </c>
      <c r="M42" s="58">
        <f ca="1">SUMIFS(INDIRECT("'Реестр план'!"&amp;$E$3),'Реестр план'!$F:$F,$C42,'Реестр план'!$I:$I,M$5)*IF($A42="-",-1,1)</f>
        <v>25000</v>
      </c>
      <c r="N42" s="58">
        <f>SUMIFS('Реестр факт'!$C:$C,'Реестр факт'!$J:$J,N$5,'Реестр факт'!$E:$E,$C42,'Реестр факт'!$I:$I,"факт")*IF($A42="-",-1,1)</f>
        <v>28215</v>
      </c>
      <c r="O42" s="104">
        <f t="shared" ca="1" si="4"/>
        <v>0.12859999999999999</v>
      </c>
      <c r="P42" s="58">
        <f ca="1">SUMIFS(INDIRECT("'Реестр план'!"&amp;$E$3),'Реестр план'!$F:$F,$C42,'Реестр план'!$I:$I,P$5)*IF($A42="-",-1,1)</f>
        <v>25000</v>
      </c>
      <c r="Q42" s="58">
        <f>SUMIFS('Реестр факт'!$C:$C,'Реестр факт'!$J:$J,Q$5,'Реестр факт'!$E:$E,$C42,'Реестр факт'!$I:$I,"факт")*IF($A42="-",-1,1)</f>
        <v>35683</v>
      </c>
      <c r="R42" s="104">
        <f t="shared" ca="1" si="5"/>
        <v>0.42731999999999998</v>
      </c>
      <c r="S42" s="58">
        <f ca="1">SUMIFS(INDIRECT("'Реестр план'!"&amp;$E$3),'Реестр план'!$F:$F,$C42,'Реестр план'!$I:$I,S$5)*IF($A42="-",-1,1)</f>
        <v>25000</v>
      </c>
      <c r="T42" s="58">
        <f>SUMIFS('Реестр факт'!$C:$C,'Реестр факт'!$J:$J,T$5,'Реестр факт'!$E:$E,$C42,'Реестр факт'!$I:$I,"факт")*IF($A42="-",-1,1)</f>
        <v>14714</v>
      </c>
      <c r="U42" s="104">
        <f t="shared" ca="1" si="6"/>
        <v>-0.41143999999999997</v>
      </c>
      <c r="V42" s="58">
        <f ca="1">SUMIFS(INDIRECT("'Реестр план'!"&amp;$E$3),'Реестр план'!$F:$F,$C42,'Реестр план'!$I:$I,V$5)*IF($A42="-",-1,1)</f>
        <v>25000</v>
      </c>
      <c r="W42" s="58">
        <f>SUMIFS('Реестр факт'!$C:$C,'Реестр факт'!$J:$J,W$5,'Реестр факт'!$E:$E,$C42,'Реестр факт'!$I:$I,"факт")*IF($A42="-",-1,1)</f>
        <v>0</v>
      </c>
      <c r="X42" s="104">
        <f t="shared" ca="1" si="7"/>
        <v>-1</v>
      </c>
      <c r="Y42" s="58">
        <f ca="1">SUMIFS(INDIRECT("'Реестр план'!"&amp;$E$3),'Реестр план'!$F:$F,$C42,'Реестр план'!$I:$I,Y$5)*IF($A42="-",-1,1)</f>
        <v>25000</v>
      </c>
      <c r="Z42" s="58">
        <f>SUMIFS('Реестр факт'!$C:$C,'Реестр факт'!$J:$J,Z$5,'Реестр факт'!$E:$E,$C42,'Реестр факт'!$I:$I,"факт")*IF($A42="-",-1,1)</f>
        <v>0</v>
      </c>
      <c r="AA42" s="104">
        <f t="shared" ca="1" si="8"/>
        <v>-1</v>
      </c>
      <c r="AB42" s="58">
        <f ca="1">SUMIFS(INDIRECT("'Реестр план'!"&amp;$E$3),'Реестр план'!$F:$F,$C42,'Реестр план'!$I:$I,AB$5)*IF($A42="-",-1,1)</f>
        <v>25000</v>
      </c>
      <c r="AC42" s="58">
        <f>SUMIFS('Реестр факт'!$C:$C,'Реестр факт'!$J:$J,AC$5,'Реестр факт'!$E:$E,$C42,'Реестр факт'!$I:$I,"факт")*IF($A42="-",-1,1)</f>
        <v>0</v>
      </c>
      <c r="AD42" s="104">
        <f t="shared" ca="1" si="9"/>
        <v>-1</v>
      </c>
      <c r="AE42" s="58">
        <f ca="1">SUMIFS(INDIRECT("'Реестр план'!"&amp;$E$3),'Реестр план'!$F:$F,$C42,'Реестр план'!$I:$I,AE$5)*IF($A42="-",-1,1)</f>
        <v>25000</v>
      </c>
      <c r="AF42" s="58">
        <f>SUMIFS('Реестр факт'!$C:$C,'Реестр факт'!$J:$J,AF$5,'Реестр факт'!$E:$E,$C42,'Реестр факт'!$I:$I,"факт")*IF($A42="-",-1,1)</f>
        <v>0</v>
      </c>
      <c r="AG42" s="104">
        <f t="shared" ca="1" si="10"/>
        <v>-1</v>
      </c>
      <c r="AH42" s="58">
        <f ca="1">SUMIFS(INDIRECT("'Реестр план'!"&amp;$E$3),'Реестр план'!$F:$F,$C42,'Реестр план'!$I:$I,AH$5)*IF($A42="-",-1,1)</f>
        <v>25000</v>
      </c>
      <c r="AI42" s="58">
        <f>SUMIFS('Реестр факт'!$C:$C,'Реестр факт'!$J:$J,AI$5,'Реестр факт'!$E:$E,$C42,'Реестр факт'!$I:$I,"факт")*IF($A42="-",-1,1)</f>
        <v>0</v>
      </c>
      <c r="AJ42" s="104">
        <f t="shared" ca="1" si="11"/>
        <v>-1</v>
      </c>
      <c r="AK42" s="58">
        <f ca="1">SUMIFS(INDIRECT("'Реестр план'!"&amp;$E$3),'Реестр план'!$F:$F,$C42,'Реестр план'!$I:$I,AK$5)*IF($A42="-",-1,1)</f>
        <v>25000</v>
      </c>
      <c r="AL42" s="58">
        <f>SUMIFS('Реестр факт'!$C:$C,'Реестр факт'!$J:$J,AL$5,'Реестр факт'!$E:$E,$C42,'Реестр факт'!$I:$I,"факт")*IF($A42="-",-1,1)</f>
        <v>0</v>
      </c>
      <c r="AM42" s="104">
        <f t="shared" ca="1" si="12"/>
        <v>-1</v>
      </c>
      <c r="AN42" s="93">
        <f t="shared" ca="1" si="13"/>
        <v>300000</v>
      </c>
      <c r="AO42" s="93">
        <f t="shared" si="51"/>
        <v>158144</v>
      </c>
      <c r="AP42" s="104">
        <f t="shared" ca="1" si="14"/>
        <v>-0.47285333333333335</v>
      </c>
    </row>
    <row r="43" spans="1:42" s="1" customFormat="1" ht="18" customHeight="1" x14ac:dyDescent="0.3">
      <c r="A43" s="30" t="s">
        <v>86</v>
      </c>
      <c r="B43" s="31">
        <v>12607</v>
      </c>
      <c r="C43" s="32" t="s">
        <v>57</v>
      </c>
      <c r="D43" s="58">
        <f ca="1">SUMIFS(INDIRECT("'Реестр план'!"&amp;$E$3),'Реестр план'!$F:$F,$C43,'Реестр план'!$I:$I,D$5)*IF($A43="-",-1,1)</f>
        <v>15000</v>
      </c>
      <c r="E43" s="58">
        <f>SUMIFS('Реестр факт'!$C:$C,'Реестр факт'!$J:$J,E$5,'Реестр факт'!$E:$E,$C43,'Реестр факт'!$I:$I,"факт")*IF($A43="-",-1,1)</f>
        <v>26167</v>
      </c>
      <c r="F43" s="104">
        <f t="shared" ca="1" si="1"/>
        <v>0.74446666666666672</v>
      </c>
      <c r="G43" s="58">
        <f ca="1">SUMIFS(INDIRECT("'Реестр план'!"&amp;$E$3),'Реестр план'!$F:$F,$C43,'Реестр план'!$I:$I,G$5)*IF($A43="-",-1,1)</f>
        <v>15000</v>
      </c>
      <c r="H43" s="58">
        <f>SUMIFS('Реестр факт'!$C:$C,'Реестр факт'!$J:$J,H$5,'Реестр факт'!$E:$E,$C43,'Реестр факт'!$I:$I,"факт")*IF($A43="-",-1,1)</f>
        <v>24115</v>
      </c>
      <c r="I43" s="104">
        <f t="shared" ca="1" si="2"/>
        <v>0.60766666666666669</v>
      </c>
      <c r="J43" s="58">
        <f ca="1">SUMIFS(INDIRECT("'Реестр план'!"&amp;$E$3),'Реестр план'!$F:$F,$C43,'Реестр план'!$I:$I,J$5)*IF($A43="-",-1,1)</f>
        <v>15000</v>
      </c>
      <c r="K43" s="58">
        <f>SUMIFS('Реестр факт'!$C:$C,'Реестр факт'!$J:$J,K$5,'Реестр факт'!$E:$E,$C43,'Реестр факт'!$I:$I,"факт")*IF($A43="-",-1,1)</f>
        <v>13278</v>
      </c>
      <c r="L43" s="104">
        <f t="shared" ca="1" si="3"/>
        <v>-0.1148</v>
      </c>
      <c r="M43" s="58">
        <f ca="1">SUMIFS(INDIRECT("'Реестр план'!"&amp;$E$3),'Реестр план'!$F:$F,$C43,'Реестр план'!$I:$I,M$5)*IF($A43="-",-1,1)</f>
        <v>15000</v>
      </c>
      <c r="N43" s="58">
        <f>SUMIFS('Реестр факт'!$C:$C,'Реестр факт'!$J:$J,N$5,'Реестр факт'!$E:$E,$C43,'Реестр факт'!$I:$I,"факт")*IF($A43="-",-1,1)</f>
        <v>36448</v>
      </c>
      <c r="O43" s="104">
        <f t="shared" ca="1" si="4"/>
        <v>1.4298666666666666</v>
      </c>
      <c r="P43" s="58">
        <f ca="1">SUMIFS(INDIRECT("'Реестр план'!"&amp;$E$3),'Реестр план'!$F:$F,$C43,'Реестр план'!$I:$I,P$5)*IF($A43="-",-1,1)</f>
        <v>15000</v>
      </c>
      <c r="Q43" s="58">
        <f>SUMIFS('Реестр факт'!$C:$C,'Реестр факт'!$J:$J,Q$5,'Реестр факт'!$E:$E,$C43,'Реестр факт'!$I:$I,"факт")*IF($A43="-",-1,1)</f>
        <v>29518</v>
      </c>
      <c r="R43" s="104">
        <f t="shared" ca="1" si="5"/>
        <v>0.96786666666666665</v>
      </c>
      <c r="S43" s="58">
        <f ca="1">SUMIFS(INDIRECT("'Реестр план'!"&amp;$E$3),'Реестр план'!$F:$F,$C43,'Реестр план'!$I:$I,S$5)*IF($A43="-",-1,1)</f>
        <v>15000</v>
      </c>
      <c r="T43" s="58">
        <f>SUMIFS('Реестр факт'!$C:$C,'Реестр факт'!$J:$J,T$5,'Реестр факт'!$E:$E,$C43,'Реестр факт'!$I:$I,"факт")*IF($A43="-",-1,1)</f>
        <v>55518</v>
      </c>
      <c r="U43" s="104">
        <f t="shared" ca="1" si="6"/>
        <v>2.7012</v>
      </c>
      <c r="V43" s="58">
        <f ca="1">SUMIFS(INDIRECT("'Реестр план'!"&amp;$E$3),'Реестр план'!$F:$F,$C43,'Реестр план'!$I:$I,V$5)*IF($A43="-",-1,1)</f>
        <v>15000</v>
      </c>
      <c r="W43" s="58">
        <f>SUMIFS('Реестр факт'!$C:$C,'Реестр факт'!$J:$J,W$5,'Реестр факт'!$E:$E,$C43,'Реестр факт'!$I:$I,"факт")*IF($A43="-",-1,1)</f>
        <v>0</v>
      </c>
      <c r="X43" s="104">
        <f t="shared" ca="1" si="7"/>
        <v>-1</v>
      </c>
      <c r="Y43" s="58">
        <f ca="1">SUMIFS(INDIRECT("'Реестр план'!"&amp;$E$3),'Реестр план'!$F:$F,$C43,'Реестр план'!$I:$I,Y$5)*IF($A43="-",-1,1)</f>
        <v>15000</v>
      </c>
      <c r="Z43" s="58">
        <f>SUMIFS('Реестр факт'!$C:$C,'Реестр факт'!$J:$J,Z$5,'Реестр факт'!$E:$E,$C43,'Реестр факт'!$I:$I,"факт")*IF($A43="-",-1,1)</f>
        <v>0</v>
      </c>
      <c r="AA43" s="104">
        <f t="shared" ca="1" si="8"/>
        <v>-1</v>
      </c>
      <c r="AB43" s="58">
        <f ca="1">SUMIFS(INDIRECT("'Реестр план'!"&amp;$E$3),'Реестр план'!$F:$F,$C43,'Реестр план'!$I:$I,AB$5)*IF($A43="-",-1,1)</f>
        <v>15000</v>
      </c>
      <c r="AC43" s="58">
        <f>SUMIFS('Реестр факт'!$C:$C,'Реестр факт'!$J:$J,AC$5,'Реестр факт'!$E:$E,$C43,'Реестр факт'!$I:$I,"факт")*IF($A43="-",-1,1)</f>
        <v>0</v>
      </c>
      <c r="AD43" s="104">
        <f t="shared" ca="1" si="9"/>
        <v>-1</v>
      </c>
      <c r="AE43" s="58">
        <f ca="1">SUMIFS(INDIRECT("'Реестр план'!"&amp;$E$3),'Реестр план'!$F:$F,$C43,'Реестр план'!$I:$I,AE$5)*IF($A43="-",-1,1)</f>
        <v>15000</v>
      </c>
      <c r="AF43" s="58">
        <f>SUMIFS('Реестр факт'!$C:$C,'Реестр факт'!$J:$J,AF$5,'Реестр факт'!$E:$E,$C43,'Реестр факт'!$I:$I,"факт")*IF($A43="-",-1,1)</f>
        <v>0</v>
      </c>
      <c r="AG43" s="104">
        <f t="shared" ca="1" si="10"/>
        <v>-1</v>
      </c>
      <c r="AH43" s="58">
        <f ca="1">SUMIFS(INDIRECT("'Реестр план'!"&amp;$E$3),'Реестр план'!$F:$F,$C43,'Реестр план'!$I:$I,AH$5)*IF($A43="-",-1,1)</f>
        <v>15000</v>
      </c>
      <c r="AI43" s="58">
        <f>SUMIFS('Реестр факт'!$C:$C,'Реестр факт'!$J:$J,AI$5,'Реестр факт'!$E:$E,$C43,'Реестр факт'!$I:$I,"факт")*IF($A43="-",-1,1)</f>
        <v>0</v>
      </c>
      <c r="AJ43" s="104">
        <f t="shared" ca="1" si="11"/>
        <v>-1</v>
      </c>
      <c r="AK43" s="58">
        <f ca="1">SUMIFS(INDIRECT("'Реестр план'!"&amp;$E$3),'Реестр план'!$F:$F,$C43,'Реестр план'!$I:$I,AK$5)*IF($A43="-",-1,1)</f>
        <v>15000</v>
      </c>
      <c r="AL43" s="58">
        <f>SUMIFS('Реестр факт'!$C:$C,'Реестр факт'!$J:$J,AL$5,'Реестр факт'!$E:$E,$C43,'Реестр факт'!$I:$I,"факт")*IF($A43="-",-1,1)</f>
        <v>0</v>
      </c>
      <c r="AM43" s="104">
        <f t="shared" ca="1" si="12"/>
        <v>-1</v>
      </c>
      <c r="AN43" s="93">
        <f t="shared" ca="1" si="13"/>
        <v>180000</v>
      </c>
      <c r="AO43" s="93">
        <f t="shared" si="51"/>
        <v>185044</v>
      </c>
      <c r="AP43" s="104">
        <f t="shared" ca="1" si="14"/>
        <v>2.8022222222222223E-2</v>
      </c>
    </row>
    <row r="44" spans="1:42" s="1" customFormat="1" ht="18" customHeight="1" x14ac:dyDescent="0.3">
      <c r="A44" s="30" t="s">
        <v>86</v>
      </c>
      <c r="B44" s="31">
        <v>12608</v>
      </c>
      <c r="C44" s="32" t="s">
        <v>58</v>
      </c>
      <c r="D44" s="58">
        <f ca="1">SUMIFS(INDIRECT("'Реестр план'!"&amp;$E$3),'Реестр план'!$F:$F,$C44,'Реестр план'!$I:$I,D$5)*IF($A44="-",-1,1)</f>
        <v>18000</v>
      </c>
      <c r="E44" s="58">
        <f>SUMIFS('Реестр факт'!$C:$C,'Реестр факт'!$J:$J,E$5,'Реестр факт'!$E:$E,$C44,'Реестр факт'!$I:$I,"факт")*IF($A44="-",-1,1)</f>
        <v>35452</v>
      </c>
      <c r="F44" s="104">
        <f t="shared" ca="1" si="1"/>
        <v>0.9695555555555555</v>
      </c>
      <c r="G44" s="58">
        <f ca="1">SUMIFS(INDIRECT("'Реестр план'!"&amp;$E$3),'Реестр план'!$F:$F,$C44,'Реестр план'!$I:$I,G$5)*IF($A44="-",-1,1)</f>
        <v>18000</v>
      </c>
      <c r="H44" s="58">
        <f>SUMIFS('Реестр факт'!$C:$C,'Реестр факт'!$J:$J,H$5,'Реестр факт'!$E:$E,$C44,'Реестр факт'!$I:$I,"факт")*IF($A44="-",-1,1)</f>
        <v>35217</v>
      </c>
      <c r="I44" s="104">
        <f t="shared" ca="1" si="2"/>
        <v>0.95650000000000002</v>
      </c>
      <c r="J44" s="58">
        <f ca="1">SUMIFS(INDIRECT("'Реестр план'!"&amp;$E$3),'Реестр план'!$F:$F,$C44,'Реестр план'!$I:$I,J$5)*IF($A44="-",-1,1)</f>
        <v>18000</v>
      </c>
      <c r="K44" s="58">
        <f>SUMIFS('Реестр факт'!$C:$C,'Реестр факт'!$J:$J,K$5,'Реестр факт'!$E:$E,$C44,'Реестр факт'!$I:$I,"факт")*IF($A44="-",-1,1)</f>
        <v>17664</v>
      </c>
      <c r="L44" s="104">
        <f t="shared" ca="1" si="3"/>
        <v>-1.8666666666666668E-2</v>
      </c>
      <c r="M44" s="58">
        <f ca="1">SUMIFS(INDIRECT("'Реестр план'!"&amp;$E$3),'Реестр план'!$F:$F,$C44,'Реестр план'!$I:$I,M$5)*IF($A44="-",-1,1)</f>
        <v>18000</v>
      </c>
      <c r="N44" s="58">
        <f>SUMIFS('Реестр факт'!$C:$C,'Реестр факт'!$J:$J,N$5,'Реестр факт'!$E:$E,$C44,'Реестр факт'!$I:$I,"факт")*IF($A44="-",-1,1)</f>
        <v>57207</v>
      </c>
      <c r="O44" s="104">
        <f t="shared" ca="1" si="4"/>
        <v>2.1781666666666668</v>
      </c>
      <c r="P44" s="58">
        <f ca="1">SUMIFS(INDIRECT("'Реестр план'!"&amp;$E$3),'Реестр план'!$F:$F,$C44,'Реестр план'!$I:$I,P$5)*IF($A44="-",-1,1)</f>
        <v>18000</v>
      </c>
      <c r="Q44" s="58">
        <f>SUMIFS('Реестр факт'!$C:$C,'Реестр факт'!$J:$J,Q$5,'Реестр факт'!$E:$E,$C44,'Реестр факт'!$I:$I,"факт")*IF($A44="-",-1,1)</f>
        <v>50431</v>
      </c>
      <c r="R44" s="104">
        <f t="shared" ca="1" si="5"/>
        <v>1.8017222222222222</v>
      </c>
      <c r="S44" s="58">
        <f ca="1">SUMIFS(INDIRECT("'Реестр план'!"&amp;$E$3),'Реестр план'!$F:$F,$C44,'Реестр план'!$I:$I,S$5)*IF($A44="-",-1,1)</f>
        <v>18000</v>
      </c>
      <c r="T44" s="58">
        <f>SUMIFS('Реестр факт'!$C:$C,'Реестр факт'!$J:$J,T$5,'Реестр факт'!$E:$E,$C44,'Реестр факт'!$I:$I,"факт")*IF($A44="-",-1,1)</f>
        <v>27609</v>
      </c>
      <c r="U44" s="104">
        <f t="shared" ca="1" si="6"/>
        <v>0.53383333333333338</v>
      </c>
      <c r="V44" s="58">
        <f ca="1">SUMIFS(INDIRECT("'Реестр план'!"&amp;$E$3),'Реестр план'!$F:$F,$C44,'Реестр план'!$I:$I,V$5)*IF($A44="-",-1,1)</f>
        <v>18000</v>
      </c>
      <c r="W44" s="58">
        <f>SUMIFS('Реестр факт'!$C:$C,'Реестр факт'!$J:$J,W$5,'Реестр факт'!$E:$E,$C44,'Реестр факт'!$I:$I,"факт")*IF($A44="-",-1,1)</f>
        <v>0</v>
      </c>
      <c r="X44" s="104">
        <f t="shared" ca="1" si="7"/>
        <v>-1</v>
      </c>
      <c r="Y44" s="58">
        <f ca="1">SUMIFS(INDIRECT("'Реестр план'!"&amp;$E$3),'Реестр план'!$F:$F,$C44,'Реестр план'!$I:$I,Y$5)*IF($A44="-",-1,1)</f>
        <v>18000</v>
      </c>
      <c r="Z44" s="58">
        <f>SUMIFS('Реестр факт'!$C:$C,'Реестр факт'!$J:$J,Z$5,'Реестр факт'!$E:$E,$C44,'Реестр факт'!$I:$I,"факт")*IF($A44="-",-1,1)</f>
        <v>0</v>
      </c>
      <c r="AA44" s="104">
        <f t="shared" ca="1" si="8"/>
        <v>-1</v>
      </c>
      <c r="AB44" s="58">
        <f ca="1">SUMIFS(INDIRECT("'Реестр план'!"&amp;$E$3),'Реестр план'!$F:$F,$C44,'Реестр план'!$I:$I,AB$5)*IF($A44="-",-1,1)</f>
        <v>18000</v>
      </c>
      <c r="AC44" s="58">
        <f>SUMIFS('Реестр факт'!$C:$C,'Реестр факт'!$J:$J,AC$5,'Реестр факт'!$E:$E,$C44,'Реестр факт'!$I:$I,"факт")*IF($A44="-",-1,1)</f>
        <v>0</v>
      </c>
      <c r="AD44" s="104">
        <f t="shared" ca="1" si="9"/>
        <v>-1</v>
      </c>
      <c r="AE44" s="58">
        <f ca="1">SUMIFS(INDIRECT("'Реестр план'!"&amp;$E$3),'Реестр план'!$F:$F,$C44,'Реестр план'!$I:$I,AE$5)*IF($A44="-",-1,1)</f>
        <v>18000</v>
      </c>
      <c r="AF44" s="58">
        <f>SUMIFS('Реестр факт'!$C:$C,'Реестр факт'!$J:$J,AF$5,'Реестр факт'!$E:$E,$C44,'Реестр факт'!$I:$I,"факт")*IF($A44="-",-1,1)</f>
        <v>0</v>
      </c>
      <c r="AG44" s="104">
        <f t="shared" ca="1" si="10"/>
        <v>-1</v>
      </c>
      <c r="AH44" s="58">
        <f ca="1">SUMIFS(INDIRECT("'Реестр план'!"&amp;$E$3),'Реестр план'!$F:$F,$C44,'Реестр план'!$I:$I,AH$5)*IF($A44="-",-1,1)</f>
        <v>18000</v>
      </c>
      <c r="AI44" s="58">
        <f>SUMIFS('Реестр факт'!$C:$C,'Реестр факт'!$J:$J,AI$5,'Реестр факт'!$E:$E,$C44,'Реестр факт'!$I:$I,"факт")*IF($A44="-",-1,1)</f>
        <v>0</v>
      </c>
      <c r="AJ44" s="104">
        <f t="shared" ca="1" si="11"/>
        <v>-1</v>
      </c>
      <c r="AK44" s="58">
        <f ca="1">SUMIFS(INDIRECT("'Реестр план'!"&amp;$E$3),'Реестр план'!$F:$F,$C44,'Реестр план'!$I:$I,AK$5)*IF($A44="-",-1,1)</f>
        <v>18000</v>
      </c>
      <c r="AL44" s="58">
        <f>SUMIFS('Реестр факт'!$C:$C,'Реестр факт'!$J:$J,AL$5,'Реестр факт'!$E:$E,$C44,'Реестр факт'!$I:$I,"факт")*IF($A44="-",-1,1)</f>
        <v>0</v>
      </c>
      <c r="AM44" s="104">
        <f t="shared" ca="1" si="12"/>
        <v>-1</v>
      </c>
      <c r="AN44" s="93">
        <f t="shared" ca="1" si="13"/>
        <v>216000</v>
      </c>
      <c r="AO44" s="93">
        <f t="shared" si="51"/>
        <v>223580</v>
      </c>
      <c r="AP44" s="104">
        <f t="shared" ca="1" si="14"/>
        <v>3.5092592592592592E-2</v>
      </c>
    </row>
    <row r="45" spans="1:42" s="1" customFormat="1" ht="18" customHeight="1" x14ac:dyDescent="0.3">
      <c r="A45" s="30" t="s">
        <v>86</v>
      </c>
      <c r="B45" s="31">
        <v>12609</v>
      </c>
      <c r="C45" s="32" t="s">
        <v>59</v>
      </c>
      <c r="D45" s="58">
        <f ca="1">SUMIFS(INDIRECT("'Реестр план'!"&amp;$E$3),'Реестр план'!$F:$F,$C45,'Реестр план'!$I:$I,D$5)*IF($A45="-",-1,1)</f>
        <v>50000</v>
      </c>
      <c r="E45" s="58">
        <f>SUMIFS('Реестр факт'!$C:$C,'Реестр факт'!$J:$J,E$5,'Реестр факт'!$E:$E,$C45,'Реестр факт'!$I:$I,"факт")*IF($A45="-",-1,1)</f>
        <v>40009</v>
      </c>
      <c r="F45" s="104">
        <f t="shared" ca="1" si="1"/>
        <v>-0.19982</v>
      </c>
      <c r="G45" s="58">
        <f ca="1">SUMIFS(INDIRECT("'Реестр план'!"&amp;$E$3),'Реестр план'!$F:$F,$C45,'Реестр план'!$I:$I,G$5)*IF($A45="-",-1,1)</f>
        <v>50000</v>
      </c>
      <c r="H45" s="58">
        <f>SUMIFS('Реестр факт'!$C:$C,'Реестр факт'!$J:$J,H$5,'Реестр факт'!$E:$E,$C45,'Реестр факт'!$I:$I,"факт")*IF($A45="-",-1,1)</f>
        <v>49998</v>
      </c>
      <c r="I45" s="104">
        <f t="shared" ca="1" si="2"/>
        <v>-4.0000000000000003E-5</v>
      </c>
      <c r="J45" s="58">
        <f ca="1">SUMIFS(INDIRECT("'Реестр план'!"&amp;$E$3),'Реестр план'!$F:$F,$C45,'Реестр план'!$I:$I,J$5)*IF($A45="-",-1,1)</f>
        <v>50000</v>
      </c>
      <c r="K45" s="58">
        <f>SUMIFS('Реестр факт'!$C:$C,'Реестр факт'!$J:$J,K$5,'Реестр факт'!$E:$E,$C45,'Реестр факт'!$I:$I,"факт")*IF($A45="-",-1,1)</f>
        <v>59870</v>
      </c>
      <c r="L45" s="104">
        <f t="shared" ca="1" si="3"/>
        <v>0.19739999999999999</v>
      </c>
      <c r="M45" s="58">
        <f ca="1">SUMIFS(INDIRECT("'Реестр план'!"&amp;$E$3),'Реестр план'!$F:$F,$C45,'Реестр план'!$I:$I,M$5)*IF($A45="-",-1,1)</f>
        <v>50000</v>
      </c>
      <c r="N45" s="58">
        <f>SUMIFS('Реестр факт'!$C:$C,'Реестр факт'!$J:$J,N$5,'Реестр факт'!$E:$E,$C45,'Реестр факт'!$I:$I,"факт")*IF($A45="-",-1,1)</f>
        <v>41547</v>
      </c>
      <c r="O45" s="104">
        <f t="shared" ca="1" si="4"/>
        <v>-0.16905999999999999</v>
      </c>
      <c r="P45" s="58">
        <f ca="1">SUMIFS(INDIRECT("'Реестр план'!"&amp;$E$3),'Реестр план'!$F:$F,$C45,'Реестр план'!$I:$I,P$5)*IF($A45="-",-1,1)</f>
        <v>50000</v>
      </c>
      <c r="Q45" s="58">
        <f>SUMIFS('Реестр факт'!$C:$C,'Реестр факт'!$J:$J,Q$5,'Реестр факт'!$E:$E,$C45,'Реестр факт'!$I:$I,"факт")*IF($A45="-",-1,1)</f>
        <v>15261</v>
      </c>
      <c r="R45" s="104">
        <f t="shared" ca="1" si="5"/>
        <v>-0.69477999999999995</v>
      </c>
      <c r="S45" s="58">
        <f ca="1">SUMIFS(INDIRECT("'Реестр план'!"&amp;$E$3),'Реестр план'!$F:$F,$C45,'Реестр план'!$I:$I,S$5)*IF($A45="-",-1,1)</f>
        <v>50000</v>
      </c>
      <c r="T45" s="58">
        <f>SUMIFS('Реестр факт'!$C:$C,'Реестр факт'!$J:$J,T$5,'Реестр факт'!$E:$E,$C45,'Реестр факт'!$I:$I,"факт")*IF($A45="-",-1,1)</f>
        <v>19293</v>
      </c>
      <c r="U45" s="104">
        <f t="shared" ca="1" si="6"/>
        <v>-0.61414000000000002</v>
      </c>
      <c r="V45" s="58">
        <f ca="1">SUMIFS(INDIRECT("'Реестр план'!"&amp;$E$3),'Реестр план'!$F:$F,$C45,'Реестр план'!$I:$I,V$5)*IF($A45="-",-1,1)</f>
        <v>50000</v>
      </c>
      <c r="W45" s="58">
        <f>SUMIFS('Реестр факт'!$C:$C,'Реестр факт'!$J:$J,W$5,'Реестр факт'!$E:$E,$C45,'Реестр факт'!$I:$I,"факт")*IF($A45="-",-1,1)</f>
        <v>0</v>
      </c>
      <c r="X45" s="104">
        <f t="shared" ca="1" si="7"/>
        <v>-1</v>
      </c>
      <c r="Y45" s="58">
        <f ca="1">SUMIFS(INDIRECT("'Реестр план'!"&amp;$E$3),'Реестр план'!$F:$F,$C45,'Реестр план'!$I:$I,Y$5)*IF($A45="-",-1,1)</f>
        <v>50000</v>
      </c>
      <c r="Z45" s="58">
        <f>SUMIFS('Реестр факт'!$C:$C,'Реестр факт'!$J:$J,Z$5,'Реестр факт'!$E:$E,$C45,'Реестр факт'!$I:$I,"факт")*IF($A45="-",-1,1)</f>
        <v>0</v>
      </c>
      <c r="AA45" s="104">
        <f t="shared" ca="1" si="8"/>
        <v>-1</v>
      </c>
      <c r="AB45" s="58">
        <f ca="1">SUMIFS(INDIRECT("'Реестр план'!"&amp;$E$3),'Реестр план'!$F:$F,$C45,'Реестр план'!$I:$I,AB$5)*IF($A45="-",-1,1)</f>
        <v>50000</v>
      </c>
      <c r="AC45" s="58">
        <f>SUMIFS('Реестр факт'!$C:$C,'Реестр факт'!$J:$J,AC$5,'Реестр факт'!$E:$E,$C45,'Реестр факт'!$I:$I,"факт")*IF($A45="-",-1,1)</f>
        <v>0</v>
      </c>
      <c r="AD45" s="104">
        <f t="shared" ca="1" si="9"/>
        <v>-1</v>
      </c>
      <c r="AE45" s="58">
        <f ca="1">SUMIFS(INDIRECT("'Реестр план'!"&amp;$E$3),'Реестр план'!$F:$F,$C45,'Реестр план'!$I:$I,AE$5)*IF($A45="-",-1,1)</f>
        <v>50000</v>
      </c>
      <c r="AF45" s="58">
        <f>SUMIFS('Реестр факт'!$C:$C,'Реестр факт'!$J:$J,AF$5,'Реестр факт'!$E:$E,$C45,'Реестр факт'!$I:$I,"факт")*IF($A45="-",-1,1)</f>
        <v>0</v>
      </c>
      <c r="AG45" s="104">
        <f t="shared" ca="1" si="10"/>
        <v>-1</v>
      </c>
      <c r="AH45" s="58">
        <f ca="1">SUMIFS(INDIRECT("'Реестр план'!"&amp;$E$3),'Реестр план'!$F:$F,$C45,'Реестр план'!$I:$I,AH$5)*IF($A45="-",-1,1)</f>
        <v>50000</v>
      </c>
      <c r="AI45" s="58">
        <f>SUMIFS('Реестр факт'!$C:$C,'Реестр факт'!$J:$J,AI$5,'Реестр факт'!$E:$E,$C45,'Реестр факт'!$I:$I,"факт")*IF($A45="-",-1,1)</f>
        <v>0</v>
      </c>
      <c r="AJ45" s="104">
        <f t="shared" ca="1" si="11"/>
        <v>-1</v>
      </c>
      <c r="AK45" s="58">
        <f ca="1">SUMIFS(INDIRECT("'Реестр план'!"&amp;$E$3),'Реестр план'!$F:$F,$C45,'Реестр план'!$I:$I,AK$5)*IF($A45="-",-1,1)</f>
        <v>50000</v>
      </c>
      <c r="AL45" s="58">
        <f>SUMIFS('Реестр факт'!$C:$C,'Реестр факт'!$J:$J,AL$5,'Реестр факт'!$E:$E,$C45,'Реестр факт'!$I:$I,"факт")*IF($A45="-",-1,1)</f>
        <v>0</v>
      </c>
      <c r="AM45" s="104">
        <f t="shared" ca="1" si="12"/>
        <v>-1</v>
      </c>
      <c r="AN45" s="93">
        <f t="shared" ca="1" si="13"/>
        <v>600000</v>
      </c>
      <c r="AO45" s="93">
        <f t="shared" si="51"/>
        <v>225978</v>
      </c>
      <c r="AP45" s="104">
        <f t="shared" ca="1" si="14"/>
        <v>-0.62336999999999998</v>
      </c>
    </row>
    <row r="46" spans="1:42" s="1" customFormat="1" ht="18" customHeight="1" thickBot="1" x14ac:dyDescent="0.35">
      <c r="A46" s="36"/>
      <c r="B46" s="37">
        <v>19999</v>
      </c>
      <c r="C46" s="38" t="s">
        <v>60</v>
      </c>
      <c r="D46" s="62">
        <f t="shared" ref="D46" ca="1" si="52">D8-D11</f>
        <v>-1599879.8100000005</v>
      </c>
      <c r="E46" s="62">
        <f t="shared" ref="E46" si="53">E8-E11</f>
        <v>966471.65999999922</v>
      </c>
      <c r="F46" s="106"/>
      <c r="G46" s="62">
        <f t="shared" ref="G46" ca="1" si="54">G8-G11</f>
        <v>-1661440.1550000003</v>
      </c>
      <c r="H46" s="62">
        <f t="shared" ref="H46" si="55">H8-H11</f>
        <v>2030637.4599999972</v>
      </c>
      <c r="I46" s="106"/>
      <c r="J46" s="62">
        <f t="shared" ref="J46" ca="1" si="56">J8-J11</f>
        <v>-1147827.3600000003</v>
      </c>
      <c r="K46" s="62">
        <f t="shared" ref="K46" si="57">K8-K11</f>
        <v>1953395.1600000001</v>
      </c>
      <c r="L46" s="106"/>
      <c r="M46" s="62">
        <f t="shared" ref="M46" ca="1" si="58">M8-M11</f>
        <v>-1954500.25</v>
      </c>
      <c r="N46" s="62">
        <f t="shared" ref="N46" si="59">N8-N11</f>
        <v>5907713.589999998</v>
      </c>
      <c r="O46" s="106"/>
      <c r="P46" s="62">
        <f t="shared" ref="P46" ca="1" si="60">P8-P11</f>
        <v>-1114742.5999999987</v>
      </c>
      <c r="Q46" s="62">
        <f t="shared" ref="Q46" si="61">Q8-Q11</f>
        <v>4996300.3199999984</v>
      </c>
      <c r="R46" s="106"/>
      <c r="S46" s="62">
        <f t="shared" ref="S46" ca="1" si="62">S8-S11</f>
        <v>-900458.25</v>
      </c>
      <c r="T46" s="62">
        <f t="shared" ref="T46" si="63">T8-T11</f>
        <v>2466269.1399999913</v>
      </c>
      <c r="U46" s="106"/>
      <c r="V46" s="62">
        <f t="shared" ref="V46" ca="1" si="64">V8-V11</f>
        <v>-1427594.7850000001</v>
      </c>
      <c r="W46" s="62">
        <f t="shared" ref="W46" si="65">W8-W11</f>
        <v>0</v>
      </c>
      <c r="X46" s="106"/>
      <c r="Y46" s="62">
        <f t="shared" ref="Y46" ca="1" si="66">Y8-Y11</f>
        <v>-1948121.125</v>
      </c>
      <c r="Z46" s="62">
        <f t="shared" ref="Z46" si="67">Z8-Z11</f>
        <v>0</v>
      </c>
      <c r="AA46" s="106"/>
      <c r="AB46" s="62">
        <f t="shared" ref="AB46" ca="1" si="68">AB8-AB11</f>
        <v>-3956181</v>
      </c>
      <c r="AC46" s="62">
        <f t="shared" ref="AC46" si="69">AC8-AC11</f>
        <v>0</v>
      </c>
      <c r="AD46" s="106"/>
      <c r="AE46" s="62">
        <f t="shared" ref="AE46" ca="1" si="70">AE8-AE11</f>
        <v>395248.71999999974</v>
      </c>
      <c r="AF46" s="62">
        <f t="shared" ref="AF46" si="71">AF8-AF11</f>
        <v>0</v>
      </c>
      <c r="AG46" s="106"/>
      <c r="AH46" s="62">
        <f t="shared" ref="AH46" ca="1" si="72">AH8-AH11</f>
        <v>622912.62000000011</v>
      </c>
      <c r="AI46" s="62">
        <f t="shared" ref="AI46" si="73">AI8-AI11</f>
        <v>0</v>
      </c>
      <c r="AJ46" s="106"/>
      <c r="AK46" s="62">
        <f t="shared" ref="AK46" ca="1" si="74">AK8-AK11</f>
        <v>925332.27999999933</v>
      </c>
      <c r="AL46" s="62">
        <f t="shared" ref="AL46" si="75">AL8-AL11</f>
        <v>0</v>
      </c>
      <c r="AM46" s="106"/>
      <c r="AN46" s="95">
        <f t="shared" ca="1" si="13"/>
        <v>-13767251.715000002</v>
      </c>
      <c r="AO46" s="95">
        <f t="shared" si="51"/>
        <v>18320787.329999983</v>
      </c>
      <c r="AP46" s="106"/>
    </row>
    <row r="47" spans="1:42" s="1" customFormat="1" ht="18" customHeight="1" x14ac:dyDescent="0.3">
      <c r="A47" s="50"/>
      <c r="B47" s="39"/>
      <c r="C47" s="40"/>
      <c r="D47" s="64"/>
      <c r="E47" s="64"/>
      <c r="F47" s="107"/>
      <c r="G47" s="64"/>
      <c r="H47" s="64"/>
      <c r="I47" s="107"/>
      <c r="J47" s="64"/>
      <c r="K47" s="64"/>
      <c r="L47" s="107"/>
      <c r="M47" s="64"/>
      <c r="N47" s="64"/>
      <c r="O47" s="107"/>
      <c r="P47" s="64"/>
      <c r="Q47" s="64"/>
      <c r="R47" s="107"/>
      <c r="S47" s="64"/>
      <c r="T47" s="64"/>
      <c r="U47" s="107"/>
      <c r="V47" s="64"/>
      <c r="W47" s="64"/>
      <c r="X47" s="107"/>
      <c r="Y47" s="64"/>
      <c r="Z47" s="64"/>
      <c r="AA47" s="107"/>
      <c r="AB47" s="64"/>
      <c r="AC47" s="64"/>
      <c r="AD47" s="107"/>
      <c r="AE47" s="64"/>
      <c r="AF47" s="64"/>
      <c r="AG47" s="107"/>
      <c r="AH47" s="64"/>
      <c r="AI47" s="64"/>
      <c r="AJ47" s="107"/>
      <c r="AK47" s="64"/>
      <c r="AL47" s="64"/>
      <c r="AM47" s="107"/>
      <c r="AN47" s="64"/>
      <c r="AO47" s="64"/>
      <c r="AP47" s="107"/>
    </row>
    <row r="48" spans="1:42" s="1" customFormat="1" ht="18" customHeight="1" thickBot="1" x14ac:dyDescent="0.35">
      <c r="A48" s="51"/>
      <c r="B48" s="52" t="s">
        <v>61</v>
      </c>
      <c r="C48" s="53"/>
      <c r="D48" s="65"/>
      <c r="E48" s="65"/>
      <c r="F48" s="108"/>
      <c r="G48" s="65"/>
      <c r="H48" s="65"/>
      <c r="I48" s="108"/>
      <c r="J48" s="65"/>
      <c r="K48" s="65"/>
      <c r="L48" s="108"/>
      <c r="M48" s="65"/>
      <c r="N48" s="65"/>
      <c r="O48" s="108"/>
      <c r="P48" s="65"/>
      <c r="Q48" s="65"/>
      <c r="R48" s="108"/>
      <c r="S48" s="65"/>
      <c r="T48" s="65"/>
      <c r="U48" s="108"/>
      <c r="V48" s="65"/>
      <c r="W48" s="65"/>
      <c r="X48" s="108"/>
      <c r="Y48" s="65"/>
      <c r="Z48" s="65"/>
      <c r="AA48" s="108"/>
      <c r="AB48" s="65"/>
      <c r="AC48" s="65"/>
      <c r="AD48" s="108"/>
      <c r="AE48" s="65"/>
      <c r="AF48" s="65"/>
      <c r="AG48" s="108"/>
      <c r="AH48" s="65"/>
      <c r="AI48" s="65"/>
      <c r="AJ48" s="108"/>
      <c r="AK48" s="65"/>
      <c r="AL48" s="65"/>
      <c r="AM48" s="108"/>
      <c r="AN48" s="65"/>
      <c r="AO48" s="65"/>
      <c r="AP48" s="108"/>
    </row>
    <row r="49" spans="1:42" s="1" customFormat="1" ht="18" customHeight="1" x14ac:dyDescent="0.3">
      <c r="A49" s="47"/>
      <c r="B49" s="48">
        <v>21000</v>
      </c>
      <c r="C49" s="49" t="s">
        <v>66</v>
      </c>
      <c r="D49" s="66">
        <f ca="1">SUM(D50:D53)</f>
        <v>1200000</v>
      </c>
      <c r="E49" s="66">
        <f>SUM(E50:E53)</f>
        <v>770000</v>
      </c>
      <c r="F49" s="109">
        <f t="shared" ca="1" si="1"/>
        <v>-0.35833333333333334</v>
      </c>
      <c r="G49" s="66">
        <f ca="1">SUM(G50:G53)</f>
        <v>1200000</v>
      </c>
      <c r="H49" s="66">
        <f>SUM(H50:H53)</f>
        <v>770000</v>
      </c>
      <c r="I49" s="109">
        <f t="shared" ca="1" si="2"/>
        <v>-0.35833333333333334</v>
      </c>
      <c r="J49" s="66">
        <f ca="1">SUM(J50:J53)</f>
        <v>1200000</v>
      </c>
      <c r="K49" s="66">
        <f>SUM(K50:K53)</f>
        <v>770000</v>
      </c>
      <c r="L49" s="109">
        <f t="shared" ca="1" si="3"/>
        <v>-0.35833333333333334</v>
      </c>
      <c r="M49" s="66">
        <f ca="1">SUM(M50:M53)</f>
        <v>1200000</v>
      </c>
      <c r="N49" s="66">
        <f>SUM(N50:N53)</f>
        <v>770000</v>
      </c>
      <c r="O49" s="109">
        <f t="shared" ca="1" si="4"/>
        <v>-0.35833333333333334</v>
      </c>
      <c r="P49" s="66">
        <f ca="1">SUM(P50:P53)</f>
        <v>1200000</v>
      </c>
      <c r="Q49" s="66">
        <f>SUM(Q50:Q53)</f>
        <v>770000</v>
      </c>
      <c r="R49" s="109">
        <f t="shared" ca="1" si="5"/>
        <v>-0.35833333333333334</v>
      </c>
      <c r="S49" s="66">
        <f ca="1">SUM(S50:S53)</f>
        <v>1200000</v>
      </c>
      <c r="T49" s="66">
        <f>SUM(T50:T53)</f>
        <v>770000</v>
      </c>
      <c r="U49" s="109">
        <f t="shared" ca="1" si="6"/>
        <v>-0.35833333333333334</v>
      </c>
      <c r="V49" s="66">
        <f ca="1">SUM(V50:V53)</f>
        <v>1200000</v>
      </c>
      <c r="W49" s="66">
        <f>SUM(W50:W53)</f>
        <v>0</v>
      </c>
      <c r="X49" s="109">
        <f t="shared" ca="1" si="7"/>
        <v>-1</v>
      </c>
      <c r="Y49" s="66">
        <f ca="1">SUM(Y50:Y53)</f>
        <v>1200000</v>
      </c>
      <c r="Z49" s="66">
        <f>SUM(Z50:Z53)</f>
        <v>0</v>
      </c>
      <c r="AA49" s="109">
        <f t="shared" ca="1" si="8"/>
        <v>-1</v>
      </c>
      <c r="AB49" s="66">
        <f ca="1">SUM(AB50:AB53)</f>
        <v>1200000</v>
      </c>
      <c r="AC49" s="66">
        <f>SUM(AC50:AC53)</f>
        <v>0</v>
      </c>
      <c r="AD49" s="109">
        <f t="shared" ca="1" si="9"/>
        <v>-1</v>
      </c>
      <c r="AE49" s="66">
        <f ca="1">SUM(AE50:AE53)</f>
        <v>1200000</v>
      </c>
      <c r="AF49" s="66">
        <f>SUM(AF50:AF53)</f>
        <v>0</v>
      </c>
      <c r="AG49" s="109">
        <f t="shared" ca="1" si="10"/>
        <v>-1</v>
      </c>
      <c r="AH49" s="66">
        <f ca="1">SUM(AH50:AH53)</f>
        <v>1200000</v>
      </c>
      <c r="AI49" s="66">
        <f>SUM(AI50:AI53)</f>
        <v>0</v>
      </c>
      <c r="AJ49" s="109">
        <f t="shared" ca="1" si="11"/>
        <v>-1</v>
      </c>
      <c r="AK49" s="66">
        <f ca="1">SUM(AK50:AK53)</f>
        <v>1200000</v>
      </c>
      <c r="AL49" s="66">
        <f>SUM(AL50:AL53)</f>
        <v>0</v>
      </c>
      <c r="AM49" s="109">
        <f t="shared" ca="1" si="12"/>
        <v>-1</v>
      </c>
      <c r="AN49" s="96">
        <f t="shared" ref="AN49:AN59" ca="1" si="76">D49+G49+J49+M49+P49+S49+V49+Y49+AB49+AE49+AH49+AK49</f>
        <v>14400000</v>
      </c>
      <c r="AO49" s="96">
        <f t="shared" ref="AO49:AO59" si="77">E49+H49+K49+N49+Q49+T49+W49+Z49+AC49+AF49+AI49+AL49</f>
        <v>4620000</v>
      </c>
      <c r="AP49" s="109">
        <f t="shared" ca="1" si="14"/>
        <v>-0.6791666666666667</v>
      </c>
    </row>
    <row r="50" spans="1:42" s="1" customFormat="1" ht="18" customHeight="1" x14ac:dyDescent="0.3">
      <c r="A50" s="30" t="s">
        <v>26</v>
      </c>
      <c r="B50" s="31">
        <v>21001</v>
      </c>
      <c r="C50" s="32" t="s">
        <v>62</v>
      </c>
      <c r="D50" s="58">
        <f ca="1">SUMIFS(INDIRECT("'Реестр план'!"&amp;$E$3),'Реестр план'!$F:$F,$C50,'Реестр план'!$I:$I,D$5)*IF($A50="-",-1,1)</f>
        <v>0</v>
      </c>
      <c r="E50" s="58">
        <f>SUMIFS('Реестр факт'!$C:$C,'Реестр факт'!$J:$J,E$5,'Реестр факт'!$E:$E,$C50,'Реестр факт'!$I:$I,"факт")*IF($A50="-",-1,1)</f>
        <v>0</v>
      </c>
      <c r="F50" s="104">
        <f t="shared" ca="1" si="1"/>
        <v>0</v>
      </c>
      <c r="G50" s="58">
        <f ca="1">SUMIFS(INDIRECT("'Реестр план'!"&amp;$E$3),'Реестр план'!$F:$F,$C50,'Реестр план'!$I:$I,G$5)*IF($A50="-",-1,1)</f>
        <v>0</v>
      </c>
      <c r="H50" s="58">
        <f>SUMIFS('Реестр факт'!$C:$C,'Реестр факт'!$J:$J,H$5,'Реестр факт'!$E:$E,$C50,'Реестр факт'!$I:$I,"факт")*IF($A50="-",-1,1)</f>
        <v>0</v>
      </c>
      <c r="I50" s="104">
        <f t="shared" ca="1" si="2"/>
        <v>0</v>
      </c>
      <c r="J50" s="58">
        <f ca="1">SUMIFS(INDIRECT("'Реестр план'!"&amp;$E$3),'Реестр план'!$F:$F,$C50,'Реестр план'!$I:$I,J$5)*IF($A50="-",-1,1)</f>
        <v>0</v>
      </c>
      <c r="K50" s="58">
        <f>SUMIFS('Реестр факт'!$C:$C,'Реестр факт'!$J:$J,K$5,'Реестр факт'!$E:$E,$C50,'Реестр факт'!$I:$I,"факт")*IF($A50="-",-1,1)</f>
        <v>0</v>
      </c>
      <c r="L50" s="104">
        <f t="shared" ca="1" si="3"/>
        <v>0</v>
      </c>
      <c r="M50" s="58">
        <f ca="1">SUMIFS(INDIRECT("'Реестр план'!"&amp;$E$3),'Реестр план'!$F:$F,$C50,'Реестр план'!$I:$I,M$5)*IF($A50="-",-1,1)</f>
        <v>0</v>
      </c>
      <c r="N50" s="58">
        <f>SUMIFS('Реестр факт'!$C:$C,'Реестр факт'!$J:$J,N$5,'Реестр факт'!$E:$E,$C50,'Реестр факт'!$I:$I,"факт")*IF($A50="-",-1,1)</f>
        <v>0</v>
      </c>
      <c r="O50" s="104">
        <f t="shared" ca="1" si="4"/>
        <v>0</v>
      </c>
      <c r="P50" s="58">
        <f ca="1">SUMIFS(INDIRECT("'Реестр план'!"&amp;$E$3),'Реестр план'!$F:$F,$C50,'Реестр план'!$I:$I,P$5)*IF($A50="-",-1,1)</f>
        <v>0</v>
      </c>
      <c r="Q50" s="58">
        <f>SUMIFS('Реестр факт'!$C:$C,'Реестр факт'!$J:$J,Q$5,'Реестр факт'!$E:$E,$C50,'Реестр факт'!$I:$I,"факт")*IF($A50="-",-1,1)</f>
        <v>0</v>
      </c>
      <c r="R50" s="104">
        <f t="shared" ca="1" si="5"/>
        <v>0</v>
      </c>
      <c r="S50" s="58">
        <f ca="1">SUMIFS(INDIRECT("'Реестр план'!"&amp;$E$3),'Реестр план'!$F:$F,$C50,'Реестр план'!$I:$I,S$5)*IF($A50="-",-1,1)</f>
        <v>0</v>
      </c>
      <c r="T50" s="58">
        <f>SUMIFS('Реестр факт'!$C:$C,'Реестр факт'!$J:$J,T$5,'Реестр факт'!$E:$E,$C50,'Реестр факт'!$I:$I,"факт")*IF($A50="-",-1,1)</f>
        <v>0</v>
      </c>
      <c r="U50" s="104">
        <f t="shared" ca="1" si="6"/>
        <v>0</v>
      </c>
      <c r="V50" s="58">
        <f ca="1">SUMIFS(INDIRECT("'Реестр план'!"&amp;$E$3),'Реестр план'!$F:$F,$C50,'Реестр план'!$I:$I,V$5)*IF($A50="-",-1,1)</f>
        <v>0</v>
      </c>
      <c r="W50" s="58">
        <f>SUMIFS('Реестр факт'!$C:$C,'Реестр факт'!$J:$J,W$5,'Реестр факт'!$E:$E,$C50,'Реестр факт'!$I:$I,"факт")*IF($A50="-",-1,1)</f>
        <v>0</v>
      </c>
      <c r="X50" s="104">
        <f t="shared" ca="1" si="7"/>
        <v>0</v>
      </c>
      <c r="Y50" s="58">
        <f ca="1">SUMIFS(INDIRECT("'Реестр план'!"&amp;$E$3),'Реестр план'!$F:$F,$C50,'Реестр план'!$I:$I,Y$5)*IF($A50="-",-1,1)</f>
        <v>0</v>
      </c>
      <c r="Z50" s="58">
        <f>SUMIFS('Реестр факт'!$C:$C,'Реестр факт'!$J:$J,Z$5,'Реестр факт'!$E:$E,$C50,'Реестр факт'!$I:$I,"факт")*IF($A50="-",-1,1)</f>
        <v>0</v>
      </c>
      <c r="AA50" s="104">
        <f t="shared" ca="1" si="8"/>
        <v>0</v>
      </c>
      <c r="AB50" s="58">
        <f ca="1">SUMIFS(INDIRECT("'Реестр план'!"&amp;$E$3),'Реестр план'!$F:$F,$C50,'Реестр план'!$I:$I,AB$5)*IF($A50="-",-1,1)</f>
        <v>0</v>
      </c>
      <c r="AC50" s="58">
        <f>SUMIFS('Реестр факт'!$C:$C,'Реестр факт'!$J:$J,AC$5,'Реестр факт'!$E:$E,$C50,'Реестр факт'!$I:$I,"факт")*IF($A50="-",-1,1)</f>
        <v>0</v>
      </c>
      <c r="AD50" s="104">
        <f t="shared" ca="1" si="9"/>
        <v>0</v>
      </c>
      <c r="AE50" s="58">
        <f ca="1">SUMIFS(INDIRECT("'Реестр план'!"&amp;$E$3),'Реестр план'!$F:$F,$C50,'Реестр план'!$I:$I,AE$5)*IF($A50="-",-1,1)</f>
        <v>0</v>
      </c>
      <c r="AF50" s="58">
        <f>SUMIFS('Реестр факт'!$C:$C,'Реестр факт'!$J:$J,AF$5,'Реестр факт'!$E:$E,$C50,'Реестр факт'!$I:$I,"факт")*IF($A50="-",-1,1)</f>
        <v>0</v>
      </c>
      <c r="AG50" s="104">
        <f t="shared" ca="1" si="10"/>
        <v>0</v>
      </c>
      <c r="AH50" s="58">
        <f ca="1">SUMIFS(INDIRECT("'Реестр план'!"&amp;$E$3),'Реестр план'!$F:$F,$C50,'Реестр план'!$I:$I,AH$5)*IF($A50="-",-1,1)</f>
        <v>0</v>
      </c>
      <c r="AI50" s="58">
        <f>SUMIFS('Реестр факт'!$C:$C,'Реестр факт'!$J:$J,AI$5,'Реестр факт'!$E:$E,$C50,'Реестр факт'!$I:$I,"факт")*IF($A50="-",-1,1)</f>
        <v>0</v>
      </c>
      <c r="AJ50" s="104">
        <f t="shared" ca="1" si="11"/>
        <v>0</v>
      </c>
      <c r="AK50" s="58">
        <f ca="1">SUMIFS(INDIRECT("'Реестр план'!"&amp;$E$3),'Реестр план'!$F:$F,$C50,'Реестр план'!$I:$I,AK$5)*IF($A50="-",-1,1)</f>
        <v>0</v>
      </c>
      <c r="AL50" s="58">
        <f>SUMIFS('Реестр факт'!$C:$C,'Реестр факт'!$J:$J,AL$5,'Реестр факт'!$E:$E,$C50,'Реестр факт'!$I:$I,"факт")*IF($A50="-",-1,1)</f>
        <v>0</v>
      </c>
      <c r="AM50" s="104">
        <f t="shared" ca="1" si="12"/>
        <v>0</v>
      </c>
      <c r="AN50" s="93">
        <f t="shared" ca="1" si="76"/>
        <v>0</v>
      </c>
      <c r="AO50" s="93">
        <f t="shared" si="77"/>
        <v>0</v>
      </c>
      <c r="AP50" s="104">
        <f t="shared" ca="1" si="14"/>
        <v>0</v>
      </c>
    </row>
    <row r="51" spans="1:42" s="1" customFormat="1" ht="18" customHeight="1" x14ac:dyDescent="0.3">
      <c r="A51" s="30" t="s">
        <v>26</v>
      </c>
      <c r="B51" s="31">
        <v>21002</v>
      </c>
      <c r="C51" s="32" t="s">
        <v>63</v>
      </c>
      <c r="D51" s="58">
        <f ca="1">SUMIFS(INDIRECT("'Реестр план'!"&amp;$E$3),'Реестр план'!$F:$F,$C51,'Реестр план'!$I:$I,D$5)*IF($A51="-",-1,1)</f>
        <v>1200000</v>
      </c>
      <c r="E51" s="58">
        <f>SUMIFS('Реестр факт'!$C:$C,'Реестр факт'!$J:$J,E$5,'Реестр факт'!$E:$E,$C51,'Реестр факт'!$I:$I,"факт")*IF($A51="-",-1,1)</f>
        <v>0</v>
      </c>
      <c r="F51" s="104">
        <f t="shared" ca="1" si="1"/>
        <v>-1</v>
      </c>
      <c r="G51" s="58">
        <f ca="1">SUMIFS(INDIRECT("'Реестр план'!"&amp;$E$3),'Реестр план'!$F:$F,$C51,'Реестр план'!$I:$I,G$5)*IF($A51="-",-1,1)</f>
        <v>1200000</v>
      </c>
      <c r="H51" s="58">
        <f>SUMIFS('Реестр факт'!$C:$C,'Реестр факт'!$J:$J,H$5,'Реестр факт'!$E:$E,$C51,'Реестр факт'!$I:$I,"факт")*IF($A51="-",-1,1)</f>
        <v>0</v>
      </c>
      <c r="I51" s="104">
        <f t="shared" ca="1" si="2"/>
        <v>-1</v>
      </c>
      <c r="J51" s="58">
        <f ca="1">SUMIFS(INDIRECT("'Реестр план'!"&amp;$E$3),'Реестр план'!$F:$F,$C51,'Реестр план'!$I:$I,J$5)*IF($A51="-",-1,1)</f>
        <v>1200000</v>
      </c>
      <c r="K51" s="58">
        <f>SUMIFS('Реестр факт'!$C:$C,'Реестр факт'!$J:$J,K$5,'Реестр факт'!$E:$E,$C51,'Реестр факт'!$I:$I,"факт")*IF($A51="-",-1,1)</f>
        <v>0</v>
      </c>
      <c r="L51" s="104">
        <f t="shared" ca="1" si="3"/>
        <v>-1</v>
      </c>
      <c r="M51" s="58">
        <f ca="1">SUMIFS(INDIRECT("'Реестр план'!"&amp;$E$3),'Реестр план'!$F:$F,$C51,'Реестр план'!$I:$I,M$5)*IF($A51="-",-1,1)</f>
        <v>1200000</v>
      </c>
      <c r="N51" s="58">
        <f>SUMIFS('Реестр факт'!$C:$C,'Реестр факт'!$J:$J,N$5,'Реестр факт'!$E:$E,$C51,'Реестр факт'!$I:$I,"факт")*IF($A51="-",-1,1)</f>
        <v>0</v>
      </c>
      <c r="O51" s="104">
        <f t="shared" ca="1" si="4"/>
        <v>-1</v>
      </c>
      <c r="P51" s="58">
        <f ca="1">SUMIFS(INDIRECT("'Реестр план'!"&amp;$E$3),'Реестр план'!$F:$F,$C51,'Реестр план'!$I:$I,P$5)*IF($A51="-",-1,1)</f>
        <v>1200000</v>
      </c>
      <c r="Q51" s="58">
        <f>SUMIFS('Реестр факт'!$C:$C,'Реестр факт'!$J:$J,Q$5,'Реестр факт'!$E:$E,$C51,'Реестр факт'!$I:$I,"факт")*IF($A51="-",-1,1)</f>
        <v>0</v>
      </c>
      <c r="R51" s="104">
        <f t="shared" ca="1" si="5"/>
        <v>-1</v>
      </c>
      <c r="S51" s="58">
        <f ca="1">SUMIFS(INDIRECT("'Реестр план'!"&amp;$E$3),'Реестр план'!$F:$F,$C51,'Реестр план'!$I:$I,S$5)*IF($A51="-",-1,1)</f>
        <v>1200000</v>
      </c>
      <c r="T51" s="58">
        <f>SUMIFS('Реестр факт'!$C:$C,'Реестр факт'!$J:$J,T$5,'Реестр факт'!$E:$E,$C51,'Реестр факт'!$I:$I,"факт")*IF($A51="-",-1,1)</f>
        <v>0</v>
      </c>
      <c r="U51" s="104">
        <f t="shared" ca="1" si="6"/>
        <v>-1</v>
      </c>
      <c r="V51" s="58">
        <f ca="1">SUMIFS(INDIRECT("'Реестр план'!"&amp;$E$3),'Реестр план'!$F:$F,$C51,'Реестр план'!$I:$I,V$5)*IF($A51="-",-1,1)</f>
        <v>1200000</v>
      </c>
      <c r="W51" s="58">
        <f>SUMIFS('Реестр факт'!$C:$C,'Реестр факт'!$J:$J,W$5,'Реестр факт'!$E:$E,$C51,'Реестр факт'!$I:$I,"факт")*IF($A51="-",-1,1)</f>
        <v>0</v>
      </c>
      <c r="X51" s="104">
        <f t="shared" ca="1" si="7"/>
        <v>-1</v>
      </c>
      <c r="Y51" s="58">
        <f ca="1">SUMIFS(INDIRECT("'Реестр план'!"&amp;$E$3),'Реестр план'!$F:$F,$C51,'Реестр план'!$I:$I,Y$5)*IF($A51="-",-1,1)</f>
        <v>1200000</v>
      </c>
      <c r="Z51" s="58">
        <f>SUMIFS('Реестр факт'!$C:$C,'Реестр факт'!$J:$J,Z$5,'Реестр факт'!$E:$E,$C51,'Реестр факт'!$I:$I,"факт")*IF($A51="-",-1,1)</f>
        <v>0</v>
      </c>
      <c r="AA51" s="104">
        <f t="shared" ca="1" si="8"/>
        <v>-1</v>
      </c>
      <c r="AB51" s="58">
        <f ca="1">SUMIFS(INDIRECT("'Реестр план'!"&amp;$E$3),'Реестр план'!$F:$F,$C51,'Реестр план'!$I:$I,AB$5)*IF($A51="-",-1,1)</f>
        <v>1200000</v>
      </c>
      <c r="AC51" s="58">
        <f>SUMIFS('Реестр факт'!$C:$C,'Реестр факт'!$J:$J,AC$5,'Реестр факт'!$E:$E,$C51,'Реестр факт'!$I:$I,"факт")*IF($A51="-",-1,1)</f>
        <v>0</v>
      </c>
      <c r="AD51" s="104">
        <f t="shared" ca="1" si="9"/>
        <v>-1</v>
      </c>
      <c r="AE51" s="58">
        <f ca="1">SUMIFS(INDIRECT("'Реестр план'!"&amp;$E$3),'Реестр план'!$F:$F,$C51,'Реестр план'!$I:$I,AE$5)*IF($A51="-",-1,1)</f>
        <v>1200000</v>
      </c>
      <c r="AF51" s="58">
        <f>SUMIFS('Реестр факт'!$C:$C,'Реестр факт'!$J:$J,AF$5,'Реестр факт'!$E:$E,$C51,'Реестр факт'!$I:$I,"факт")*IF($A51="-",-1,1)</f>
        <v>0</v>
      </c>
      <c r="AG51" s="104">
        <f t="shared" ca="1" si="10"/>
        <v>-1</v>
      </c>
      <c r="AH51" s="58">
        <f ca="1">SUMIFS(INDIRECT("'Реестр план'!"&amp;$E$3),'Реестр план'!$F:$F,$C51,'Реестр план'!$I:$I,AH$5)*IF($A51="-",-1,1)</f>
        <v>1200000</v>
      </c>
      <c r="AI51" s="58">
        <f>SUMIFS('Реестр факт'!$C:$C,'Реестр факт'!$J:$J,AI$5,'Реестр факт'!$E:$E,$C51,'Реестр факт'!$I:$I,"факт")*IF($A51="-",-1,1)</f>
        <v>0</v>
      </c>
      <c r="AJ51" s="104">
        <f t="shared" ca="1" si="11"/>
        <v>-1</v>
      </c>
      <c r="AK51" s="58">
        <f ca="1">SUMIFS(INDIRECT("'Реестр план'!"&amp;$E$3),'Реестр план'!$F:$F,$C51,'Реестр план'!$I:$I,AK$5)*IF($A51="-",-1,1)</f>
        <v>1200000</v>
      </c>
      <c r="AL51" s="58">
        <f>SUMIFS('Реестр факт'!$C:$C,'Реестр факт'!$J:$J,AL$5,'Реестр факт'!$E:$E,$C51,'Реестр факт'!$I:$I,"факт")*IF($A51="-",-1,1)</f>
        <v>0</v>
      </c>
      <c r="AM51" s="104">
        <f t="shared" ca="1" si="12"/>
        <v>-1</v>
      </c>
      <c r="AN51" s="93">
        <f t="shared" ca="1" si="76"/>
        <v>14400000</v>
      </c>
      <c r="AO51" s="93">
        <f t="shared" si="77"/>
        <v>0</v>
      </c>
      <c r="AP51" s="104">
        <f t="shared" ca="1" si="14"/>
        <v>-1</v>
      </c>
    </row>
    <row r="52" spans="1:42" s="1" customFormat="1" ht="18" customHeight="1" x14ac:dyDescent="0.3">
      <c r="A52" s="30" t="s">
        <v>26</v>
      </c>
      <c r="B52" s="31">
        <v>21003</v>
      </c>
      <c r="C52" s="32" t="s">
        <v>64</v>
      </c>
      <c r="D52" s="58">
        <f ca="1">SUMIFS(INDIRECT("'Реестр план'!"&amp;$E$3),'Реестр план'!$F:$F,$C52,'Реестр план'!$I:$I,D$5)*IF($A52="-",-1,1)</f>
        <v>0</v>
      </c>
      <c r="E52" s="58">
        <f>SUMIFS('Реестр факт'!$C:$C,'Реестр факт'!$J:$J,E$5,'Реестр факт'!$E:$E,$C52,'Реестр факт'!$I:$I,"факт")*IF($A52="-",-1,1)</f>
        <v>770000</v>
      </c>
      <c r="F52" s="104">
        <f t="shared" ca="1" si="1"/>
        <v>0</v>
      </c>
      <c r="G52" s="58">
        <f ca="1">SUMIFS(INDIRECT("'Реестр план'!"&amp;$E$3),'Реестр план'!$F:$F,$C52,'Реестр план'!$I:$I,G$5)*IF($A52="-",-1,1)</f>
        <v>0</v>
      </c>
      <c r="H52" s="58">
        <f>SUMIFS('Реестр факт'!$C:$C,'Реестр факт'!$J:$J,H$5,'Реестр факт'!$E:$E,$C52,'Реестр факт'!$I:$I,"факт")*IF($A52="-",-1,1)</f>
        <v>770000</v>
      </c>
      <c r="I52" s="104">
        <f t="shared" ca="1" si="2"/>
        <v>0</v>
      </c>
      <c r="J52" s="58">
        <f ca="1">SUMIFS(INDIRECT("'Реестр план'!"&amp;$E$3),'Реестр план'!$F:$F,$C52,'Реестр план'!$I:$I,J$5)*IF($A52="-",-1,1)</f>
        <v>0</v>
      </c>
      <c r="K52" s="58">
        <f>SUMIFS('Реестр факт'!$C:$C,'Реестр факт'!$J:$J,K$5,'Реестр факт'!$E:$E,$C52,'Реестр факт'!$I:$I,"факт")*IF($A52="-",-1,1)</f>
        <v>770000</v>
      </c>
      <c r="L52" s="104">
        <f t="shared" ca="1" si="3"/>
        <v>0</v>
      </c>
      <c r="M52" s="58">
        <f ca="1">SUMIFS(INDIRECT("'Реестр план'!"&amp;$E$3),'Реестр план'!$F:$F,$C52,'Реестр план'!$I:$I,M$5)*IF($A52="-",-1,1)</f>
        <v>0</v>
      </c>
      <c r="N52" s="58">
        <f>SUMIFS('Реестр факт'!$C:$C,'Реестр факт'!$J:$J,N$5,'Реестр факт'!$E:$E,$C52,'Реестр факт'!$I:$I,"факт")*IF($A52="-",-1,1)</f>
        <v>770000</v>
      </c>
      <c r="O52" s="104">
        <f t="shared" ca="1" si="4"/>
        <v>0</v>
      </c>
      <c r="P52" s="58">
        <f ca="1">SUMIFS(INDIRECT("'Реестр план'!"&amp;$E$3),'Реестр план'!$F:$F,$C52,'Реестр план'!$I:$I,P$5)*IF($A52="-",-1,1)</f>
        <v>0</v>
      </c>
      <c r="Q52" s="58">
        <f>SUMIFS('Реестр факт'!$C:$C,'Реестр факт'!$J:$J,Q$5,'Реестр факт'!$E:$E,$C52,'Реестр факт'!$I:$I,"факт")*IF($A52="-",-1,1)</f>
        <v>770000</v>
      </c>
      <c r="R52" s="104">
        <f t="shared" ca="1" si="5"/>
        <v>0</v>
      </c>
      <c r="S52" s="58">
        <f ca="1">SUMIFS(INDIRECT("'Реестр план'!"&amp;$E$3),'Реестр план'!$F:$F,$C52,'Реестр план'!$I:$I,S$5)*IF($A52="-",-1,1)</f>
        <v>0</v>
      </c>
      <c r="T52" s="58">
        <f>SUMIFS('Реестр факт'!$C:$C,'Реестр факт'!$J:$J,T$5,'Реестр факт'!$E:$E,$C52,'Реестр факт'!$I:$I,"факт")*IF($A52="-",-1,1)</f>
        <v>770000</v>
      </c>
      <c r="U52" s="104">
        <f t="shared" ca="1" si="6"/>
        <v>0</v>
      </c>
      <c r="V52" s="58">
        <f ca="1">SUMIFS(INDIRECT("'Реестр план'!"&amp;$E$3),'Реестр план'!$F:$F,$C52,'Реестр план'!$I:$I,V$5)*IF($A52="-",-1,1)</f>
        <v>0</v>
      </c>
      <c r="W52" s="58">
        <f>SUMIFS('Реестр факт'!$C:$C,'Реестр факт'!$J:$J,W$5,'Реестр факт'!$E:$E,$C52,'Реестр факт'!$I:$I,"факт")*IF($A52="-",-1,1)</f>
        <v>0</v>
      </c>
      <c r="X52" s="104">
        <f t="shared" ca="1" si="7"/>
        <v>0</v>
      </c>
      <c r="Y52" s="58">
        <f ca="1">SUMIFS(INDIRECT("'Реестр план'!"&amp;$E$3),'Реестр план'!$F:$F,$C52,'Реестр план'!$I:$I,Y$5)*IF($A52="-",-1,1)</f>
        <v>0</v>
      </c>
      <c r="Z52" s="58">
        <f>SUMIFS('Реестр факт'!$C:$C,'Реестр факт'!$J:$J,Z$5,'Реестр факт'!$E:$E,$C52,'Реестр факт'!$I:$I,"факт")*IF($A52="-",-1,1)</f>
        <v>0</v>
      </c>
      <c r="AA52" s="104">
        <f t="shared" ca="1" si="8"/>
        <v>0</v>
      </c>
      <c r="AB52" s="58">
        <f ca="1">SUMIFS(INDIRECT("'Реестр план'!"&amp;$E$3),'Реестр план'!$F:$F,$C52,'Реестр план'!$I:$I,AB$5)*IF($A52="-",-1,1)</f>
        <v>0</v>
      </c>
      <c r="AC52" s="58">
        <f>SUMIFS('Реестр факт'!$C:$C,'Реестр факт'!$J:$J,AC$5,'Реестр факт'!$E:$E,$C52,'Реестр факт'!$I:$I,"факт")*IF($A52="-",-1,1)</f>
        <v>0</v>
      </c>
      <c r="AD52" s="104">
        <f t="shared" ca="1" si="9"/>
        <v>0</v>
      </c>
      <c r="AE52" s="58">
        <f ca="1">SUMIFS(INDIRECT("'Реестр план'!"&amp;$E$3),'Реестр план'!$F:$F,$C52,'Реестр план'!$I:$I,AE$5)*IF($A52="-",-1,1)</f>
        <v>0</v>
      </c>
      <c r="AF52" s="58">
        <f>SUMIFS('Реестр факт'!$C:$C,'Реестр факт'!$J:$J,AF$5,'Реестр факт'!$E:$E,$C52,'Реестр факт'!$I:$I,"факт")*IF($A52="-",-1,1)</f>
        <v>0</v>
      </c>
      <c r="AG52" s="104">
        <f t="shared" ca="1" si="10"/>
        <v>0</v>
      </c>
      <c r="AH52" s="58">
        <f ca="1">SUMIFS(INDIRECT("'Реестр план'!"&amp;$E$3),'Реестр план'!$F:$F,$C52,'Реестр план'!$I:$I,AH$5)*IF($A52="-",-1,1)</f>
        <v>0</v>
      </c>
      <c r="AI52" s="58">
        <f>SUMIFS('Реестр факт'!$C:$C,'Реестр факт'!$J:$J,AI$5,'Реестр факт'!$E:$E,$C52,'Реестр факт'!$I:$I,"факт")*IF($A52="-",-1,1)</f>
        <v>0</v>
      </c>
      <c r="AJ52" s="104">
        <f t="shared" ca="1" si="11"/>
        <v>0</v>
      </c>
      <c r="AK52" s="58">
        <f ca="1">SUMIFS(INDIRECT("'Реестр план'!"&amp;$E$3),'Реестр план'!$F:$F,$C52,'Реестр план'!$I:$I,AK$5)*IF($A52="-",-1,1)</f>
        <v>0</v>
      </c>
      <c r="AL52" s="58">
        <f>SUMIFS('Реестр факт'!$C:$C,'Реестр факт'!$J:$J,AL$5,'Реестр факт'!$E:$E,$C52,'Реестр факт'!$I:$I,"факт")*IF($A52="-",-1,1)</f>
        <v>0</v>
      </c>
      <c r="AM52" s="104">
        <f t="shared" ca="1" si="12"/>
        <v>0</v>
      </c>
      <c r="AN52" s="93">
        <f t="shared" ca="1" si="76"/>
        <v>0</v>
      </c>
      <c r="AO52" s="93">
        <f t="shared" si="77"/>
        <v>4620000</v>
      </c>
      <c r="AP52" s="104">
        <f t="shared" ca="1" si="14"/>
        <v>0</v>
      </c>
    </row>
    <row r="53" spans="1:42" s="1" customFormat="1" ht="18" customHeight="1" x14ac:dyDescent="0.3">
      <c r="A53" s="30" t="s">
        <v>26</v>
      </c>
      <c r="B53" s="31">
        <v>21004</v>
      </c>
      <c r="C53" s="32" t="s">
        <v>65</v>
      </c>
      <c r="D53" s="58">
        <f ca="1">SUMIFS(INDIRECT("'Реестр план'!"&amp;$E$3),'Реестр план'!$F:$F,$C53,'Реестр план'!$I:$I,D$5)*IF($A53="-",-1,1)</f>
        <v>0</v>
      </c>
      <c r="E53" s="58">
        <f>SUMIFS('Реестр факт'!$C:$C,'Реестр факт'!$J:$J,E$5,'Реестр факт'!$E:$E,$C53,'Реестр факт'!$I:$I,"факт")*IF($A53="-",-1,1)</f>
        <v>0</v>
      </c>
      <c r="F53" s="104">
        <f t="shared" ca="1" si="1"/>
        <v>0</v>
      </c>
      <c r="G53" s="58">
        <f ca="1">SUMIFS(INDIRECT("'Реестр план'!"&amp;$E$3),'Реестр план'!$F:$F,$C53,'Реестр план'!$I:$I,G$5)*IF($A53="-",-1,1)</f>
        <v>0</v>
      </c>
      <c r="H53" s="58">
        <f>SUMIFS('Реестр факт'!$C:$C,'Реестр факт'!$J:$J,H$5,'Реестр факт'!$E:$E,$C53,'Реестр факт'!$I:$I,"факт")*IF($A53="-",-1,1)</f>
        <v>0</v>
      </c>
      <c r="I53" s="104">
        <f t="shared" ca="1" si="2"/>
        <v>0</v>
      </c>
      <c r="J53" s="58">
        <f ca="1">SUMIFS(INDIRECT("'Реестр план'!"&amp;$E$3),'Реестр план'!$F:$F,$C53,'Реестр план'!$I:$I,J$5)*IF($A53="-",-1,1)</f>
        <v>0</v>
      </c>
      <c r="K53" s="58">
        <f>SUMIFS('Реестр факт'!$C:$C,'Реестр факт'!$J:$J,K$5,'Реестр факт'!$E:$E,$C53,'Реестр факт'!$I:$I,"факт")*IF($A53="-",-1,1)</f>
        <v>0</v>
      </c>
      <c r="L53" s="104">
        <f t="shared" ca="1" si="3"/>
        <v>0</v>
      </c>
      <c r="M53" s="58">
        <f ca="1">SUMIFS(INDIRECT("'Реестр план'!"&amp;$E$3),'Реестр план'!$F:$F,$C53,'Реестр план'!$I:$I,M$5)*IF($A53="-",-1,1)</f>
        <v>0</v>
      </c>
      <c r="N53" s="58">
        <f>SUMIFS('Реестр факт'!$C:$C,'Реестр факт'!$J:$J,N$5,'Реестр факт'!$E:$E,$C53,'Реестр факт'!$I:$I,"факт")*IF($A53="-",-1,1)</f>
        <v>0</v>
      </c>
      <c r="O53" s="104">
        <f t="shared" ca="1" si="4"/>
        <v>0</v>
      </c>
      <c r="P53" s="58">
        <f ca="1">SUMIFS(INDIRECT("'Реестр план'!"&amp;$E$3),'Реестр план'!$F:$F,$C53,'Реестр план'!$I:$I,P$5)*IF($A53="-",-1,1)</f>
        <v>0</v>
      </c>
      <c r="Q53" s="58">
        <f>SUMIFS('Реестр факт'!$C:$C,'Реестр факт'!$J:$J,Q$5,'Реестр факт'!$E:$E,$C53,'Реестр факт'!$I:$I,"факт")*IF($A53="-",-1,1)</f>
        <v>0</v>
      </c>
      <c r="R53" s="104">
        <f t="shared" ca="1" si="5"/>
        <v>0</v>
      </c>
      <c r="S53" s="58">
        <f ca="1">SUMIFS(INDIRECT("'Реестр план'!"&amp;$E$3),'Реестр план'!$F:$F,$C53,'Реестр план'!$I:$I,S$5)*IF($A53="-",-1,1)</f>
        <v>0</v>
      </c>
      <c r="T53" s="58">
        <f>SUMIFS('Реестр факт'!$C:$C,'Реестр факт'!$J:$J,T$5,'Реестр факт'!$E:$E,$C53,'Реестр факт'!$I:$I,"факт")*IF($A53="-",-1,1)</f>
        <v>0</v>
      </c>
      <c r="U53" s="104">
        <f t="shared" ca="1" si="6"/>
        <v>0</v>
      </c>
      <c r="V53" s="58">
        <f ca="1">SUMIFS(INDIRECT("'Реестр план'!"&amp;$E$3),'Реестр план'!$F:$F,$C53,'Реестр план'!$I:$I,V$5)*IF($A53="-",-1,1)</f>
        <v>0</v>
      </c>
      <c r="W53" s="58">
        <f>SUMIFS('Реестр факт'!$C:$C,'Реестр факт'!$J:$J,W$5,'Реестр факт'!$E:$E,$C53,'Реестр факт'!$I:$I,"факт")*IF($A53="-",-1,1)</f>
        <v>0</v>
      </c>
      <c r="X53" s="104">
        <f t="shared" ca="1" si="7"/>
        <v>0</v>
      </c>
      <c r="Y53" s="58">
        <f ca="1">SUMIFS(INDIRECT("'Реестр план'!"&amp;$E$3),'Реестр план'!$F:$F,$C53,'Реестр план'!$I:$I,Y$5)*IF($A53="-",-1,1)</f>
        <v>0</v>
      </c>
      <c r="Z53" s="58">
        <f>SUMIFS('Реестр факт'!$C:$C,'Реестр факт'!$J:$J,Z$5,'Реестр факт'!$E:$E,$C53,'Реестр факт'!$I:$I,"факт")*IF($A53="-",-1,1)</f>
        <v>0</v>
      </c>
      <c r="AA53" s="104">
        <f t="shared" ca="1" si="8"/>
        <v>0</v>
      </c>
      <c r="AB53" s="58">
        <f ca="1">SUMIFS(INDIRECT("'Реестр план'!"&amp;$E$3),'Реестр план'!$F:$F,$C53,'Реестр план'!$I:$I,AB$5)*IF($A53="-",-1,1)</f>
        <v>0</v>
      </c>
      <c r="AC53" s="58">
        <f>SUMIFS('Реестр факт'!$C:$C,'Реестр факт'!$J:$J,AC$5,'Реестр факт'!$E:$E,$C53,'Реестр факт'!$I:$I,"факт")*IF($A53="-",-1,1)</f>
        <v>0</v>
      </c>
      <c r="AD53" s="104">
        <f t="shared" ca="1" si="9"/>
        <v>0</v>
      </c>
      <c r="AE53" s="58">
        <f ca="1">SUMIFS(INDIRECT("'Реестр план'!"&amp;$E$3),'Реестр план'!$F:$F,$C53,'Реестр план'!$I:$I,AE$5)*IF($A53="-",-1,1)</f>
        <v>0</v>
      </c>
      <c r="AF53" s="58">
        <f>SUMIFS('Реестр факт'!$C:$C,'Реестр факт'!$J:$J,AF$5,'Реестр факт'!$E:$E,$C53,'Реестр факт'!$I:$I,"факт")*IF($A53="-",-1,1)</f>
        <v>0</v>
      </c>
      <c r="AG53" s="104">
        <f t="shared" ca="1" si="10"/>
        <v>0</v>
      </c>
      <c r="AH53" s="58">
        <f ca="1">SUMIFS(INDIRECT("'Реестр план'!"&amp;$E$3),'Реестр план'!$F:$F,$C53,'Реестр план'!$I:$I,AH$5)*IF($A53="-",-1,1)</f>
        <v>0</v>
      </c>
      <c r="AI53" s="58">
        <f>SUMIFS('Реестр факт'!$C:$C,'Реестр факт'!$J:$J,AI$5,'Реестр факт'!$E:$E,$C53,'Реестр факт'!$I:$I,"факт")*IF($A53="-",-1,1)</f>
        <v>0</v>
      </c>
      <c r="AJ53" s="104">
        <f t="shared" ca="1" si="11"/>
        <v>0</v>
      </c>
      <c r="AK53" s="58">
        <f ca="1">SUMIFS(INDIRECT("'Реестр план'!"&amp;$E$3),'Реестр план'!$F:$F,$C53,'Реестр план'!$I:$I,AK$5)*IF($A53="-",-1,1)</f>
        <v>0</v>
      </c>
      <c r="AL53" s="58">
        <f>SUMIFS('Реестр факт'!$C:$C,'Реестр факт'!$J:$J,AL$5,'Реестр факт'!$E:$E,$C53,'Реестр факт'!$I:$I,"факт")*IF($A53="-",-1,1)</f>
        <v>0</v>
      </c>
      <c r="AM53" s="104">
        <f t="shared" ca="1" si="12"/>
        <v>0</v>
      </c>
      <c r="AN53" s="93">
        <f t="shared" ca="1" si="76"/>
        <v>0</v>
      </c>
      <c r="AO53" s="93">
        <f t="shared" si="77"/>
        <v>0</v>
      </c>
      <c r="AP53" s="104">
        <f t="shared" ca="1" si="14"/>
        <v>0</v>
      </c>
    </row>
    <row r="54" spans="1:42" s="1" customFormat="1" ht="18" customHeight="1" x14ac:dyDescent="0.3">
      <c r="A54" s="27"/>
      <c r="B54" s="28">
        <v>22000</v>
      </c>
      <c r="C54" s="29" t="s">
        <v>67</v>
      </c>
      <c r="D54" s="56">
        <f ca="1">SUM(D55:D58)</f>
        <v>0</v>
      </c>
      <c r="E54" s="56">
        <f>SUM(E55:E58)</f>
        <v>750000</v>
      </c>
      <c r="F54" s="103">
        <f t="shared" ca="1" si="1"/>
        <v>0</v>
      </c>
      <c r="G54" s="56">
        <f ca="1">SUM(G55:G58)</f>
        <v>0</v>
      </c>
      <c r="H54" s="56">
        <f>SUM(H55:H58)</f>
        <v>1750000</v>
      </c>
      <c r="I54" s="103">
        <f t="shared" ca="1" si="2"/>
        <v>0</v>
      </c>
      <c r="J54" s="56">
        <f ca="1">SUM(J55:J58)</f>
        <v>0</v>
      </c>
      <c r="K54" s="56">
        <f>SUM(K55:K58)</f>
        <v>2750000</v>
      </c>
      <c r="L54" s="103">
        <f t="shared" ca="1" si="3"/>
        <v>0</v>
      </c>
      <c r="M54" s="56">
        <f ca="1">SUM(M55:M58)</f>
        <v>0</v>
      </c>
      <c r="N54" s="56">
        <f>SUM(N55:N58)</f>
        <v>3750000</v>
      </c>
      <c r="O54" s="103">
        <f t="shared" ca="1" si="4"/>
        <v>0</v>
      </c>
      <c r="P54" s="56">
        <f ca="1">SUM(P55:P58)</f>
        <v>0</v>
      </c>
      <c r="Q54" s="56">
        <f>SUM(Q55:Q58)</f>
        <v>3250000</v>
      </c>
      <c r="R54" s="103">
        <f t="shared" ca="1" si="5"/>
        <v>0</v>
      </c>
      <c r="S54" s="56">
        <f ca="1">SUM(S55:S58)</f>
        <v>0</v>
      </c>
      <c r="T54" s="56">
        <f>SUM(T55:T58)</f>
        <v>2250000</v>
      </c>
      <c r="U54" s="103">
        <f t="shared" ca="1" si="6"/>
        <v>0</v>
      </c>
      <c r="V54" s="56">
        <f ca="1">SUM(V55:V58)</f>
        <v>0</v>
      </c>
      <c r="W54" s="56">
        <f>SUM(W55:W58)</f>
        <v>0</v>
      </c>
      <c r="X54" s="103">
        <f t="shared" ca="1" si="7"/>
        <v>0</v>
      </c>
      <c r="Y54" s="56">
        <f ca="1">SUM(Y55:Y58)</f>
        <v>0</v>
      </c>
      <c r="Z54" s="56">
        <f>SUM(Z55:Z58)</f>
        <v>0</v>
      </c>
      <c r="AA54" s="103">
        <f t="shared" ca="1" si="8"/>
        <v>0</v>
      </c>
      <c r="AB54" s="56">
        <f ca="1">SUM(AB55:AB58)</f>
        <v>0</v>
      </c>
      <c r="AC54" s="56">
        <f>SUM(AC55:AC58)</f>
        <v>0</v>
      </c>
      <c r="AD54" s="103">
        <f t="shared" ca="1" si="9"/>
        <v>0</v>
      </c>
      <c r="AE54" s="56">
        <f ca="1">SUM(AE55:AE58)</f>
        <v>0</v>
      </c>
      <c r="AF54" s="56">
        <f>SUM(AF55:AF58)</f>
        <v>0</v>
      </c>
      <c r="AG54" s="103">
        <f t="shared" ca="1" si="10"/>
        <v>0</v>
      </c>
      <c r="AH54" s="56">
        <f ca="1">SUM(AH55:AH58)</f>
        <v>0</v>
      </c>
      <c r="AI54" s="56">
        <f>SUM(AI55:AI58)</f>
        <v>0</v>
      </c>
      <c r="AJ54" s="103">
        <f t="shared" ca="1" si="11"/>
        <v>0</v>
      </c>
      <c r="AK54" s="56">
        <f ca="1">SUM(AK55:AK58)</f>
        <v>0</v>
      </c>
      <c r="AL54" s="56">
        <f>SUM(AL55:AL58)</f>
        <v>0</v>
      </c>
      <c r="AM54" s="103">
        <f t="shared" ca="1" si="12"/>
        <v>0</v>
      </c>
      <c r="AN54" s="92">
        <f t="shared" ca="1" si="76"/>
        <v>0</v>
      </c>
      <c r="AO54" s="92">
        <f t="shared" si="77"/>
        <v>14500000</v>
      </c>
      <c r="AP54" s="103">
        <f t="shared" ca="1" si="14"/>
        <v>0</v>
      </c>
    </row>
    <row r="55" spans="1:42" s="1" customFormat="1" ht="18" customHeight="1" x14ac:dyDescent="0.3">
      <c r="A55" s="30" t="s">
        <v>86</v>
      </c>
      <c r="B55" s="31">
        <v>22001</v>
      </c>
      <c r="C55" s="32" t="s">
        <v>68</v>
      </c>
      <c r="D55" s="58">
        <f ca="1">SUMIFS(INDIRECT("'Реестр план'!"&amp;$E$3),'Реестр план'!$F:$F,$C55,'Реестр план'!$I:$I,D$5)*IF($A55="-",-1,1)</f>
        <v>0</v>
      </c>
      <c r="E55" s="58">
        <f>SUMIFS('Реестр факт'!$C:$C,'Реестр факт'!$J:$J,E$5,'Реестр факт'!$E:$E,$C55,'Реестр факт'!$I:$I,"факт")*IF($A55="-",-1,1)</f>
        <v>500000</v>
      </c>
      <c r="F55" s="104">
        <f t="shared" ca="1" si="1"/>
        <v>0</v>
      </c>
      <c r="G55" s="58">
        <f ca="1">SUMIFS(INDIRECT("'Реестр план'!"&amp;$E$3),'Реестр план'!$F:$F,$C55,'Реестр план'!$I:$I,G$5)*IF($A55="-",-1,1)</f>
        <v>0</v>
      </c>
      <c r="H55" s="58">
        <f>SUMIFS('Реестр факт'!$C:$C,'Реестр факт'!$J:$J,H$5,'Реестр факт'!$E:$E,$C55,'Реестр факт'!$I:$I,"факт")*IF($A55="-",-1,1)</f>
        <v>1500000</v>
      </c>
      <c r="I55" s="104">
        <f t="shared" ca="1" si="2"/>
        <v>0</v>
      </c>
      <c r="J55" s="58">
        <f ca="1">SUMIFS(INDIRECT("'Реестр план'!"&amp;$E$3),'Реестр план'!$F:$F,$C55,'Реестр план'!$I:$I,J$5)*IF($A55="-",-1,1)</f>
        <v>0</v>
      </c>
      <c r="K55" s="58">
        <f>SUMIFS('Реестр факт'!$C:$C,'Реестр факт'!$J:$J,K$5,'Реестр факт'!$E:$E,$C55,'Реестр факт'!$I:$I,"факт")*IF($A55="-",-1,1)</f>
        <v>2500000</v>
      </c>
      <c r="L55" s="104">
        <f t="shared" ca="1" si="3"/>
        <v>0</v>
      </c>
      <c r="M55" s="58">
        <f ca="1">SUMIFS(INDIRECT("'Реестр план'!"&amp;$E$3),'Реестр план'!$F:$F,$C55,'Реестр план'!$I:$I,M$5)*IF($A55="-",-1,1)</f>
        <v>0</v>
      </c>
      <c r="N55" s="58">
        <f>SUMIFS('Реестр факт'!$C:$C,'Реестр факт'!$J:$J,N$5,'Реестр факт'!$E:$E,$C55,'Реестр факт'!$I:$I,"факт")*IF($A55="-",-1,1)</f>
        <v>3500000</v>
      </c>
      <c r="O55" s="104">
        <f t="shared" ca="1" si="4"/>
        <v>0</v>
      </c>
      <c r="P55" s="58">
        <f ca="1">SUMIFS(INDIRECT("'Реестр план'!"&amp;$E$3),'Реестр план'!$F:$F,$C55,'Реестр план'!$I:$I,P$5)*IF($A55="-",-1,1)</f>
        <v>0</v>
      </c>
      <c r="Q55" s="58">
        <f>SUMIFS('Реестр факт'!$C:$C,'Реестр факт'!$J:$J,Q$5,'Реестр факт'!$E:$E,$C55,'Реестр факт'!$I:$I,"факт")*IF($A55="-",-1,1)</f>
        <v>3000000</v>
      </c>
      <c r="R55" s="104">
        <f t="shared" ca="1" si="5"/>
        <v>0</v>
      </c>
      <c r="S55" s="58">
        <f ca="1">SUMIFS(INDIRECT("'Реестр план'!"&amp;$E$3),'Реестр план'!$F:$F,$C55,'Реестр план'!$I:$I,S$5)*IF($A55="-",-1,1)</f>
        <v>0</v>
      </c>
      <c r="T55" s="58">
        <f>SUMIFS('Реестр факт'!$C:$C,'Реестр факт'!$J:$J,T$5,'Реестр факт'!$E:$E,$C55,'Реестр факт'!$I:$I,"факт")*IF($A55="-",-1,1)</f>
        <v>2000000</v>
      </c>
      <c r="U55" s="104">
        <f t="shared" ca="1" si="6"/>
        <v>0</v>
      </c>
      <c r="V55" s="58">
        <f ca="1">SUMIFS(INDIRECT("'Реестр план'!"&amp;$E$3),'Реестр план'!$F:$F,$C55,'Реестр план'!$I:$I,V$5)*IF($A55="-",-1,1)</f>
        <v>0</v>
      </c>
      <c r="W55" s="58">
        <f>SUMIFS('Реестр факт'!$C:$C,'Реестр факт'!$J:$J,W$5,'Реестр факт'!$E:$E,$C55,'Реестр факт'!$I:$I,"факт")*IF($A55="-",-1,1)</f>
        <v>0</v>
      </c>
      <c r="X55" s="104">
        <f t="shared" ca="1" si="7"/>
        <v>0</v>
      </c>
      <c r="Y55" s="58">
        <f ca="1">SUMIFS(INDIRECT("'Реестр план'!"&amp;$E$3),'Реестр план'!$F:$F,$C55,'Реестр план'!$I:$I,Y$5)*IF($A55="-",-1,1)</f>
        <v>0</v>
      </c>
      <c r="Z55" s="58">
        <f>SUMIFS('Реестр факт'!$C:$C,'Реестр факт'!$J:$J,Z$5,'Реестр факт'!$E:$E,$C55,'Реестр факт'!$I:$I,"факт")*IF($A55="-",-1,1)</f>
        <v>0</v>
      </c>
      <c r="AA55" s="104">
        <f t="shared" ca="1" si="8"/>
        <v>0</v>
      </c>
      <c r="AB55" s="58">
        <f ca="1">SUMIFS(INDIRECT("'Реестр план'!"&amp;$E$3),'Реестр план'!$F:$F,$C55,'Реестр план'!$I:$I,AB$5)*IF($A55="-",-1,1)</f>
        <v>0</v>
      </c>
      <c r="AC55" s="58">
        <f>SUMIFS('Реестр факт'!$C:$C,'Реестр факт'!$J:$J,AC$5,'Реестр факт'!$E:$E,$C55,'Реестр факт'!$I:$I,"факт")*IF($A55="-",-1,1)</f>
        <v>0</v>
      </c>
      <c r="AD55" s="104">
        <f t="shared" ca="1" si="9"/>
        <v>0</v>
      </c>
      <c r="AE55" s="58">
        <f ca="1">SUMIFS(INDIRECT("'Реестр план'!"&amp;$E$3),'Реестр план'!$F:$F,$C55,'Реестр план'!$I:$I,AE$5)*IF($A55="-",-1,1)</f>
        <v>0</v>
      </c>
      <c r="AF55" s="58">
        <f>SUMIFS('Реестр факт'!$C:$C,'Реестр факт'!$J:$J,AF$5,'Реестр факт'!$E:$E,$C55,'Реестр факт'!$I:$I,"факт")*IF($A55="-",-1,1)</f>
        <v>0</v>
      </c>
      <c r="AG55" s="104">
        <f t="shared" ca="1" si="10"/>
        <v>0</v>
      </c>
      <c r="AH55" s="58">
        <f ca="1">SUMIFS(INDIRECT("'Реестр план'!"&amp;$E$3),'Реестр план'!$F:$F,$C55,'Реестр план'!$I:$I,AH$5)*IF($A55="-",-1,1)</f>
        <v>0</v>
      </c>
      <c r="AI55" s="58">
        <f>SUMIFS('Реестр факт'!$C:$C,'Реестр факт'!$J:$J,AI$5,'Реестр факт'!$E:$E,$C55,'Реестр факт'!$I:$I,"факт")*IF($A55="-",-1,1)</f>
        <v>0</v>
      </c>
      <c r="AJ55" s="104">
        <f t="shared" ca="1" si="11"/>
        <v>0</v>
      </c>
      <c r="AK55" s="58">
        <f ca="1">SUMIFS(INDIRECT("'Реестр план'!"&amp;$E$3),'Реестр план'!$F:$F,$C55,'Реестр план'!$I:$I,AK$5)*IF($A55="-",-1,1)</f>
        <v>0</v>
      </c>
      <c r="AL55" s="58">
        <f>SUMIFS('Реестр факт'!$C:$C,'Реестр факт'!$J:$J,AL$5,'Реестр факт'!$E:$E,$C55,'Реестр факт'!$I:$I,"факт")*IF($A55="-",-1,1)</f>
        <v>0</v>
      </c>
      <c r="AM55" s="104">
        <f t="shared" ca="1" si="12"/>
        <v>0</v>
      </c>
      <c r="AN55" s="93">
        <f t="shared" ca="1" si="76"/>
        <v>0</v>
      </c>
      <c r="AO55" s="93">
        <f t="shared" si="77"/>
        <v>13000000</v>
      </c>
      <c r="AP55" s="104">
        <f t="shared" ca="1" si="14"/>
        <v>0</v>
      </c>
    </row>
    <row r="56" spans="1:42" s="1" customFormat="1" ht="18" customHeight="1" x14ac:dyDescent="0.3">
      <c r="A56" s="30" t="s">
        <v>86</v>
      </c>
      <c r="B56" s="31">
        <v>22002</v>
      </c>
      <c r="C56" s="32" t="s">
        <v>69</v>
      </c>
      <c r="D56" s="58">
        <f ca="1">SUMIFS(INDIRECT("'Реестр план'!"&amp;$E$3),'Реестр план'!$F:$F,$C56,'Реестр план'!$I:$I,D$5)*IF($A56="-",-1,1)</f>
        <v>0</v>
      </c>
      <c r="E56" s="58">
        <f>SUMIFS('Реестр факт'!$C:$C,'Реестр факт'!$J:$J,E$5,'Реестр факт'!$E:$E,$C56,'Реестр факт'!$I:$I,"факт")*IF($A56="-",-1,1)</f>
        <v>250000</v>
      </c>
      <c r="F56" s="104">
        <f t="shared" ca="1" si="1"/>
        <v>0</v>
      </c>
      <c r="G56" s="58">
        <f ca="1">SUMIFS(INDIRECT("'Реестр план'!"&amp;$E$3),'Реестр план'!$F:$F,$C56,'Реестр план'!$I:$I,G$5)*IF($A56="-",-1,1)</f>
        <v>0</v>
      </c>
      <c r="H56" s="58">
        <f>SUMIFS('Реестр факт'!$C:$C,'Реестр факт'!$J:$J,H$5,'Реестр факт'!$E:$E,$C56,'Реестр факт'!$I:$I,"факт")*IF($A56="-",-1,1)</f>
        <v>250000</v>
      </c>
      <c r="I56" s="104">
        <f t="shared" ca="1" si="2"/>
        <v>0</v>
      </c>
      <c r="J56" s="58">
        <f ca="1">SUMIFS(INDIRECT("'Реестр план'!"&amp;$E$3),'Реестр план'!$F:$F,$C56,'Реестр план'!$I:$I,J$5)*IF($A56="-",-1,1)</f>
        <v>0</v>
      </c>
      <c r="K56" s="58">
        <f>SUMIFS('Реестр факт'!$C:$C,'Реестр факт'!$J:$J,K$5,'Реестр факт'!$E:$E,$C56,'Реестр факт'!$I:$I,"факт")*IF($A56="-",-1,1)</f>
        <v>250000</v>
      </c>
      <c r="L56" s="104">
        <f t="shared" ca="1" si="3"/>
        <v>0</v>
      </c>
      <c r="M56" s="58">
        <f ca="1">SUMIFS(INDIRECT("'Реестр план'!"&amp;$E$3),'Реестр план'!$F:$F,$C56,'Реестр план'!$I:$I,M$5)*IF($A56="-",-1,1)</f>
        <v>0</v>
      </c>
      <c r="N56" s="58">
        <f>SUMIFS('Реестр факт'!$C:$C,'Реестр факт'!$J:$J,N$5,'Реестр факт'!$E:$E,$C56,'Реестр факт'!$I:$I,"факт")*IF($A56="-",-1,1)</f>
        <v>250000</v>
      </c>
      <c r="O56" s="104">
        <f t="shared" ca="1" si="4"/>
        <v>0</v>
      </c>
      <c r="P56" s="58">
        <f ca="1">SUMIFS(INDIRECT("'Реестр план'!"&amp;$E$3),'Реестр план'!$F:$F,$C56,'Реестр план'!$I:$I,P$5)*IF($A56="-",-1,1)</f>
        <v>0</v>
      </c>
      <c r="Q56" s="58">
        <f>SUMIFS('Реестр факт'!$C:$C,'Реестр факт'!$J:$J,Q$5,'Реестр факт'!$E:$E,$C56,'Реестр факт'!$I:$I,"факт")*IF($A56="-",-1,1)</f>
        <v>250000</v>
      </c>
      <c r="R56" s="104">
        <f t="shared" ca="1" si="5"/>
        <v>0</v>
      </c>
      <c r="S56" s="58">
        <f ca="1">SUMIFS(INDIRECT("'Реестр план'!"&amp;$E$3),'Реестр план'!$F:$F,$C56,'Реестр план'!$I:$I,S$5)*IF($A56="-",-1,1)</f>
        <v>0</v>
      </c>
      <c r="T56" s="58">
        <f>SUMIFS('Реестр факт'!$C:$C,'Реестр факт'!$J:$J,T$5,'Реестр факт'!$E:$E,$C56,'Реестр факт'!$I:$I,"факт")*IF($A56="-",-1,1)</f>
        <v>250000</v>
      </c>
      <c r="U56" s="104">
        <f t="shared" ca="1" si="6"/>
        <v>0</v>
      </c>
      <c r="V56" s="58">
        <f ca="1">SUMIFS(INDIRECT("'Реестр план'!"&amp;$E$3),'Реестр план'!$F:$F,$C56,'Реестр план'!$I:$I,V$5)*IF($A56="-",-1,1)</f>
        <v>0</v>
      </c>
      <c r="W56" s="58">
        <f>SUMIFS('Реестр факт'!$C:$C,'Реестр факт'!$J:$J,W$5,'Реестр факт'!$E:$E,$C56,'Реестр факт'!$I:$I,"факт")*IF($A56="-",-1,1)</f>
        <v>0</v>
      </c>
      <c r="X56" s="104">
        <f t="shared" ca="1" si="7"/>
        <v>0</v>
      </c>
      <c r="Y56" s="58">
        <f ca="1">SUMIFS(INDIRECT("'Реестр план'!"&amp;$E$3),'Реестр план'!$F:$F,$C56,'Реестр план'!$I:$I,Y$5)*IF($A56="-",-1,1)</f>
        <v>0</v>
      </c>
      <c r="Z56" s="58">
        <f>SUMIFS('Реестр факт'!$C:$C,'Реестр факт'!$J:$J,Z$5,'Реестр факт'!$E:$E,$C56,'Реестр факт'!$I:$I,"факт")*IF($A56="-",-1,1)</f>
        <v>0</v>
      </c>
      <c r="AA56" s="104">
        <f t="shared" ca="1" si="8"/>
        <v>0</v>
      </c>
      <c r="AB56" s="58">
        <f ca="1">SUMIFS(INDIRECT("'Реестр план'!"&amp;$E$3),'Реестр план'!$F:$F,$C56,'Реестр план'!$I:$I,AB$5)*IF($A56="-",-1,1)</f>
        <v>0</v>
      </c>
      <c r="AC56" s="58">
        <f>SUMIFS('Реестр факт'!$C:$C,'Реестр факт'!$J:$J,AC$5,'Реестр факт'!$E:$E,$C56,'Реестр факт'!$I:$I,"факт")*IF($A56="-",-1,1)</f>
        <v>0</v>
      </c>
      <c r="AD56" s="104">
        <f t="shared" ca="1" si="9"/>
        <v>0</v>
      </c>
      <c r="AE56" s="58">
        <f ca="1">SUMIFS(INDIRECT("'Реестр план'!"&amp;$E$3),'Реестр план'!$F:$F,$C56,'Реестр план'!$I:$I,AE$5)*IF($A56="-",-1,1)</f>
        <v>0</v>
      </c>
      <c r="AF56" s="58">
        <f>SUMIFS('Реестр факт'!$C:$C,'Реестр факт'!$J:$J,AF$5,'Реестр факт'!$E:$E,$C56,'Реестр факт'!$I:$I,"факт")*IF($A56="-",-1,1)</f>
        <v>0</v>
      </c>
      <c r="AG56" s="104">
        <f t="shared" ca="1" si="10"/>
        <v>0</v>
      </c>
      <c r="AH56" s="58">
        <f ca="1">SUMIFS(INDIRECT("'Реестр план'!"&amp;$E$3),'Реестр план'!$F:$F,$C56,'Реестр план'!$I:$I,AH$5)*IF($A56="-",-1,1)</f>
        <v>0</v>
      </c>
      <c r="AI56" s="58">
        <f>SUMIFS('Реестр факт'!$C:$C,'Реестр факт'!$J:$J,AI$5,'Реестр факт'!$E:$E,$C56,'Реестр факт'!$I:$I,"факт")*IF($A56="-",-1,1)</f>
        <v>0</v>
      </c>
      <c r="AJ56" s="104">
        <f t="shared" ca="1" si="11"/>
        <v>0</v>
      </c>
      <c r="AK56" s="58">
        <f ca="1">SUMIFS(INDIRECT("'Реестр план'!"&amp;$E$3),'Реестр план'!$F:$F,$C56,'Реестр план'!$I:$I,AK$5)*IF($A56="-",-1,1)</f>
        <v>0</v>
      </c>
      <c r="AL56" s="58">
        <f>SUMIFS('Реестр факт'!$C:$C,'Реестр факт'!$J:$J,AL$5,'Реестр факт'!$E:$E,$C56,'Реестр факт'!$I:$I,"факт")*IF($A56="-",-1,1)</f>
        <v>0</v>
      </c>
      <c r="AM56" s="104">
        <f t="shared" ca="1" si="12"/>
        <v>0</v>
      </c>
      <c r="AN56" s="93">
        <f t="shared" ca="1" si="76"/>
        <v>0</v>
      </c>
      <c r="AO56" s="93">
        <f t="shared" si="77"/>
        <v>1500000</v>
      </c>
      <c r="AP56" s="104">
        <f t="shared" ca="1" si="14"/>
        <v>0</v>
      </c>
    </row>
    <row r="57" spans="1:42" s="1" customFormat="1" ht="18" customHeight="1" x14ac:dyDescent="0.3">
      <c r="A57" s="30" t="s">
        <v>86</v>
      </c>
      <c r="B57" s="31">
        <v>22003</v>
      </c>
      <c r="C57" s="32" t="s">
        <v>104</v>
      </c>
      <c r="D57" s="58">
        <f ca="1">SUMIFS(INDIRECT("'Реестр план'!"&amp;$E$3),'Реестр план'!$F:$F,$C57,'Реестр план'!$I:$I,D$5)*IF($A57="-",-1,1)</f>
        <v>0</v>
      </c>
      <c r="E57" s="58">
        <f>SUMIFS('Реестр факт'!$C:$C,'Реестр факт'!$J:$J,E$5,'Реестр факт'!$E:$E,$C57,'Реестр факт'!$I:$I,"факт")*IF($A57="-",-1,1)</f>
        <v>0</v>
      </c>
      <c r="F57" s="104">
        <f t="shared" ca="1" si="1"/>
        <v>0</v>
      </c>
      <c r="G57" s="58">
        <f ca="1">SUMIFS(INDIRECT("'Реестр план'!"&amp;$E$3),'Реестр план'!$F:$F,$C57,'Реестр план'!$I:$I,G$5)*IF($A57="-",-1,1)</f>
        <v>0</v>
      </c>
      <c r="H57" s="58">
        <f>SUMIFS('Реестр факт'!$C:$C,'Реестр факт'!$J:$J,H$5,'Реестр факт'!$E:$E,$C57,'Реестр факт'!$I:$I,"факт")*IF($A57="-",-1,1)</f>
        <v>0</v>
      </c>
      <c r="I57" s="104">
        <f t="shared" ca="1" si="2"/>
        <v>0</v>
      </c>
      <c r="J57" s="58">
        <f ca="1">SUMIFS(INDIRECT("'Реестр план'!"&amp;$E$3),'Реестр план'!$F:$F,$C57,'Реестр план'!$I:$I,J$5)*IF($A57="-",-1,1)</f>
        <v>0</v>
      </c>
      <c r="K57" s="58">
        <f>SUMIFS('Реестр факт'!$C:$C,'Реестр факт'!$J:$J,K$5,'Реестр факт'!$E:$E,$C57,'Реестр факт'!$I:$I,"факт")*IF($A57="-",-1,1)</f>
        <v>0</v>
      </c>
      <c r="L57" s="104">
        <f t="shared" ca="1" si="3"/>
        <v>0</v>
      </c>
      <c r="M57" s="58">
        <f ca="1">SUMIFS(INDIRECT("'Реестр план'!"&amp;$E$3),'Реестр план'!$F:$F,$C57,'Реестр план'!$I:$I,M$5)*IF($A57="-",-1,1)</f>
        <v>0</v>
      </c>
      <c r="N57" s="58">
        <f>SUMIFS('Реестр факт'!$C:$C,'Реестр факт'!$J:$J,N$5,'Реестр факт'!$E:$E,$C57,'Реестр факт'!$I:$I,"факт")*IF($A57="-",-1,1)</f>
        <v>0</v>
      </c>
      <c r="O57" s="104">
        <f t="shared" ca="1" si="4"/>
        <v>0</v>
      </c>
      <c r="P57" s="58">
        <f ca="1">SUMIFS(INDIRECT("'Реестр план'!"&amp;$E$3),'Реестр план'!$F:$F,$C57,'Реестр план'!$I:$I,P$5)*IF($A57="-",-1,1)</f>
        <v>0</v>
      </c>
      <c r="Q57" s="58">
        <f>SUMIFS('Реестр факт'!$C:$C,'Реестр факт'!$J:$J,Q$5,'Реестр факт'!$E:$E,$C57,'Реестр факт'!$I:$I,"факт")*IF($A57="-",-1,1)</f>
        <v>0</v>
      </c>
      <c r="R57" s="104">
        <f t="shared" ca="1" si="5"/>
        <v>0</v>
      </c>
      <c r="S57" s="58">
        <f ca="1">SUMIFS(INDIRECT("'Реестр план'!"&amp;$E$3),'Реестр план'!$F:$F,$C57,'Реестр план'!$I:$I,S$5)*IF($A57="-",-1,1)</f>
        <v>0</v>
      </c>
      <c r="T57" s="58">
        <f>SUMIFS('Реестр факт'!$C:$C,'Реестр факт'!$J:$J,T$5,'Реестр факт'!$E:$E,$C57,'Реестр факт'!$I:$I,"факт")*IF($A57="-",-1,1)</f>
        <v>0</v>
      </c>
      <c r="U57" s="104">
        <f t="shared" ca="1" si="6"/>
        <v>0</v>
      </c>
      <c r="V57" s="58">
        <f ca="1">SUMIFS(INDIRECT("'Реестр план'!"&amp;$E$3),'Реестр план'!$F:$F,$C57,'Реестр план'!$I:$I,V$5)*IF($A57="-",-1,1)</f>
        <v>0</v>
      </c>
      <c r="W57" s="58">
        <f>SUMIFS('Реестр факт'!$C:$C,'Реестр факт'!$J:$J,W$5,'Реестр факт'!$E:$E,$C57,'Реестр факт'!$I:$I,"факт")*IF($A57="-",-1,1)</f>
        <v>0</v>
      </c>
      <c r="X57" s="104">
        <f t="shared" ca="1" si="7"/>
        <v>0</v>
      </c>
      <c r="Y57" s="58">
        <f ca="1">SUMIFS(INDIRECT("'Реестр план'!"&amp;$E$3),'Реестр план'!$F:$F,$C57,'Реестр план'!$I:$I,Y$5)*IF($A57="-",-1,1)</f>
        <v>0</v>
      </c>
      <c r="Z57" s="58">
        <f>SUMIFS('Реестр факт'!$C:$C,'Реестр факт'!$J:$J,Z$5,'Реестр факт'!$E:$E,$C57,'Реестр факт'!$I:$I,"факт")*IF($A57="-",-1,1)</f>
        <v>0</v>
      </c>
      <c r="AA57" s="104">
        <f t="shared" ca="1" si="8"/>
        <v>0</v>
      </c>
      <c r="AB57" s="58">
        <f ca="1">SUMIFS(INDIRECT("'Реестр план'!"&amp;$E$3),'Реестр план'!$F:$F,$C57,'Реестр план'!$I:$I,AB$5)*IF($A57="-",-1,1)</f>
        <v>0</v>
      </c>
      <c r="AC57" s="58">
        <f>SUMIFS('Реестр факт'!$C:$C,'Реестр факт'!$J:$J,AC$5,'Реестр факт'!$E:$E,$C57,'Реестр факт'!$I:$I,"факт")*IF($A57="-",-1,1)</f>
        <v>0</v>
      </c>
      <c r="AD57" s="104">
        <f t="shared" ca="1" si="9"/>
        <v>0</v>
      </c>
      <c r="AE57" s="58">
        <f ca="1">SUMIFS(INDIRECT("'Реестр план'!"&amp;$E$3),'Реестр план'!$F:$F,$C57,'Реестр план'!$I:$I,AE$5)*IF($A57="-",-1,1)</f>
        <v>0</v>
      </c>
      <c r="AF57" s="58">
        <f>SUMIFS('Реестр факт'!$C:$C,'Реестр факт'!$J:$J,AF$5,'Реестр факт'!$E:$E,$C57,'Реестр факт'!$I:$I,"факт")*IF($A57="-",-1,1)</f>
        <v>0</v>
      </c>
      <c r="AG57" s="104">
        <f t="shared" ca="1" si="10"/>
        <v>0</v>
      </c>
      <c r="AH57" s="58">
        <f ca="1">SUMIFS(INDIRECT("'Реестр план'!"&amp;$E$3),'Реестр план'!$F:$F,$C57,'Реестр план'!$I:$I,AH$5)*IF($A57="-",-1,1)</f>
        <v>0</v>
      </c>
      <c r="AI57" s="58">
        <f>SUMIFS('Реестр факт'!$C:$C,'Реестр факт'!$J:$J,AI$5,'Реестр факт'!$E:$E,$C57,'Реестр факт'!$I:$I,"факт")*IF($A57="-",-1,1)</f>
        <v>0</v>
      </c>
      <c r="AJ57" s="104">
        <f t="shared" ca="1" si="11"/>
        <v>0</v>
      </c>
      <c r="AK57" s="58">
        <f ca="1">SUMIFS(INDIRECT("'Реестр план'!"&amp;$E$3),'Реестр план'!$F:$F,$C57,'Реестр план'!$I:$I,AK$5)*IF($A57="-",-1,1)</f>
        <v>0</v>
      </c>
      <c r="AL57" s="58">
        <f>SUMIFS('Реестр факт'!$C:$C,'Реестр факт'!$J:$J,AL$5,'Реестр факт'!$E:$E,$C57,'Реестр факт'!$I:$I,"факт")*IF($A57="-",-1,1)</f>
        <v>0</v>
      </c>
      <c r="AM57" s="104">
        <f t="shared" ca="1" si="12"/>
        <v>0</v>
      </c>
      <c r="AN57" s="93">
        <f t="shared" ca="1" si="76"/>
        <v>0</v>
      </c>
      <c r="AO57" s="93">
        <f t="shared" si="77"/>
        <v>0</v>
      </c>
      <c r="AP57" s="104">
        <f t="shared" ca="1" si="14"/>
        <v>0</v>
      </c>
    </row>
    <row r="58" spans="1:42" s="1" customFormat="1" ht="18" customHeight="1" x14ac:dyDescent="0.3">
      <c r="A58" s="30" t="s">
        <v>86</v>
      </c>
      <c r="B58" s="31">
        <v>22004</v>
      </c>
      <c r="C58" s="32" t="s">
        <v>70</v>
      </c>
      <c r="D58" s="58">
        <f ca="1">SUMIFS(INDIRECT("'Реестр план'!"&amp;$E$3),'Реестр план'!$F:$F,$C58,'Реестр план'!$I:$I,D$5)*IF($A58="-",-1,1)</f>
        <v>0</v>
      </c>
      <c r="E58" s="58">
        <f>SUMIFS('Реестр факт'!$C:$C,'Реестр факт'!$J:$J,E$5,'Реестр факт'!$E:$E,$C58,'Реестр факт'!$I:$I,"факт")*IF($A58="-",-1,1)</f>
        <v>0</v>
      </c>
      <c r="F58" s="104">
        <f t="shared" ca="1" si="1"/>
        <v>0</v>
      </c>
      <c r="G58" s="58">
        <f ca="1">SUMIFS(INDIRECT("'Реестр план'!"&amp;$E$3),'Реестр план'!$F:$F,$C58,'Реестр план'!$I:$I,G$5)*IF($A58="-",-1,1)</f>
        <v>0</v>
      </c>
      <c r="H58" s="58">
        <f>SUMIFS('Реестр факт'!$C:$C,'Реестр факт'!$J:$J,H$5,'Реестр факт'!$E:$E,$C58,'Реестр факт'!$I:$I,"факт")*IF($A58="-",-1,1)</f>
        <v>0</v>
      </c>
      <c r="I58" s="104">
        <f t="shared" ca="1" si="2"/>
        <v>0</v>
      </c>
      <c r="J58" s="58">
        <f ca="1">SUMIFS(INDIRECT("'Реестр план'!"&amp;$E$3),'Реестр план'!$F:$F,$C58,'Реестр план'!$I:$I,J$5)*IF($A58="-",-1,1)</f>
        <v>0</v>
      </c>
      <c r="K58" s="58">
        <f>SUMIFS('Реестр факт'!$C:$C,'Реестр факт'!$J:$J,K$5,'Реестр факт'!$E:$E,$C58,'Реестр факт'!$I:$I,"факт")*IF($A58="-",-1,1)</f>
        <v>0</v>
      </c>
      <c r="L58" s="104">
        <f t="shared" ca="1" si="3"/>
        <v>0</v>
      </c>
      <c r="M58" s="58">
        <f ca="1">SUMIFS(INDIRECT("'Реестр план'!"&amp;$E$3),'Реестр план'!$F:$F,$C58,'Реестр план'!$I:$I,M$5)*IF($A58="-",-1,1)</f>
        <v>0</v>
      </c>
      <c r="N58" s="58">
        <f>SUMIFS('Реестр факт'!$C:$C,'Реестр факт'!$J:$J,N$5,'Реестр факт'!$E:$E,$C58,'Реестр факт'!$I:$I,"факт")*IF($A58="-",-1,1)</f>
        <v>0</v>
      </c>
      <c r="O58" s="104">
        <f t="shared" ca="1" si="4"/>
        <v>0</v>
      </c>
      <c r="P58" s="58">
        <f ca="1">SUMIFS(INDIRECT("'Реестр план'!"&amp;$E$3),'Реестр план'!$F:$F,$C58,'Реестр план'!$I:$I,P$5)*IF($A58="-",-1,1)</f>
        <v>0</v>
      </c>
      <c r="Q58" s="58">
        <f>SUMIFS('Реестр факт'!$C:$C,'Реестр факт'!$J:$J,Q$5,'Реестр факт'!$E:$E,$C58,'Реестр факт'!$I:$I,"факт")*IF($A58="-",-1,1)</f>
        <v>0</v>
      </c>
      <c r="R58" s="104">
        <f t="shared" ca="1" si="5"/>
        <v>0</v>
      </c>
      <c r="S58" s="58">
        <f ca="1">SUMIFS(INDIRECT("'Реестр план'!"&amp;$E$3),'Реестр план'!$F:$F,$C58,'Реестр план'!$I:$I,S$5)*IF($A58="-",-1,1)</f>
        <v>0</v>
      </c>
      <c r="T58" s="58">
        <f>SUMIFS('Реестр факт'!$C:$C,'Реестр факт'!$J:$J,T$5,'Реестр факт'!$E:$E,$C58,'Реестр факт'!$I:$I,"факт")*IF($A58="-",-1,1)</f>
        <v>0</v>
      </c>
      <c r="U58" s="104">
        <f t="shared" ca="1" si="6"/>
        <v>0</v>
      </c>
      <c r="V58" s="58">
        <f ca="1">SUMIFS(INDIRECT("'Реестр план'!"&amp;$E$3),'Реестр план'!$F:$F,$C58,'Реестр план'!$I:$I,V$5)*IF($A58="-",-1,1)</f>
        <v>0</v>
      </c>
      <c r="W58" s="58">
        <f>SUMIFS('Реестр факт'!$C:$C,'Реестр факт'!$J:$J,W$5,'Реестр факт'!$E:$E,$C58,'Реестр факт'!$I:$I,"факт")*IF($A58="-",-1,1)</f>
        <v>0</v>
      </c>
      <c r="X58" s="104">
        <f t="shared" ca="1" si="7"/>
        <v>0</v>
      </c>
      <c r="Y58" s="58">
        <f ca="1">SUMIFS(INDIRECT("'Реестр план'!"&amp;$E$3),'Реестр план'!$F:$F,$C58,'Реестр план'!$I:$I,Y$5)*IF($A58="-",-1,1)</f>
        <v>0</v>
      </c>
      <c r="Z58" s="58">
        <f>SUMIFS('Реестр факт'!$C:$C,'Реестр факт'!$J:$J,Z$5,'Реестр факт'!$E:$E,$C58,'Реестр факт'!$I:$I,"факт")*IF($A58="-",-1,1)</f>
        <v>0</v>
      </c>
      <c r="AA58" s="104">
        <f t="shared" ca="1" si="8"/>
        <v>0</v>
      </c>
      <c r="AB58" s="58">
        <f ca="1">SUMIFS(INDIRECT("'Реестр план'!"&amp;$E$3),'Реестр план'!$F:$F,$C58,'Реестр план'!$I:$I,AB$5)*IF($A58="-",-1,1)</f>
        <v>0</v>
      </c>
      <c r="AC58" s="58">
        <f>SUMIFS('Реестр факт'!$C:$C,'Реестр факт'!$J:$J,AC$5,'Реестр факт'!$E:$E,$C58,'Реестр факт'!$I:$I,"факт")*IF($A58="-",-1,1)</f>
        <v>0</v>
      </c>
      <c r="AD58" s="104">
        <f t="shared" ca="1" si="9"/>
        <v>0</v>
      </c>
      <c r="AE58" s="58">
        <f ca="1">SUMIFS(INDIRECT("'Реестр план'!"&amp;$E$3),'Реестр план'!$F:$F,$C58,'Реестр план'!$I:$I,AE$5)*IF($A58="-",-1,1)</f>
        <v>0</v>
      </c>
      <c r="AF58" s="58">
        <f>SUMIFS('Реестр факт'!$C:$C,'Реестр факт'!$J:$J,AF$5,'Реестр факт'!$E:$E,$C58,'Реестр факт'!$I:$I,"факт")*IF($A58="-",-1,1)</f>
        <v>0</v>
      </c>
      <c r="AG58" s="104">
        <f t="shared" ca="1" si="10"/>
        <v>0</v>
      </c>
      <c r="AH58" s="58">
        <f ca="1">SUMIFS(INDIRECT("'Реестр план'!"&amp;$E$3),'Реестр план'!$F:$F,$C58,'Реестр план'!$I:$I,AH$5)*IF($A58="-",-1,1)</f>
        <v>0</v>
      </c>
      <c r="AI58" s="58">
        <f>SUMIFS('Реестр факт'!$C:$C,'Реестр факт'!$J:$J,AI$5,'Реестр факт'!$E:$E,$C58,'Реестр факт'!$I:$I,"факт")*IF($A58="-",-1,1)</f>
        <v>0</v>
      </c>
      <c r="AJ58" s="104">
        <f t="shared" ca="1" si="11"/>
        <v>0</v>
      </c>
      <c r="AK58" s="58">
        <f ca="1">SUMIFS(INDIRECT("'Реестр план'!"&amp;$E$3),'Реестр план'!$F:$F,$C58,'Реестр план'!$I:$I,AK$5)*IF($A58="-",-1,1)</f>
        <v>0</v>
      </c>
      <c r="AL58" s="58">
        <f>SUMIFS('Реестр факт'!$C:$C,'Реестр факт'!$J:$J,AL$5,'Реестр факт'!$E:$E,$C58,'Реестр факт'!$I:$I,"факт")*IF($A58="-",-1,1)</f>
        <v>0</v>
      </c>
      <c r="AM58" s="104">
        <f t="shared" ca="1" si="12"/>
        <v>0</v>
      </c>
      <c r="AN58" s="93">
        <f t="shared" ca="1" si="76"/>
        <v>0</v>
      </c>
      <c r="AO58" s="93">
        <f t="shared" si="77"/>
        <v>0</v>
      </c>
      <c r="AP58" s="104">
        <f t="shared" ca="1" si="14"/>
        <v>0</v>
      </c>
    </row>
    <row r="59" spans="1:42" s="1" customFormat="1" ht="18" customHeight="1" thickBot="1" x14ac:dyDescent="0.35">
      <c r="A59" s="36"/>
      <c r="B59" s="37">
        <v>29999</v>
      </c>
      <c r="C59" s="38" t="s">
        <v>71</v>
      </c>
      <c r="D59" s="62">
        <f ca="1">D49-D54</f>
        <v>1200000</v>
      </c>
      <c r="E59" s="62">
        <f>E49-E54</f>
        <v>20000</v>
      </c>
      <c r="F59" s="106"/>
      <c r="G59" s="62">
        <f ca="1">G49-G54</f>
        <v>1200000</v>
      </c>
      <c r="H59" s="62">
        <f>H49-H54</f>
        <v>-980000</v>
      </c>
      <c r="I59" s="106"/>
      <c r="J59" s="62">
        <f ca="1">J49-J54</f>
        <v>1200000</v>
      </c>
      <c r="K59" s="62">
        <f>K49-K54</f>
        <v>-1980000</v>
      </c>
      <c r="L59" s="106"/>
      <c r="M59" s="62">
        <f ca="1">M49-M54</f>
        <v>1200000</v>
      </c>
      <c r="N59" s="62">
        <f>N49-N54</f>
        <v>-2980000</v>
      </c>
      <c r="O59" s="106"/>
      <c r="P59" s="62">
        <f ca="1">P49-P54</f>
        <v>1200000</v>
      </c>
      <c r="Q59" s="62">
        <f>Q49-Q54</f>
        <v>-2480000</v>
      </c>
      <c r="R59" s="106"/>
      <c r="S59" s="62">
        <f ca="1">S49-S54</f>
        <v>1200000</v>
      </c>
      <c r="T59" s="62">
        <f>T49-T54</f>
        <v>-1480000</v>
      </c>
      <c r="U59" s="106"/>
      <c r="V59" s="62">
        <f ca="1">V49-V54</f>
        <v>1200000</v>
      </c>
      <c r="W59" s="62">
        <f>W49-W54</f>
        <v>0</v>
      </c>
      <c r="X59" s="106"/>
      <c r="Y59" s="62">
        <f ca="1">Y49-Y54</f>
        <v>1200000</v>
      </c>
      <c r="Z59" s="62">
        <f>Z49-Z54</f>
        <v>0</v>
      </c>
      <c r="AA59" s="106"/>
      <c r="AB59" s="62">
        <f ca="1">AB49-AB54</f>
        <v>1200000</v>
      </c>
      <c r="AC59" s="62">
        <f>AC49-AC54</f>
        <v>0</v>
      </c>
      <c r="AD59" s="106"/>
      <c r="AE59" s="62">
        <f ca="1">AE49-AE54</f>
        <v>1200000</v>
      </c>
      <c r="AF59" s="62">
        <f>AF49-AF54</f>
        <v>0</v>
      </c>
      <c r="AG59" s="106"/>
      <c r="AH59" s="62">
        <f ca="1">AH49-AH54</f>
        <v>1200000</v>
      </c>
      <c r="AI59" s="62">
        <f>AI49-AI54</f>
        <v>0</v>
      </c>
      <c r="AJ59" s="106"/>
      <c r="AK59" s="62">
        <f ca="1">AK49-AK54</f>
        <v>1200000</v>
      </c>
      <c r="AL59" s="62">
        <f>AL49-AL54</f>
        <v>0</v>
      </c>
      <c r="AM59" s="106"/>
      <c r="AN59" s="95">
        <f t="shared" ca="1" si="76"/>
        <v>14400000</v>
      </c>
      <c r="AO59" s="95">
        <f t="shared" si="77"/>
        <v>-9880000</v>
      </c>
      <c r="AP59" s="106"/>
    </row>
    <row r="60" spans="1:42" s="1" customFormat="1" ht="18" customHeight="1" x14ac:dyDescent="0.3">
      <c r="A60" s="50"/>
      <c r="B60" s="39"/>
      <c r="C60" s="40"/>
      <c r="D60" s="64"/>
      <c r="E60" s="64"/>
      <c r="F60" s="107"/>
      <c r="G60" s="64"/>
      <c r="H60" s="64"/>
      <c r="I60" s="107"/>
      <c r="J60" s="64"/>
      <c r="K60" s="64"/>
      <c r="L60" s="107"/>
      <c r="M60" s="64"/>
      <c r="N60" s="64"/>
      <c r="O60" s="107"/>
      <c r="P60" s="64"/>
      <c r="Q60" s="64"/>
      <c r="R60" s="107"/>
      <c r="S60" s="64"/>
      <c r="T60" s="64"/>
      <c r="U60" s="107"/>
      <c r="V60" s="64"/>
      <c r="W60" s="64"/>
      <c r="X60" s="107"/>
      <c r="Y60" s="64"/>
      <c r="Z60" s="64"/>
      <c r="AA60" s="107"/>
      <c r="AB60" s="64"/>
      <c r="AC60" s="64"/>
      <c r="AD60" s="107"/>
      <c r="AE60" s="64"/>
      <c r="AF60" s="64"/>
      <c r="AG60" s="107"/>
      <c r="AH60" s="64"/>
      <c r="AI60" s="64"/>
      <c r="AJ60" s="107"/>
      <c r="AK60" s="64"/>
      <c r="AL60" s="64"/>
      <c r="AM60" s="107"/>
      <c r="AN60" s="64"/>
      <c r="AO60" s="64"/>
      <c r="AP60" s="107"/>
    </row>
    <row r="61" spans="1:42" s="1" customFormat="1" ht="18" customHeight="1" thickBot="1" x14ac:dyDescent="0.35">
      <c r="A61" s="51"/>
      <c r="B61" s="54" t="s">
        <v>72</v>
      </c>
      <c r="C61" s="53"/>
      <c r="D61" s="65"/>
      <c r="E61" s="65"/>
      <c r="F61" s="108"/>
      <c r="G61" s="65"/>
      <c r="H61" s="65"/>
      <c r="I61" s="108"/>
      <c r="J61" s="65"/>
      <c r="K61" s="65"/>
      <c r="L61" s="108"/>
      <c r="M61" s="65"/>
      <c r="N61" s="65"/>
      <c r="O61" s="108"/>
      <c r="P61" s="65"/>
      <c r="Q61" s="65"/>
      <c r="R61" s="108"/>
      <c r="S61" s="65"/>
      <c r="T61" s="65"/>
      <c r="U61" s="108"/>
      <c r="V61" s="65"/>
      <c r="W61" s="65"/>
      <c r="X61" s="108"/>
      <c r="Y61" s="65"/>
      <c r="Z61" s="65"/>
      <c r="AA61" s="108"/>
      <c r="AB61" s="65"/>
      <c r="AC61" s="65"/>
      <c r="AD61" s="108"/>
      <c r="AE61" s="65"/>
      <c r="AF61" s="65"/>
      <c r="AG61" s="108"/>
      <c r="AH61" s="65"/>
      <c r="AI61" s="65"/>
      <c r="AJ61" s="108"/>
      <c r="AK61" s="65"/>
      <c r="AL61" s="65"/>
      <c r="AM61" s="108"/>
      <c r="AN61" s="65"/>
      <c r="AO61" s="65"/>
      <c r="AP61" s="108"/>
    </row>
    <row r="62" spans="1:42" s="1" customFormat="1" ht="18" customHeight="1" x14ac:dyDescent="0.3">
      <c r="A62" s="47"/>
      <c r="B62" s="48">
        <v>31000</v>
      </c>
      <c r="C62" s="49" t="s">
        <v>73</v>
      </c>
      <c r="D62" s="66">
        <f ca="1">SUM(D63:D65)</f>
        <v>0</v>
      </c>
      <c r="E62" s="66">
        <f>SUM(E63:E65)</f>
        <v>0</v>
      </c>
      <c r="F62" s="109">
        <f t="shared" ca="1" si="1"/>
        <v>0</v>
      </c>
      <c r="G62" s="66">
        <f ca="1">SUM(G63:G65)</f>
        <v>0</v>
      </c>
      <c r="H62" s="66">
        <f>SUM(H63:H65)</f>
        <v>0</v>
      </c>
      <c r="I62" s="109">
        <f t="shared" ca="1" si="2"/>
        <v>0</v>
      </c>
      <c r="J62" s="66">
        <f ca="1">SUM(J63:J65)</f>
        <v>0</v>
      </c>
      <c r="K62" s="66">
        <f>SUM(K63:K65)</f>
        <v>0</v>
      </c>
      <c r="L62" s="109">
        <f t="shared" ca="1" si="3"/>
        <v>0</v>
      </c>
      <c r="M62" s="66">
        <f ca="1">SUM(M63:M65)</f>
        <v>0</v>
      </c>
      <c r="N62" s="66">
        <f>SUM(N63:N65)</f>
        <v>0</v>
      </c>
      <c r="O62" s="109">
        <f t="shared" ca="1" si="4"/>
        <v>0</v>
      </c>
      <c r="P62" s="66">
        <f ca="1">SUM(P63:P65)</f>
        <v>0</v>
      </c>
      <c r="Q62" s="66">
        <f>SUM(Q63:Q65)</f>
        <v>0</v>
      </c>
      <c r="R62" s="109">
        <f t="shared" ca="1" si="5"/>
        <v>0</v>
      </c>
      <c r="S62" s="66">
        <f ca="1">SUM(S63:S65)</f>
        <v>0</v>
      </c>
      <c r="T62" s="66">
        <f>SUM(T63:T65)</f>
        <v>0</v>
      </c>
      <c r="U62" s="109">
        <f t="shared" ca="1" si="6"/>
        <v>0</v>
      </c>
      <c r="V62" s="66">
        <f ca="1">SUM(V63:V65)</f>
        <v>0</v>
      </c>
      <c r="W62" s="66">
        <f>SUM(W63:W65)</f>
        <v>0</v>
      </c>
      <c r="X62" s="109">
        <f t="shared" ca="1" si="7"/>
        <v>0</v>
      </c>
      <c r="Y62" s="66">
        <f ca="1">SUM(Y63:Y65)</f>
        <v>0</v>
      </c>
      <c r="Z62" s="66">
        <f>SUM(Z63:Z65)</f>
        <v>0</v>
      </c>
      <c r="AA62" s="109">
        <f t="shared" ca="1" si="8"/>
        <v>0</v>
      </c>
      <c r="AB62" s="66">
        <f ca="1">SUM(AB63:AB65)</f>
        <v>0</v>
      </c>
      <c r="AC62" s="66">
        <f>SUM(AC63:AC65)</f>
        <v>0</v>
      </c>
      <c r="AD62" s="109">
        <f t="shared" ca="1" si="9"/>
        <v>0</v>
      </c>
      <c r="AE62" s="66">
        <f ca="1">SUM(AE63:AE65)</f>
        <v>0</v>
      </c>
      <c r="AF62" s="66">
        <f>SUM(AF63:AF65)</f>
        <v>0</v>
      </c>
      <c r="AG62" s="109">
        <f t="shared" ca="1" si="10"/>
        <v>0</v>
      </c>
      <c r="AH62" s="66">
        <f ca="1">SUM(AH63:AH65)</f>
        <v>0</v>
      </c>
      <c r="AI62" s="66">
        <f>SUM(AI63:AI65)</f>
        <v>0</v>
      </c>
      <c r="AJ62" s="109">
        <f t="shared" ca="1" si="11"/>
        <v>0</v>
      </c>
      <c r="AK62" s="66">
        <f ca="1">SUM(AK63:AK65)</f>
        <v>0</v>
      </c>
      <c r="AL62" s="66">
        <f>SUM(AL63:AL65)</f>
        <v>0</v>
      </c>
      <c r="AM62" s="109">
        <f t="shared" ca="1" si="12"/>
        <v>0</v>
      </c>
      <c r="AN62" s="96">
        <f t="shared" ref="AN62:AN70" ca="1" si="78">D62+G62+J62+M62+P62+S62+V62+Y62+AB62+AE62+AH62+AK62</f>
        <v>0</v>
      </c>
      <c r="AO62" s="96">
        <f t="shared" ref="AO62:AO70" si="79">E62+H62+K62+N62+Q62+T62+W62+Z62+AC62+AF62+AI62+AL62</f>
        <v>0</v>
      </c>
      <c r="AP62" s="109">
        <f t="shared" ca="1" si="14"/>
        <v>0</v>
      </c>
    </row>
    <row r="63" spans="1:42" s="1" customFormat="1" ht="18" customHeight="1" x14ac:dyDescent="0.3">
      <c r="A63" s="30" t="s">
        <v>26</v>
      </c>
      <c r="B63" s="31">
        <v>31100</v>
      </c>
      <c r="C63" s="32" t="s">
        <v>74</v>
      </c>
      <c r="D63" s="58">
        <f ca="1">SUMIFS(INDIRECT("'Реестр план'!"&amp;$E$3),'Реестр план'!$F:$F,$C63,'Реестр план'!$I:$I,D$5)*IF($A63="-",-1,1)</f>
        <v>0</v>
      </c>
      <c r="E63" s="58">
        <f>SUMIFS('Реестр факт'!$C:$C,'Реестр факт'!$J:$J,E$5,'Реестр факт'!$E:$E,$C63,'Реестр факт'!$I:$I,"факт")*IF($A63="-",-1,1)</f>
        <v>0</v>
      </c>
      <c r="F63" s="104">
        <f t="shared" ca="1" si="1"/>
        <v>0</v>
      </c>
      <c r="G63" s="58">
        <f ca="1">SUMIFS(INDIRECT("'Реестр план'!"&amp;$E$3),'Реестр план'!$F:$F,$C63,'Реестр план'!$I:$I,G$5)*IF($A63="-",-1,1)</f>
        <v>0</v>
      </c>
      <c r="H63" s="58">
        <f>SUMIFS('Реестр факт'!$C:$C,'Реестр факт'!$J:$J,H$5,'Реестр факт'!$E:$E,$C63,'Реестр факт'!$I:$I,"факт")*IF($A63="-",-1,1)</f>
        <v>0</v>
      </c>
      <c r="I63" s="104">
        <f t="shared" ca="1" si="2"/>
        <v>0</v>
      </c>
      <c r="J63" s="58">
        <f ca="1">SUMIFS(INDIRECT("'Реестр план'!"&amp;$E$3),'Реестр план'!$F:$F,$C63,'Реестр план'!$I:$I,J$5)*IF($A63="-",-1,1)</f>
        <v>0</v>
      </c>
      <c r="K63" s="58">
        <f>SUMIFS('Реестр факт'!$C:$C,'Реестр факт'!$J:$J,K$5,'Реестр факт'!$E:$E,$C63,'Реестр факт'!$I:$I,"факт")*IF($A63="-",-1,1)</f>
        <v>0</v>
      </c>
      <c r="L63" s="104">
        <f t="shared" ca="1" si="3"/>
        <v>0</v>
      </c>
      <c r="M63" s="58">
        <f ca="1">SUMIFS(INDIRECT("'Реестр план'!"&amp;$E$3),'Реестр план'!$F:$F,$C63,'Реестр план'!$I:$I,M$5)*IF($A63="-",-1,1)</f>
        <v>0</v>
      </c>
      <c r="N63" s="58">
        <f>SUMIFS('Реестр факт'!$C:$C,'Реестр факт'!$J:$J,N$5,'Реестр факт'!$E:$E,$C63,'Реестр факт'!$I:$I,"факт")*IF($A63="-",-1,1)</f>
        <v>0</v>
      </c>
      <c r="O63" s="104">
        <f t="shared" ca="1" si="4"/>
        <v>0</v>
      </c>
      <c r="P63" s="58">
        <f ca="1">SUMIFS(INDIRECT("'Реестр план'!"&amp;$E$3),'Реестр план'!$F:$F,$C63,'Реестр план'!$I:$I,P$5)*IF($A63="-",-1,1)</f>
        <v>0</v>
      </c>
      <c r="Q63" s="58">
        <f>SUMIFS('Реестр факт'!$C:$C,'Реестр факт'!$J:$J,Q$5,'Реестр факт'!$E:$E,$C63,'Реестр факт'!$I:$I,"факт")*IF($A63="-",-1,1)</f>
        <v>0</v>
      </c>
      <c r="R63" s="104">
        <f t="shared" ca="1" si="5"/>
        <v>0</v>
      </c>
      <c r="S63" s="58">
        <f ca="1">SUMIFS(INDIRECT("'Реестр план'!"&amp;$E$3),'Реестр план'!$F:$F,$C63,'Реестр план'!$I:$I,S$5)*IF($A63="-",-1,1)</f>
        <v>0</v>
      </c>
      <c r="T63" s="58">
        <f>SUMIFS('Реестр факт'!$C:$C,'Реестр факт'!$J:$J,T$5,'Реестр факт'!$E:$E,$C63,'Реестр факт'!$I:$I,"факт")*IF($A63="-",-1,1)</f>
        <v>0</v>
      </c>
      <c r="U63" s="104">
        <f t="shared" ca="1" si="6"/>
        <v>0</v>
      </c>
      <c r="V63" s="58">
        <f ca="1">SUMIFS(INDIRECT("'Реестр план'!"&amp;$E$3),'Реестр план'!$F:$F,$C63,'Реестр план'!$I:$I,V$5)*IF($A63="-",-1,1)</f>
        <v>0</v>
      </c>
      <c r="W63" s="58">
        <f>SUMIFS('Реестр факт'!$C:$C,'Реестр факт'!$J:$J,W$5,'Реестр факт'!$E:$E,$C63,'Реестр факт'!$I:$I,"факт")*IF($A63="-",-1,1)</f>
        <v>0</v>
      </c>
      <c r="X63" s="104">
        <f t="shared" ca="1" si="7"/>
        <v>0</v>
      </c>
      <c r="Y63" s="58">
        <f ca="1">SUMIFS(INDIRECT("'Реестр план'!"&amp;$E$3),'Реестр план'!$F:$F,$C63,'Реестр план'!$I:$I,Y$5)*IF($A63="-",-1,1)</f>
        <v>0</v>
      </c>
      <c r="Z63" s="58">
        <f>SUMIFS('Реестр факт'!$C:$C,'Реестр факт'!$J:$J,Z$5,'Реестр факт'!$E:$E,$C63,'Реестр факт'!$I:$I,"факт")*IF($A63="-",-1,1)</f>
        <v>0</v>
      </c>
      <c r="AA63" s="104">
        <f t="shared" ca="1" si="8"/>
        <v>0</v>
      </c>
      <c r="AB63" s="58">
        <f ca="1">SUMIFS(INDIRECT("'Реестр план'!"&amp;$E$3),'Реестр план'!$F:$F,$C63,'Реестр план'!$I:$I,AB$5)*IF($A63="-",-1,1)</f>
        <v>0</v>
      </c>
      <c r="AC63" s="58">
        <f>SUMIFS('Реестр факт'!$C:$C,'Реестр факт'!$J:$J,AC$5,'Реестр факт'!$E:$E,$C63,'Реестр факт'!$I:$I,"факт")*IF($A63="-",-1,1)</f>
        <v>0</v>
      </c>
      <c r="AD63" s="104">
        <f t="shared" ca="1" si="9"/>
        <v>0</v>
      </c>
      <c r="AE63" s="58">
        <f ca="1">SUMIFS(INDIRECT("'Реестр план'!"&amp;$E$3),'Реестр план'!$F:$F,$C63,'Реестр план'!$I:$I,AE$5)*IF($A63="-",-1,1)</f>
        <v>0</v>
      </c>
      <c r="AF63" s="58">
        <f>SUMIFS('Реестр факт'!$C:$C,'Реестр факт'!$J:$J,AF$5,'Реестр факт'!$E:$E,$C63,'Реестр факт'!$I:$I,"факт")*IF($A63="-",-1,1)</f>
        <v>0</v>
      </c>
      <c r="AG63" s="104">
        <f t="shared" ca="1" si="10"/>
        <v>0</v>
      </c>
      <c r="AH63" s="58">
        <f ca="1">SUMIFS(INDIRECT("'Реестр план'!"&amp;$E$3),'Реестр план'!$F:$F,$C63,'Реестр план'!$I:$I,AH$5)*IF($A63="-",-1,1)</f>
        <v>0</v>
      </c>
      <c r="AI63" s="58">
        <f>SUMIFS('Реестр факт'!$C:$C,'Реестр факт'!$J:$J,AI$5,'Реестр факт'!$E:$E,$C63,'Реестр факт'!$I:$I,"факт")*IF($A63="-",-1,1)</f>
        <v>0</v>
      </c>
      <c r="AJ63" s="104">
        <f t="shared" ca="1" si="11"/>
        <v>0</v>
      </c>
      <c r="AK63" s="58">
        <f ca="1">SUMIFS(INDIRECT("'Реестр план'!"&amp;$E$3),'Реестр план'!$F:$F,$C63,'Реестр план'!$I:$I,AK$5)*IF($A63="-",-1,1)</f>
        <v>0</v>
      </c>
      <c r="AL63" s="58">
        <f>SUMIFS('Реестр факт'!$C:$C,'Реестр факт'!$J:$J,AL$5,'Реестр факт'!$E:$E,$C63,'Реестр факт'!$I:$I,"факт")*IF($A63="-",-1,1)</f>
        <v>0</v>
      </c>
      <c r="AM63" s="104">
        <f t="shared" ca="1" si="12"/>
        <v>0</v>
      </c>
      <c r="AN63" s="93">
        <f t="shared" ca="1" si="78"/>
        <v>0</v>
      </c>
      <c r="AO63" s="93">
        <f t="shared" si="79"/>
        <v>0</v>
      </c>
      <c r="AP63" s="104">
        <f t="shared" ca="1" si="14"/>
        <v>0</v>
      </c>
    </row>
    <row r="64" spans="1:42" s="1" customFormat="1" ht="18" customHeight="1" x14ac:dyDescent="0.3">
      <c r="A64" s="30" t="s">
        <v>26</v>
      </c>
      <c r="B64" s="31">
        <v>31200</v>
      </c>
      <c r="C64" s="32" t="s">
        <v>75</v>
      </c>
      <c r="D64" s="58">
        <f ca="1">SUMIFS(INDIRECT("'Реестр план'!"&amp;$E$3),'Реестр план'!$F:$F,$C64,'Реестр план'!$I:$I,D$5)*IF($A64="-",-1,1)</f>
        <v>0</v>
      </c>
      <c r="E64" s="58">
        <f>SUMIFS('Реестр факт'!$C:$C,'Реестр факт'!$J:$J,E$5,'Реестр факт'!$E:$E,$C64,'Реестр факт'!$I:$I,"факт")*IF($A64="-",-1,1)</f>
        <v>0</v>
      </c>
      <c r="F64" s="104">
        <f t="shared" ca="1" si="1"/>
        <v>0</v>
      </c>
      <c r="G64" s="58">
        <f ca="1">SUMIFS(INDIRECT("'Реестр план'!"&amp;$E$3),'Реестр план'!$F:$F,$C64,'Реестр план'!$I:$I,G$5)*IF($A64="-",-1,1)</f>
        <v>0</v>
      </c>
      <c r="H64" s="58">
        <f>SUMIFS('Реестр факт'!$C:$C,'Реестр факт'!$J:$J,H$5,'Реестр факт'!$E:$E,$C64,'Реестр факт'!$I:$I,"факт")*IF($A64="-",-1,1)</f>
        <v>0</v>
      </c>
      <c r="I64" s="104">
        <f t="shared" ca="1" si="2"/>
        <v>0</v>
      </c>
      <c r="J64" s="58">
        <f ca="1">SUMIFS(INDIRECT("'Реестр план'!"&amp;$E$3),'Реестр план'!$F:$F,$C64,'Реестр план'!$I:$I,J$5)*IF($A64="-",-1,1)</f>
        <v>0</v>
      </c>
      <c r="K64" s="58">
        <f>SUMIFS('Реестр факт'!$C:$C,'Реестр факт'!$J:$J,K$5,'Реестр факт'!$E:$E,$C64,'Реестр факт'!$I:$I,"факт")*IF($A64="-",-1,1)</f>
        <v>0</v>
      </c>
      <c r="L64" s="104">
        <f t="shared" ca="1" si="3"/>
        <v>0</v>
      </c>
      <c r="M64" s="58">
        <f ca="1">SUMIFS(INDIRECT("'Реестр план'!"&amp;$E$3),'Реестр план'!$F:$F,$C64,'Реестр план'!$I:$I,M$5)*IF($A64="-",-1,1)</f>
        <v>0</v>
      </c>
      <c r="N64" s="58">
        <f>SUMIFS('Реестр факт'!$C:$C,'Реестр факт'!$J:$J,N$5,'Реестр факт'!$E:$E,$C64,'Реестр факт'!$I:$I,"факт")*IF($A64="-",-1,1)</f>
        <v>0</v>
      </c>
      <c r="O64" s="104">
        <f t="shared" ca="1" si="4"/>
        <v>0</v>
      </c>
      <c r="P64" s="58">
        <f ca="1">SUMIFS(INDIRECT("'Реестр план'!"&amp;$E$3),'Реестр план'!$F:$F,$C64,'Реестр план'!$I:$I,P$5)*IF($A64="-",-1,1)</f>
        <v>0</v>
      </c>
      <c r="Q64" s="58">
        <f>SUMIFS('Реестр факт'!$C:$C,'Реестр факт'!$J:$J,Q$5,'Реестр факт'!$E:$E,$C64,'Реестр факт'!$I:$I,"факт")*IF($A64="-",-1,1)</f>
        <v>0</v>
      </c>
      <c r="R64" s="104">
        <f t="shared" ca="1" si="5"/>
        <v>0</v>
      </c>
      <c r="S64" s="58">
        <f ca="1">SUMIFS(INDIRECT("'Реестр план'!"&amp;$E$3),'Реестр план'!$F:$F,$C64,'Реестр план'!$I:$I,S$5)*IF($A64="-",-1,1)</f>
        <v>0</v>
      </c>
      <c r="T64" s="58">
        <f>SUMIFS('Реестр факт'!$C:$C,'Реестр факт'!$J:$J,T$5,'Реестр факт'!$E:$E,$C64,'Реестр факт'!$I:$I,"факт")*IF($A64="-",-1,1)</f>
        <v>0</v>
      </c>
      <c r="U64" s="104">
        <f t="shared" ca="1" si="6"/>
        <v>0</v>
      </c>
      <c r="V64" s="58">
        <f ca="1">SUMIFS(INDIRECT("'Реестр план'!"&amp;$E$3),'Реестр план'!$F:$F,$C64,'Реестр план'!$I:$I,V$5)*IF($A64="-",-1,1)</f>
        <v>0</v>
      </c>
      <c r="W64" s="58">
        <f>SUMIFS('Реестр факт'!$C:$C,'Реестр факт'!$J:$J,W$5,'Реестр факт'!$E:$E,$C64,'Реестр факт'!$I:$I,"факт")*IF($A64="-",-1,1)</f>
        <v>0</v>
      </c>
      <c r="X64" s="104">
        <f t="shared" ca="1" si="7"/>
        <v>0</v>
      </c>
      <c r="Y64" s="58">
        <f ca="1">SUMIFS(INDIRECT("'Реестр план'!"&amp;$E$3),'Реестр план'!$F:$F,$C64,'Реестр план'!$I:$I,Y$5)*IF($A64="-",-1,1)</f>
        <v>0</v>
      </c>
      <c r="Z64" s="58">
        <f>SUMIFS('Реестр факт'!$C:$C,'Реестр факт'!$J:$J,Z$5,'Реестр факт'!$E:$E,$C64,'Реестр факт'!$I:$I,"факт")*IF($A64="-",-1,1)</f>
        <v>0</v>
      </c>
      <c r="AA64" s="104">
        <f t="shared" ca="1" si="8"/>
        <v>0</v>
      </c>
      <c r="AB64" s="58">
        <f ca="1">SUMIFS(INDIRECT("'Реестр план'!"&amp;$E$3),'Реестр план'!$F:$F,$C64,'Реестр план'!$I:$I,AB$5)*IF($A64="-",-1,1)</f>
        <v>0</v>
      </c>
      <c r="AC64" s="58">
        <f>SUMIFS('Реестр факт'!$C:$C,'Реестр факт'!$J:$J,AC$5,'Реестр факт'!$E:$E,$C64,'Реестр факт'!$I:$I,"факт")*IF($A64="-",-1,1)</f>
        <v>0</v>
      </c>
      <c r="AD64" s="104">
        <f t="shared" ca="1" si="9"/>
        <v>0</v>
      </c>
      <c r="AE64" s="58">
        <f ca="1">SUMIFS(INDIRECT("'Реестр план'!"&amp;$E$3),'Реестр план'!$F:$F,$C64,'Реестр план'!$I:$I,AE$5)*IF($A64="-",-1,1)</f>
        <v>0</v>
      </c>
      <c r="AF64" s="58">
        <f>SUMIFS('Реестр факт'!$C:$C,'Реестр факт'!$J:$J,AF$5,'Реестр факт'!$E:$E,$C64,'Реестр факт'!$I:$I,"факт")*IF($A64="-",-1,1)</f>
        <v>0</v>
      </c>
      <c r="AG64" s="104">
        <f t="shared" ca="1" si="10"/>
        <v>0</v>
      </c>
      <c r="AH64" s="58">
        <f ca="1">SUMIFS(INDIRECT("'Реестр план'!"&amp;$E$3),'Реестр план'!$F:$F,$C64,'Реестр план'!$I:$I,AH$5)*IF($A64="-",-1,1)</f>
        <v>0</v>
      </c>
      <c r="AI64" s="58">
        <f>SUMIFS('Реестр факт'!$C:$C,'Реестр факт'!$J:$J,AI$5,'Реестр факт'!$E:$E,$C64,'Реестр факт'!$I:$I,"факт")*IF($A64="-",-1,1)</f>
        <v>0</v>
      </c>
      <c r="AJ64" s="104">
        <f t="shared" ca="1" si="11"/>
        <v>0</v>
      </c>
      <c r="AK64" s="58">
        <f ca="1">SUMIFS(INDIRECT("'Реестр план'!"&amp;$E$3),'Реестр план'!$F:$F,$C64,'Реестр план'!$I:$I,AK$5)*IF($A64="-",-1,1)</f>
        <v>0</v>
      </c>
      <c r="AL64" s="58">
        <f>SUMIFS('Реестр факт'!$C:$C,'Реестр факт'!$J:$J,AL$5,'Реестр факт'!$E:$E,$C64,'Реестр факт'!$I:$I,"факт")*IF($A64="-",-1,1)</f>
        <v>0</v>
      </c>
      <c r="AM64" s="104">
        <f t="shared" ca="1" si="12"/>
        <v>0</v>
      </c>
      <c r="AN64" s="93">
        <f t="shared" ca="1" si="78"/>
        <v>0</v>
      </c>
      <c r="AO64" s="93">
        <f t="shared" si="79"/>
        <v>0</v>
      </c>
      <c r="AP64" s="104">
        <f t="shared" ca="1" si="14"/>
        <v>0</v>
      </c>
    </row>
    <row r="65" spans="1:42" s="1" customFormat="1" ht="18" customHeight="1" x14ac:dyDescent="0.3">
      <c r="A65" s="30" t="s">
        <v>26</v>
      </c>
      <c r="B65" s="31">
        <v>31999</v>
      </c>
      <c r="C65" s="32" t="s">
        <v>76</v>
      </c>
      <c r="D65" s="58">
        <f ca="1">SUMIFS(INDIRECT("'Реестр план'!"&amp;$E$3),'Реестр план'!$F:$F,$C65,'Реестр план'!$I:$I,D$5)*IF($A65="-",-1,1)</f>
        <v>0</v>
      </c>
      <c r="E65" s="58">
        <f>SUMIFS('Реестр факт'!$C:$C,'Реестр факт'!$J:$J,E$5,'Реестр факт'!$E:$E,$C65,'Реестр факт'!$I:$I,"факт")*IF($A65="-",-1,1)</f>
        <v>0</v>
      </c>
      <c r="F65" s="104">
        <f t="shared" ca="1" si="1"/>
        <v>0</v>
      </c>
      <c r="G65" s="58">
        <f ca="1">SUMIFS(INDIRECT("'Реестр план'!"&amp;$E$3),'Реестр план'!$F:$F,$C65,'Реестр план'!$I:$I,G$5)*IF($A65="-",-1,1)</f>
        <v>0</v>
      </c>
      <c r="H65" s="58">
        <f>SUMIFS('Реестр факт'!$C:$C,'Реестр факт'!$J:$J,H$5,'Реестр факт'!$E:$E,$C65,'Реестр факт'!$I:$I,"факт")*IF($A65="-",-1,1)</f>
        <v>0</v>
      </c>
      <c r="I65" s="104">
        <f t="shared" ca="1" si="2"/>
        <v>0</v>
      </c>
      <c r="J65" s="58">
        <f ca="1">SUMIFS(INDIRECT("'Реестр план'!"&amp;$E$3),'Реестр план'!$F:$F,$C65,'Реестр план'!$I:$I,J$5)*IF($A65="-",-1,1)</f>
        <v>0</v>
      </c>
      <c r="K65" s="58">
        <f>SUMIFS('Реестр факт'!$C:$C,'Реестр факт'!$J:$J,K$5,'Реестр факт'!$E:$E,$C65,'Реестр факт'!$I:$I,"факт")*IF($A65="-",-1,1)</f>
        <v>0</v>
      </c>
      <c r="L65" s="104">
        <f t="shared" ca="1" si="3"/>
        <v>0</v>
      </c>
      <c r="M65" s="58">
        <f ca="1">SUMIFS(INDIRECT("'Реестр план'!"&amp;$E$3),'Реестр план'!$F:$F,$C65,'Реестр план'!$I:$I,M$5)*IF($A65="-",-1,1)</f>
        <v>0</v>
      </c>
      <c r="N65" s="58">
        <f>SUMIFS('Реестр факт'!$C:$C,'Реестр факт'!$J:$J,N$5,'Реестр факт'!$E:$E,$C65,'Реестр факт'!$I:$I,"факт")*IF($A65="-",-1,1)</f>
        <v>0</v>
      </c>
      <c r="O65" s="104">
        <f t="shared" ca="1" si="4"/>
        <v>0</v>
      </c>
      <c r="P65" s="58">
        <f ca="1">SUMIFS(INDIRECT("'Реестр план'!"&amp;$E$3),'Реестр план'!$F:$F,$C65,'Реестр план'!$I:$I,P$5)*IF($A65="-",-1,1)</f>
        <v>0</v>
      </c>
      <c r="Q65" s="58">
        <f>SUMIFS('Реестр факт'!$C:$C,'Реестр факт'!$J:$J,Q$5,'Реестр факт'!$E:$E,$C65,'Реестр факт'!$I:$I,"факт")*IF($A65="-",-1,1)</f>
        <v>0</v>
      </c>
      <c r="R65" s="104">
        <f t="shared" ca="1" si="5"/>
        <v>0</v>
      </c>
      <c r="S65" s="58">
        <f ca="1">SUMIFS(INDIRECT("'Реестр план'!"&amp;$E$3),'Реестр план'!$F:$F,$C65,'Реестр план'!$I:$I,S$5)*IF($A65="-",-1,1)</f>
        <v>0</v>
      </c>
      <c r="T65" s="58">
        <f>SUMIFS('Реестр факт'!$C:$C,'Реестр факт'!$J:$J,T$5,'Реестр факт'!$E:$E,$C65,'Реестр факт'!$I:$I,"факт")*IF($A65="-",-1,1)</f>
        <v>0</v>
      </c>
      <c r="U65" s="104">
        <f t="shared" ca="1" si="6"/>
        <v>0</v>
      </c>
      <c r="V65" s="58">
        <f ca="1">SUMIFS(INDIRECT("'Реестр план'!"&amp;$E$3),'Реестр план'!$F:$F,$C65,'Реестр план'!$I:$I,V$5)*IF($A65="-",-1,1)</f>
        <v>0</v>
      </c>
      <c r="W65" s="58">
        <f>SUMIFS('Реестр факт'!$C:$C,'Реестр факт'!$J:$J,W$5,'Реестр факт'!$E:$E,$C65,'Реестр факт'!$I:$I,"факт")*IF($A65="-",-1,1)</f>
        <v>0</v>
      </c>
      <c r="X65" s="104">
        <f t="shared" ca="1" si="7"/>
        <v>0</v>
      </c>
      <c r="Y65" s="58">
        <f ca="1">SUMIFS(INDIRECT("'Реестр план'!"&amp;$E$3),'Реестр план'!$F:$F,$C65,'Реестр план'!$I:$I,Y$5)*IF($A65="-",-1,1)</f>
        <v>0</v>
      </c>
      <c r="Z65" s="58">
        <f>SUMIFS('Реестр факт'!$C:$C,'Реестр факт'!$J:$J,Z$5,'Реестр факт'!$E:$E,$C65,'Реестр факт'!$I:$I,"факт")*IF($A65="-",-1,1)</f>
        <v>0</v>
      </c>
      <c r="AA65" s="104">
        <f t="shared" ca="1" si="8"/>
        <v>0</v>
      </c>
      <c r="AB65" s="58">
        <f ca="1">SUMIFS(INDIRECT("'Реестр план'!"&amp;$E$3),'Реестр план'!$F:$F,$C65,'Реестр план'!$I:$I,AB$5)*IF($A65="-",-1,1)</f>
        <v>0</v>
      </c>
      <c r="AC65" s="58">
        <f>SUMIFS('Реестр факт'!$C:$C,'Реестр факт'!$J:$J,AC$5,'Реестр факт'!$E:$E,$C65,'Реестр факт'!$I:$I,"факт")*IF($A65="-",-1,1)</f>
        <v>0</v>
      </c>
      <c r="AD65" s="104">
        <f t="shared" ca="1" si="9"/>
        <v>0</v>
      </c>
      <c r="AE65" s="58">
        <f ca="1">SUMIFS(INDIRECT("'Реестр план'!"&amp;$E$3),'Реестр план'!$F:$F,$C65,'Реестр план'!$I:$I,AE$5)*IF($A65="-",-1,1)</f>
        <v>0</v>
      </c>
      <c r="AF65" s="58">
        <f>SUMIFS('Реестр факт'!$C:$C,'Реестр факт'!$J:$J,AF$5,'Реестр факт'!$E:$E,$C65,'Реестр факт'!$I:$I,"факт")*IF($A65="-",-1,1)</f>
        <v>0</v>
      </c>
      <c r="AG65" s="104">
        <f t="shared" ca="1" si="10"/>
        <v>0</v>
      </c>
      <c r="AH65" s="58">
        <f ca="1">SUMIFS(INDIRECT("'Реестр план'!"&amp;$E$3),'Реестр план'!$F:$F,$C65,'Реестр план'!$I:$I,AH$5)*IF($A65="-",-1,1)</f>
        <v>0</v>
      </c>
      <c r="AI65" s="58">
        <f>SUMIFS('Реестр факт'!$C:$C,'Реестр факт'!$J:$J,AI$5,'Реестр факт'!$E:$E,$C65,'Реестр факт'!$I:$I,"факт")*IF($A65="-",-1,1)</f>
        <v>0</v>
      </c>
      <c r="AJ65" s="104">
        <f t="shared" ca="1" si="11"/>
        <v>0</v>
      </c>
      <c r="AK65" s="58">
        <f ca="1">SUMIFS(INDIRECT("'Реестр план'!"&amp;$E$3),'Реестр план'!$F:$F,$C65,'Реестр план'!$I:$I,AK$5)*IF($A65="-",-1,1)</f>
        <v>0</v>
      </c>
      <c r="AL65" s="58">
        <f>SUMIFS('Реестр факт'!$C:$C,'Реестр факт'!$J:$J,AL$5,'Реестр факт'!$E:$E,$C65,'Реестр факт'!$I:$I,"факт")*IF($A65="-",-1,1)</f>
        <v>0</v>
      </c>
      <c r="AM65" s="104">
        <f t="shared" ca="1" si="12"/>
        <v>0</v>
      </c>
      <c r="AN65" s="93">
        <f t="shared" ca="1" si="78"/>
        <v>0</v>
      </c>
      <c r="AO65" s="93">
        <f t="shared" si="79"/>
        <v>0</v>
      </c>
      <c r="AP65" s="104">
        <f t="shared" ca="1" si="14"/>
        <v>0</v>
      </c>
    </row>
    <row r="66" spans="1:42" s="1" customFormat="1" ht="18" customHeight="1" x14ac:dyDescent="0.3">
      <c r="A66" s="27"/>
      <c r="B66" s="28">
        <v>32000</v>
      </c>
      <c r="C66" s="29" t="s">
        <v>77</v>
      </c>
      <c r="D66" s="56">
        <f ca="1">SUM(D67:D69)</f>
        <v>0</v>
      </c>
      <c r="E66" s="56">
        <f>SUM(E67:E69)</f>
        <v>0</v>
      </c>
      <c r="F66" s="103">
        <f t="shared" ca="1" si="1"/>
        <v>0</v>
      </c>
      <c r="G66" s="56">
        <f ca="1">SUM(G67:G69)</f>
        <v>0</v>
      </c>
      <c r="H66" s="56">
        <f>SUM(H67:H69)</f>
        <v>1100000</v>
      </c>
      <c r="I66" s="103">
        <f t="shared" ca="1" si="2"/>
        <v>0</v>
      </c>
      <c r="J66" s="56">
        <f ca="1">SUM(J67:J69)</f>
        <v>0</v>
      </c>
      <c r="K66" s="56">
        <f>SUM(K67:K69)</f>
        <v>0</v>
      </c>
      <c r="L66" s="103">
        <f t="shared" ca="1" si="3"/>
        <v>0</v>
      </c>
      <c r="M66" s="56">
        <f ca="1">SUM(M67:M69)</f>
        <v>0</v>
      </c>
      <c r="N66" s="56">
        <f>SUM(N67:N69)</f>
        <v>2300000</v>
      </c>
      <c r="O66" s="103">
        <f t="shared" ca="1" si="4"/>
        <v>0</v>
      </c>
      <c r="P66" s="56">
        <f ca="1">SUM(P67:P69)</f>
        <v>0</v>
      </c>
      <c r="Q66" s="56">
        <f>SUM(Q67:Q69)</f>
        <v>0</v>
      </c>
      <c r="R66" s="103">
        <f t="shared" ca="1" si="5"/>
        <v>0</v>
      </c>
      <c r="S66" s="56">
        <f ca="1">SUM(S67:S69)</f>
        <v>0</v>
      </c>
      <c r="T66" s="56">
        <f>SUM(T67:T69)</f>
        <v>3400000</v>
      </c>
      <c r="U66" s="103">
        <f t="shared" ca="1" si="6"/>
        <v>0</v>
      </c>
      <c r="V66" s="56">
        <f ca="1">SUM(V67:V69)</f>
        <v>0</v>
      </c>
      <c r="W66" s="56">
        <f>SUM(W67:W69)</f>
        <v>0</v>
      </c>
      <c r="X66" s="103">
        <f t="shared" ca="1" si="7"/>
        <v>0</v>
      </c>
      <c r="Y66" s="56">
        <f ca="1">SUM(Y67:Y69)</f>
        <v>0</v>
      </c>
      <c r="Z66" s="56">
        <f>SUM(Z67:Z69)</f>
        <v>0</v>
      </c>
      <c r="AA66" s="103">
        <f t="shared" ca="1" si="8"/>
        <v>0</v>
      </c>
      <c r="AB66" s="56">
        <f ca="1">SUM(AB67:AB69)</f>
        <v>0</v>
      </c>
      <c r="AC66" s="56">
        <f>SUM(AC67:AC69)</f>
        <v>0</v>
      </c>
      <c r="AD66" s="103">
        <f t="shared" ca="1" si="9"/>
        <v>0</v>
      </c>
      <c r="AE66" s="56">
        <f ca="1">SUM(AE67:AE69)</f>
        <v>0</v>
      </c>
      <c r="AF66" s="56">
        <f>SUM(AF67:AF69)</f>
        <v>0</v>
      </c>
      <c r="AG66" s="103">
        <f t="shared" ca="1" si="10"/>
        <v>0</v>
      </c>
      <c r="AH66" s="56">
        <f ca="1">SUM(AH67:AH69)</f>
        <v>0</v>
      </c>
      <c r="AI66" s="56">
        <f>SUM(AI67:AI69)</f>
        <v>0</v>
      </c>
      <c r="AJ66" s="103">
        <f t="shared" ca="1" si="11"/>
        <v>0</v>
      </c>
      <c r="AK66" s="56">
        <f ca="1">SUM(AK67:AK69)</f>
        <v>0</v>
      </c>
      <c r="AL66" s="56">
        <f>SUM(AL67:AL69)</f>
        <v>0</v>
      </c>
      <c r="AM66" s="103">
        <f t="shared" ca="1" si="12"/>
        <v>0</v>
      </c>
      <c r="AN66" s="92">
        <f t="shared" ca="1" si="78"/>
        <v>0</v>
      </c>
      <c r="AO66" s="92">
        <f t="shared" si="79"/>
        <v>6800000</v>
      </c>
      <c r="AP66" s="103">
        <f t="shared" ca="1" si="14"/>
        <v>0</v>
      </c>
    </row>
    <row r="67" spans="1:42" s="1" customFormat="1" ht="18" customHeight="1" x14ac:dyDescent="0.3">
      <c r="A67" s="30" t="s">
        <v>86</v>
      </c>
      <c r="B67" s="31">
        <v>32100</v>
      </c>
      <c r="C67" s="32" t="s">
        <v>78</v>
      </c>
      <c r="D67" s="58">
        <f ca="1">SUMIFS(INDIRECT("'Реестр план'!"&amp;$E$3),'Реестр план'!$F:$F,$C67,'Реестр план'!$I:$I,D$5)*IF($A67="-",-1,1)</f>
        <v>0</v>
      </c>
      <c r="E67" s="58">
        <f>SUMIFS('Реестр факт'!$C:$C,'Реестр факт'!$J:$J,E$5,'Реестр факт'!$E:$E,$C67,'Реестр факт'!$I:$I,"факт")*IF($A67="-",-1,1)</f>
        <v>0</v>
      </c>
      <c r="F67" s="104">
        <f t="shared" ca="1" si="1"/>
        <v>0</v>
      </c>
      <c r="G67" s="58">
        <f ca="1">SUMIFS(INDIRECT("'Реестр план'!"&amp;$E$3),'Реестр план'!$F:$F,$C67,'Реестр план'!$I:$I,G$5)*IF($A67="-",-1,1)</f>
        <v>0</v>
      </c>
      <c r="H67" s="58">
        <f>SUMIFS('Реестр факт'!$C:$C,'Реестр факт'!$J:$J,H$5,'Реестр факт'!$E:$E,$C67,'Реестр факт'!$I:$I,"факт")*IF($A67="-",-1,1)</f>
        <v>1100000</v>
      </c>
      <c r="I67" s="104">
        <f t="shared" ca="1" si="2"/>
        <v>0</v>
      </c>
      <c r="J67" s="58">
        <f ca="1">SUMIFS(INDIRECT("'Реестр план'!"&amp;$E$3),'Реестр план'!$F:$F,$C67,'Реестр план'!$I:$I,J$5)*IF($A67="-",-1,1)</f>
        <v>0</v>
      </c>
      <c r="K67" s="58">
        <f>SUMIFS('Реестр факт'!$C:$C,'Реестр факт'!$J:$J,K$5,'Реестр факт'!$E:$E,$C67,'Реестр факт'!$I:$I,"факт")*IF($A67="-",-1,1)</f>
        <v>0</v>
      </c>
      <c r="L67" s="104">
        <f t="shared" ca="1" si="3"/>
        <v>0</v>
      </c>
      <c r="M67" s="58">
        <f ca="1">SUMIFS(INDIRECT("'Реестр план'!"&amp;$E$3),'Реестр план'!$F:$F,$C67,'Реестр план'!$I:$I,M$5)*IF($A67="-",-1,1)</f>
        <v>0</v>
      </c>
      <c r="N67" s="58">
        <f>SUMIFS('Реестр факт'!$C:$C,'Реестр факт'!$J:$J,N$5,'Реестр факт'!$E:$E,$C67,'Реестр факт'!$I:$I,"факт")*IF($A67="-",-1,1)</f>
        <v>2300000</v>
      </c>
      <c r="O67" s="104">
        <f t="shared" ca="1" si="4"/>
        <v>0</v>
      </c>
      <c r="P67" s="58">
        <f ca="1">SUMIFS(INDIRECT("'Реестр план'!"&amp;$E$3),'Реестр план'!$F:$F,$C67,'Реестр план'!$I:$I,P$5)*IF($A67="-",-1,1)</f>
        <v>0</v>
      </c>
      <c r="Q67" s="58">
        <f>SUMIFS('Реестр факт'!$C:$C,'Реестр факт'!$J:$J,Q$5,'Реестр факт'!$E:$E,$C67,'Реестр факт'!$I:$I,"факт")*IF($A67="-",-1,1)</f>
        <v>0</v>
      </c>
      <c r="R67" s="104">
        <f t="shared" ca="1" si="5"/>
        <v>0</v>
      </c>
      <c r="S67" s="58">
        <f ca="1">SUMIFS(INDIRECT("'Реестр план'!"&amp;$E$3),'Реестр план'!$F:$F,$C67,'Реестр план'!$I:$I,S$5)*IF($A67="-",-1,1)</f>
        <v>0</v>
      </c>
      <c r="T67" s="58">
        <f>SUMIFS('Реестр факт'!$C:$C,'Реестр факт'!$J:$J,T$5,'Реестр факт'!$E:$E,$C67,'Реестр факт'!$I:$I,"факт")*IF($A67="-",-1,1)</f>
        <v>3400000</v>
      </c>
      <c r="U67" s="104">
        <f t="shared" ca="1" si="6"/>
        <v>0</v>
      </c>
      <c r="V67" s="58">
        <f ca="1">SUMIFS(INDIRECT("'Реестр план'!"&amp;$E$3),'Реестр план'!$F:$F,$C67,'Реестр план'!$I:$I,V$5)*IF($A67="-",-1,1)</f>
        <v>0</v>
      </c>
      <c r="W67" s="58">
        <f>SUMIFS('Реестр факт'!$C:$C,'Реестр факт'!$J:$J,W$5,'Реестр факт'!$E:$E,$C67,'Реестр факт'!$I:$I,"факт")*IF($A67="-",-1,1)</f>
        <v>0</v>
      </c>
      <c r="X67" s="104">
        <f t="shared" ca="1" si="7"/>
        <v>0</v>
      </c>
      <c r="Y67" s="58">
        <f ca="1">SUMIFS(INDIRECT("'Реестр план'!"&amp;$E$3),'Реестр план'!$F:$F,$C67,'Реестр план'!$I:$I,Y$5)*IF($A67="-",-1,1)</f>
        <v>0</v>
      </c>
      <c r="Z67" s="58">
        <f>SUMIFS('Реестр факт'!$C:$C,'Реестр факт'!$J:$J,Z$5,'Реестр факт'!$E:$E,$C67,'Реестр факт'!$I:$I,"факт")*IF($A67="-",-1,1)</f>
        <v>0</v>
      </c>
      <c r="AA67" s="104">
        <f t="shared" ca="1" si="8"/>
        <v>0</v>
      </c>
      <c r="AB67" s="58">
        <f ca="1">SUMIFS(INDIRECT("'Реестр план'!"&amp;$E$3),'Реестр план'!$F:$F,$C67,'Реестр план'!$I:$I,AB$5)*IF($A67="-",-1,1)</f>
        <v>0</v>
      </c>
      <c r="AC67" s="58">
        <f>SUMIFS('Реестр факт'!$C:$C,'Реестр факт'!$J:$J,AC$5,'Реестр факт'!$E:$E,$C67,'Реестр факт'!$I:$I,"факт")*IF($A67="-",-1,1)</f>
        <v>0</v>
      </c>
      <c r="AD67" s="104">
        <f t="shared" ca="1" si="9"/>
        <v>0</v>
      </c>
      <c r="AE67" s="58">
        <f ca="1">SUMIFS(INDIRECT("'Реестр план'!"&amp;$E$3),'Реестр план'!$F:$F,$C67,'Реестр план'!$I:$I,AE$5)*IF($A67="-",-1,1)</f>
        <v>0</v>
      </c>
      <c r="AF67" s="58">
        <f>SUMIFS('Реестр факт'!$C:$C,'Реестр факт'!$J:$J,AF$5,'Реестр факт'!$E:$E,$C67,'Реестр факт'!$I:$I,"факт")*IF($A67="-",-1,1)</f>
        <v>0</v>
      </c>
      <c r="AG67" s="104">
        <f t="shared" ca="1" si="10"/>
        <v>0</v>
      </c>
      <c r="AH67" s="58">
        <f ca="1">SUMIFS(INDIRECT("'Реестр план'!"&amp;$E$3),'Реестр план'!$F:$F,$C67,'Реестр план'!$I:$I,AH$5)*IF($A67="-",-1,1)</f>
        <v>0</v>
      </c>
      <c r="AI67" s="58">
        <f>SUMIFS('Реестр факт'!$C:$C,'Реестр факт'!$J:$J,AI$5,'Реестр факт'!$E:$E,$C67,'Реестр факт'!$I:$I,"факт")*IF($A67="-",-1,1)</f>
        <v>0</v>
      </c>
      <c r="AJ67" s="104">
        <f t="shared" ca="1" si="11"/>
        <v>0</v>
      </c>
      <c r="AK67" s="58">
        <f ca="1">SUMIFS(INDIRECT("'Реестр план'!"&amp;$E$3),'Реестр план'!$F:$F,$C67,'Реестр план'!$I:$I,AK$5)*IF($A67="-",-1,1)</f>
        <v>0</v>
      </c>
      <c r="AL67" s="58">
        <f>SUMIFS('Реестр факт'!$C:$C,'Реестр факт'!$J:$J,AL$5,'Реестр факт'!$E:$E,$C67,'Реестр факт'!$I:$I,"факт")*IF($A67="-",-1,1)</f>
        <v>0</v>
      </c>
      <c r="AM67" s="104">
        <f t="shared" ca="1" si="12"/>
        <v>0</v>
      </c>
      <c r="AN67" s="93">
        <f t="shared" ca="1" si="78"/>
        <v>0</v>
      </c>
      <c r="AO67" s="93">
        <f t="shared" si="79"/>
        <v>6800000</v>
      </c>
      <c r="AP67" s="104">
        <f t="shared" ca="1" si="14"/>
        <v>0</v>
      </c>
    </row>
    <row r="68" spans="1:42" s="1" customFormat="1" ht="18" customHeight="1" x14ac:dyDescent="0.3">
      <c r="A68" s="30" t="s">
        <v>86</v>
      </c>
      <c r="B68" s="31">
        <v>32200</v>
      </c>
      <c r="C68" s="32" t="s">
        <v>79</v>
      </c>
      <c r="D68" s="58">
        <f ca="1">SUMIFS(INDIRECT("'Реестр план'!"&amp;$E$3),'Реестр план'!$F:$F,$C68,'Реестр план'!$I:$I,D$5)*IF($A68="-",-1,1)</f>
        <v>0</v>
      </c>
      <c r="E68" s="58">
        <f>SUMIFS('Реестр факт'!$C:$C,'Реестр факт'!$J:$J,E$5,'Реестр факт'!$E:$E,$C68,'Реестр факт'!$I:$I,"факт")*IF($A68="-",-1,1)</f>
        <v>0</v>
      </c>
      <c r="F68" s="104">
        <f t="shared" ca="1" si="1"/>
        <v>0</v>
      </c>
      <c r="G68" s="58">
        <f ca="1">SUMIFS(INDIRECT("'Реестр план'!"&amp;$E$3),'Реестр план'!$F:$F,$C68,'Реестр план'!$I:$I,G$5)*IF($A68="-",-1,1)</f>
        <v>0</v>
      </c>
      <c r="H68" s="58">
        <f>SUMIFS('Реестр факт'!$C:$C,'Реестр факт'!$J:$J,H$5,'Реестр факт'!$E:$E,$C68,'Реестр факт'!$I:$I,"факт")*IF($A68="-",-1,1)</f>
        <v>0</v>
      </c>
      <c r="I68" s="104">
        <f t="shared" ca="1" si="2"/>
        <v>0</v>
      </c>
      <c r="J68" s="58">
        <f ca="1">SUMIFS(INDIRECT("'Реестр план'!"&amp;$E$3),'Реестр план'!$F:$F,$C68,'Реестр план'!$I:$I,J$5)*IF($A68="-",-1,1)</f>
        <v>0</v>
      </c>
      <c r="K68" s="58">
        <f>SUMIFS('Реестр факт'!$C:$C,'Реестр факт'!$J:$J,K$5,'Реестр факт'!$E:$E,$C68,'Реестр факт'!$I:$I,"факт")*IF($A68="-",-1,1)</f>
        <v>0</v>
      </c>
      <c r="L68" s="104">
        <f t="shared" ca="1" si="3"/>
        <v>0</v>
      </c>
      <c r="M68" s="58">
        <f ca="1">SUMIFS(INDIRECT("'Реестр план'!"&amp;$E$3),'Реестр план'!$F:$F,$C68,'Реестр план'!$I:$I,M$5)*IF($A68="-",-1,1)</f>
        <v>0</v>
      </c>
      <c r="N68" s="58">
        <f>SUMIFS('Реестр факт'!$C:$C,'Реестр факт'!$J:$J,N$5,'Реестр факт'!$E:$E,$C68,'Реестр факт'!$I:$I,"факт")*IF($A68="-",-1,1)</f>
        <v>0</v>
      </c>
      <c r="O68" s="104">
        <f t="shared" ca="1" si="4"/>
        <v>0</v>
      </c>
      <c r="P68" s="58">
        <f ca="1">SUMIFS(INDIRECT("'Реестр план'!"&amp;$E$3),'Реестр план'!$F:$F,$C68,'Реестр план'!$I:$I,P$5)*IF($A68="-",-1,1)</f>
        <v>0</v>
      </c>
      <c r="Q68" s="58">
        <f>SUMIFS('Реестр факт'!$C:$C,'Реестр факт'!$J:$J,Q$5,'Реестр факт'!$E:$E,$C68,'Реестр факт'!$I:$I,"факт")*IF($A68="-",-1,1)</f>
        <v>0</v>
      </c>
      <c r="R68" s="104">
        <f t="shared" ca="1" si="5"/>
        <v>0</v>
      </c>
      <c r="S68" s="58">
        <f ca="1">SUMIFS(INDIRECT("'Реестр план'!"&amp;$E$3),'Реестр план'!$F:$F,$C68,'Реестр план'!$I:$I,S$5)*IF($A68="-",-1,1)</f>
        <v>0</v>
      </c>
      <c r="T68" s="58">
        <f>SUMIFS('Реестр факт'!$C:$C,'Реестр факт'!$J:$J,T$5,'Реестр факт'!$E:$E,$C68,'Реестр факт'!$I:$I,"факт")*IF($A68="-",-1,1)</f>
        <v>0</v>
      </c>
      <c r="U68" s="104">
        <f t="shared" ca="1" si="6"/>
        <v>0</v>
      </c>
      <c r="V68" s="58">
        <f ca="1">SUMIFS(INDIRECT("'Реестр план'!"&amp;$E$3),'Реестр план'!$F:$F,$C68,'Реестр план'!$I:$I,V$5)*IF($A68="-",-1,1)</f>
        <v>0</v>
      </c>
      <c r="W68" s="58">
        <f>SUMIFS('Реестр факт'!$C:$C,'Реестр факт'!$J:$J,W$5,'Реестр факт'!$E:$E,$C68,'Реестр факт'!$I:$I,"факт")*IF($A68="-",-1,1)</f>
        <v>0</v>
      </c>
      <c r="X68" s="104">
        <f t="shared" ca="1" si="7"/>
        <v>0</v>
      </c>
      <c r="Y68" s="58">
        <f ca="1">SUMIFS(INDIRECT("'Реестр план'!"&amp;$E$3),'Реестр план'!$F:$F,$C68,'Реестр план'!$I:$I,Y$5)*IF($A68="-",-1,1)</f>
        <v>0</v>
      </c>
      <c r="Z68" s="58">
        <f>SUMIFS('Реестр факт'!$C:$C,'Реестр факт'!$J:$J,Z$5,'Реестр факт'!$E:$E,$C68,'Реестр факт'!$I:$I,"факт")*IF($A68="-",-1,1)</f>
        <v>0</v>
      </c>
      <c r="AA68" s="104">
        <f t="shared" ca="1" si="8"/>
        <v>0</v>
      </c>
      <c r="AB68" s="58">
        <f ca="1">SUMIFS(INDIRECT("'Реестр план'!"&amp;$E$3),'Реестр план'!$F:$F,$C68,'Реестр план'!$I:$I,AB$5)*IF($A68="-",-1,1)</f>
        <v>0</v>
      </c>
      <c r="AC68" s="58">
        <f>SUMIFS('Реестр факт'!$C:$C,'Реестр факт'!$J:$J,AC$5,'Реестр факт'!$E:$E,$C68,'Реестр факт'!$I:$I,"факт")*IF($A68="-",-1,1)</f>
        <v>0</v>
      </c>
      <c r="AD68" s="104">
        <f t="shared" ca="1" si="9"/>
        <v>0</v>
      </c>
      <c r="AE68" s="58">
        <f ca="1">SUMIFS(INDIRECT("'Реестр план'!"&amp;$E$3),'Реестр план'!$F:$F,$C68,'Реестр план'!$I:$I,AE$5)*IF($A68="-",-1,1)</f>
        <v>0</v>
      </c>
      <c r="AF68" s="58">
        <f>SUMIFS('Реестр факт'!$C:$C,'Реестр факт'!$J:$J,AF$5,'Реестр факт'!$E:$E,$C68,'Реестр факт'!$I:$I,"факт")*IF($A68="-",-1,1)</f>
        <v>0</v>
      </c>
      <c r="AG68" s="104">
        <f t="shared" ca="1" si="10"/>
        <v>0</v>
      </c>
      <c r="AH68" s="58">
        <f ca="1">SUMIFS(INDIRECT("'Реестр план'!"&amp;$E$3),'Реестр план'!$F:$F,$C68,'Реестр план'!$I:$I,AH$5)*IF($A68="-",-1,1)</f>
        <v>0</v>
      </c>
      <c r="AI68" s="58">
        <f>SUMIFS('Реестр факт'!$C:$C,'Реестр факт'!$J:$J,AI$5,'Реестр факт'!$E:$E,$C68,'Реестр факт'!$I:$I,"факт")*IF($A68="-",-1,1)</f>
        <v>0</v>
      </c>
      <c r="AJ68" s="104">
        <f t="shared" ca="1" si="11"/>
        <v>0</v>
      </c>
      <c r="AK68" s="58">
        <f ca="1">SUMIFS(INDIRECT("'Реестр план'!"&amp;$E$3),'Реестр план'!$F:$F,$C68,'Реестр план'!$I:$I,AK$5)*IF($A68="-",-1,1)</f>
        <v>0</v>
      </c>
      <c r="AL68" s="58">
        <f>SUMIFS('Реестр факт'!$C:$C,'Реестр факт'!$J:$J,AL$5,'Реестр факт'!$E:$E,$C68,'Реестр факт'!$I:$I,"факт")*IF($A68="-",-1,1)</f>
        <v>0</v>
      </c>
      <c r="AM68" s="104">
        <f t="shared" ca="1" si="12"/>
        <v>0</v>
      </c>
      <c r="AN68" s="93">
        <f t="shared" ca="1" si="78"/>
        <v>0</v>
      </c>
      <c r="AO68" s="93">
        <f t="shared" si="79"/>
        <v>0</v>
      </c>
      <c r="AP68" s="104">
        <f t="shared" ca="1" si="14"/>
        <v>0</v>
      </c>
    </row>
    <row r="69" spans="1:42" s="1" customFormat="1" ht="18" customHeight="1" x14ac:dyDescent="0.3">
      <c r="A69" s="30" t="s">
        <v>86</v>
      </c>
      <c r="B69" s="31">
        <v>32999</v>
      </c>
      <c r="C69" s="32" t="s">
        <v>80</v>
      </c>
      <c r="D69" s="58">
        <f ca="1">SUMIFS(INDIRECT("'Реестр план'!"&amp;$E$3),'Реестр план'!$F:$F,$C69,'Реестр план'!$I:$I,D$5)*IF($A69="-",-1,1)</f>
        <v>0</v>
      </c>
      <c r="E69" s="58">
        <f>SUMIFS('Реестр факт'!$C:$C,'Реестр факт'!$J:$J,E$5,'Реестр факт'!$E:$E,$C69,'Реестр факт'!$I:$I,"факт")*IF($A69="-",-1,1)</f>
        <v>0</v>
      </c>
      <c r="F69" s="104">
        <f t="shared" ca="1" si="1"/>
        <v>0</v>
      </c>
      <c r="G69" s="58">
        <f ca="1">SUMIFS(INDIRECT("'Реестр план'!"&amp;$E$3),'Реестр план'!$F:$F,$C69,'Реестр план'!$I:$I,G$5)*IF($A69="-",-1,1)</f>
        <v>0</v>
      </c>
      <c r="H69" s="58">
        <f>SUMIFS('Реестр факт'!$C:$C,'Реестр факт'!$J:$J,H$5,'Реестр факт'!$E:$E,$C69,'Реестр факт'!$I:$I,"факт")*IF($A69="-",-1,1)</f>
        <v>0</v>
      </c>
      <c r="I69" s="104">
        <f t="shared" ca="1" si="2"/>
        <v>0</v>
      </c>
      <c r="J69" s="58">
        <f ca="1">SUMIFS(INDIRECT("'Реестр план'!"&amp;$E$3),'Реестр план'!$F:$F,$C69,'Реестр план'!$I:$I,J$5)*IF($A69="-",-1,1)</f>
        <v>0</v>
      </c>
      <c r="K69" s="58">
        <f>SUMIFS('Реестр факт'!$C:$C,'Реестр факт'!$J:$J,K$5,'Реестр факт'!$E:$E,$C69,'Реестр факт'!$I:$I,"факт")*IF($A69="-",-1,1)</f>
        <v>0</v>
      </c>
      <c r="L69" s="104">
        <f t="shared" ca="1" si="3"/>
        <v>0</v>
      </c>
      <c r="M69" s="58">
        <f ca="1">SUMIFS(INDIRECT("'Реестр план'!"&amp;$E$3),'Реестр план'!$F:$F,$C69,'Реестр план'!$I:$I,M$5)*IF($A69="-",-1,1)</f>
        <v>0</v>
      </c>
      <c r="N69" s="58">
        <f>SUMIFS('Реестр факт'!$C:$C,'Реестр факт'!$J:$J,N$5,'Реестр факт'!$E:$E,$C69,'Реестр факт'!$I:$I,"факт")*IF($A69="-",-1,1)</f>
        <v>0</v>
      </c>
      <c r="O69" s="104">
        <f t="shared" ca="1" si="4"/>
        <v>0</v>
      </c>
      <c r="P69" s="58">
        <f ca="1">SUMIFS(INDIRECT("'Реестр план'!"&amp;$E$3),'Реестр план'!$F:$F,$C69,'Реестр план'!$I:$I,P$5)*IF($A69="-",-1,1)</f>
        <v>0</v>
      </c>
      <c r="Q69" s="58">
        <f>SUMIFS('Реестр факт'!$C:$C,'Реестр факт'!$J:$J,Q$5,'Реестр факт'!$E:$E,$C69,'Реестр факт'!$I:$I,"факт")*IF($A69="-",-1,1)</f>
        <v>0</v>
      </c>
      <c r="R69" s="104">
        <f t="shared" ca="1" si="5"/>
        <v>0</v>
      </c>
      <c r="S69" s="58">
        <f ca="1">SUMIFS(INDIRECT("'Реестр план'!"&amp;$E$3),'Реестр план'!$F:$F,$C69,'Реестр план'!$I:$I,S$5)*IF($A69="-",-1,1)</f>
        <v>0</v>
      </c>
      <c r="T69" s="58">
        <f>SUMIFS('Реестр факт'!$C:$C,'Реестр факт'!$J:$J,T$5,'Реестр факт'!$E:$E,$C69,'Реестр факт'!$I:$I,"факт")*IF($A69="-",-1,1)</f>
        <v>0</v>
      </c>
      <c r="U69" s="104">
        <f t="shared" ca="1" si="6"/>
        <v>0</v>
      </c>
      <c r="V69" s="58">
        <f ca="1">SUMIFS(INDIRECT("'Реестр план'!"&amp;$E$3),'Реестр план'!$F:$F,$C69,'Реестр план'!$I:$I,V$5)*IF($A69="-",-1,1)</f>
        <v>0</v>
      </c>
      <c r="W69" s="58">
        <f>SUMIFS('Реестр факт'!$C:$C,'Реестр факт'!$J:$J,W$5,'Реестр факт'!$E:$E,$C69,'Реестр факт'!$I:$I,"факт")*IF($A69="-",-1,1)</f>
        <v>0</v>
      </c>
      <c r="X69" s="104">
        <f t="shared" ca="1" si="7"/>
        <v>0</v>
      </c>
      <c r="Y69" s="58">
        <f ca="1">SUMIFS(INDIRECT("'Реестр план'!"&amp;$E$3),'Реестр план'!$F:$F,$C69,'Реестр план'!$I:$I,Y$5)*IF($A69="-",-1,1)</f>
        <v>0</v>
      </c>
      <c r="Z69" s="58">
        <f>SUMIFS('Реестр факт'!$C:$C,'Реестр факт'!$J:$J,Z$5,'Реестр факт'!$E:$E,$C69,'Реестр факт'!$I:$I,"факт")*IF($A69="-",-1,1)</f>
        <v>0</v>
      </c>
      <c r="AA69" s="104">
        <f t="shared" ca="1" si="8"/>
        <v>0</v>
      </c>
      <c r="AB69" s="58">
        <f ca="1">SUMIFS(INDIRECT("'Реестр план'!"&amp;$E$3),'Реестр план'!$F:$F,$C69,'Реестр план'!$I:$I,AB$5)*IF($A69="-",-1,1)</f>
        <v>0</v>
      </c>
      <c r="AC69" s="58">
        <f>SUMIFS('Реестр факт'!$C:$C,'Реестр факт'!$J:$J,AC$5,'Реестр факт'!$E:$E,$C69,'Реестр факт'!$I:$I,"факт")*IF($A69="-",-1,1)</f>
        <v>0</v>
      </c>
      <c r="AD69" s="104">
        <f t="shared" ca="1" si="9"/>
        <v>0</v>
      </c>
      <c r="AE69" s="58">
        <f ca="1">SUMIFS(INDIRECT("'Реестр план'!"&amp;$E$3),'Реестр план'!$F:$F,$C69,'Реестр план'!$I:$I,AE$5)*IF($A69="-",-1,1)</f>
        <v>0</v>
      </c>
      <c r="AF69" s="58">
        <f>SUMIFS('Реестр факт'!$C:$C,'Реестр факт'!$J:$J,AF$5,'Реестр факт'!$E:$E,$C69,'Реестр факт'!$I:$I,"факт")*IF($A69="-",-1,1)</f>
        <v>0</v>
      </c>
      <c r="AG69" s="104">
        <f t="shared" ca="1" si="10"/>
        <v>0</v>
      </c>
      <c r="AH69" s="58">
        <f ca="1">SUMIFS(INDIRECT("'Реестр план'!"&amp;$E$3),'Реестр план'!$F:$F,$C69,'Реестр план'!$I:$I,AH$5)*IF($A69="-",-1,1)</f>
        <v>0</v>
      </c>
      <c r="AI69" s="58">
        <f>SUMIFS('Реестр факт'!$C:$C,'Реестр факт'!$J:$J,AI$5,'Реестр факт'!$E:$E,$C69,'Реестр факт'!$I:$I,"факт")*IF($A69="-",-1,1)</f>
        <v>0</v>
      </c>
      <c r="AJ69" s="104">
        <f t="shared" ca="1" si="11"/>
        <v>0</v>
      </c>
      <c r="AK69" s="58">
        <f ca="1">SUMIFS(INDIRECT("'Реестр план'!"&amp;$E$3),'Реестр план'!$F:$F,$C69,'Реестр план'!$I:$I,AK$5)*IF($A69="-",-1,1)</f>
        <v>0</v>
      </c>
      <c r="AL69" s="58">
        <f>SUMIFS('Реестр факт'!$C:$C,'Реестр факт'!$J:$J,AL$5,'Реестр факт'!$E:$E,$C69,'Реестр факт'!$I:$I,"факт")*IF($A69="-",-1,1)</f>
        <v>0</v>
      </c>
      <c r="AM69" s="104">
        <f t="shared" ca="1" si="12"/>
        <v>0</v>
      </c>
      <c r="AN69" s="93">
        <f t="shared" ca="1" si="78"/>
        <v>0</v>
      </c>
      <c r="AO69" s="93">
        <f t="shared" si="79"/>
        <v>0</v>
      </c>
      <c r="AP69" s="104">
        <f t="shared" ca="1" si="14"/>
        <v>0</v>
      </c>
    </row>
    <row r="70" spans="1:42" s="22" customFormat="1" ht="18" customHeight="1" thickBot="1" x14ac:dyDescent="0.35">
      <c r="A70" s="36"/>
      <c r="B70" s="37">
        <v>39999</v>
      </c>
      <c r="C70" s="38" t="s">
        <v>81</v>
      </c>
      <c r="D70" s="62">
        <f ca="1">D62-D66</f>
        <v>0</v>
      </c>
      <c r="E70" s="62">
        <f>E62-E66</f>
        <v>0</v>
      </c>
      <c r="F70" s="106"/>
      <c r="G70" s="62">
        <f ca="1">G62-G66</f>
        <v>0</v>
      </c>
      <c r="H70" s="62">
        <f>H62-H66</f>
        <v>-1100000</v>
      </c>
      <c r="I70" s="106"/>
      <c r="J70" s="62">
        <f ca="1">J62-J66</f>
        <v>0</v>
      </c>
      <c r="K70" s="62">
        <f>K62-K66</f>
        <v>0</v>
      </c>
      <c r="L70" s="106"/>
      <c r="M70" s="62">
        <f ca="1">M62-M66</f>
        <v>0</v>
      </c>
      <c r="N70" s="62">
        <f>N62-N66</f>
        <v>-2300000</v>
      </c>
      <c r="O70" s="106"/>
      <c r="P70" s="62">
        <f ca="1">P62-P66</f>
        <v>0</v>
      </c>
      <c r="Q70" s="62">
        <f>Q62-Q66</f>
        <v>0</v>
      </c>
      <c r="R70" s="106"/>
      <c r="S70" s="62">
        <f ca="1">S62-S66</f>
        <v>0</v>
      </c>
      <c r="T70" s="62">
        <f>T62-T66</f>
        <v>-3400000</v>
      </c>
      <c r="U70" s="106"/>
      <c r="V70" s="62">
        <f ca="1">V62-V66</f>
        <v>0</v>
      </c>
      <c r="W70" s="62">
        <f>W62-W66</f>
        <v>0</v>
      </c>
      <c r="X70" s="106"/>
      <c r="Y70" s="62">
        <f ca="1">Y62-Y66</f>
        <v>0</v>
      </c>
      <c r="Z70" s="62">
        <f>Z62-Z66</f>
        <v>0</v>
      </c>
      <c r="AA70" s="106"/>
      <c r="AB70" s="62">
        <f ca="1">AB62-AB66</f>
        <v>0</v>
      </c>
      <c r="AC70" s="62">
        <f>AC62-AC66</f>
        <v>0</v>
      </c>
      <c r="AD70" s="106"/>
      <c r="AE70" s="62">
        <f ca="1">AE62-AE66</f>
        <v>0</v>
      </c>
      <c r="AF70" s="62">
        <f>AF62-AF66</f>
        <v>0</v>
      </c>
      <c r="AG70" s="106"/>
      <c r="AH70" s="62">
        <f ca="1">AH62-AH66</f>
        <v>0</v>
      </c>
      <c r="AI70" s="62">
        <f>AI62-AI66</f>
        <v>0</v>
      </c>
      <c r="AJ70" s="106"/>
      <c r="AK70" s="62">
        <f ca="1">AK62-AK66</f>
        <v>0</v>
      </c>
      <c r="AL70" s="62">
        <f>AL62-AL66</f>
        <v>0</v>
      </c>
      <c r="AM70" s="106"/>
      <c r="AN70" s="95">
        <f t="shared" ca="1" si="78"/>
        <v>0</v>
      </c>
      <c r="AO70" s="95">
        <f t="shared" si="79"/>
        <v>-6800000</v>
      </c>
      <c r="AP70" s="106"/>
    </row>
    <row r="71" spans="1:42" s="1" customFormat="1" ht="18" customHeight="1" x14ac:dyDescent="0.3">
      <c r="A71" s="20"/>
      <c r="B71" s="21"/>
      <c r="D71" s="68"/>
      <c r="E71" s="68"/>
      <c r="F71" s="102"/>
      <c r="G71" s="68"/>
      <c r="H71" s="68"/>
      <c r="I71" s="102"/>
      <c r="J71" s="68"/>
      <c r="K71" s="68"/>
      <c r="L71" s="102"/>
      <c r="M71" s="68"/>
      <c r="N71" s="68"/>
      <c r="O71" s="102"/>
      <c r="P71" s="68"/>
      <c r="Q71" s="68"/>
      <c r="R71" s="102"/>
      <c r="S71" s="68"/>
      <c r="T71" s="68"/>
      <c r="U71" s="102"/>
      <c r="V71" s="68"/>
      <c r="W71" s="68"/>
      <c r="X71" s="102"/>
      <c r="Y71" s="68"/>
      <c r="Z71" s="68"/>
      <c r="AA71" s="102"/>
      <c r="AB71" s="68"/>
      <c r="AC71" s="68"/>
      <c r="AD71" s="102"/>
      <c r="AE71" s="68"/>
      <c r="AF71" s="68"/>
      <c r="AG71" s="102"/>
      <c r="AH71" s="68"/>
      <c r="AI71" s="68"/>
      <c r="AJ71" s="102"/>
      <c r="AK71" s="68"/>
      <c r="AL71" s="68"/>
      <c r="AM71" s="102"/>
      <c r="AN71" s="68"/>
      <c r="AO71" s="68"/>
      <c r="AP71" s="102"/>
    </row>
  </sheetData>
  <mergeCells count="16">
    <mergeCell ref="A6:A7"/>
    <mergeCell ref="B6:B7"/>
    <mergeCell ref="C6:C7"/>
    <mergeCell ref="AN6:AP6"/>
    <mergeCell ref="V6:X6"/>
    <mergeCell ref="Y6:AA6"/>
    <mergeCell ref="AB6:AD6"/>
    <mergeCell ref="AE6:AG6"/>
    <mergeCell ref="AH6:AJ6"/>
    <mergeCell ref="AK6:AM6"/>
    <mergeCell ref="S6:U6"/>
    <mergeCell ref="D6:F6"/>
    <mergeCell ref="G6:I6"/>
    <mergeCell ref="J6:L6"/>
    <mergeCell ref="M6:O6"/>
    <mergeCell ref="P6:R6"/>
  </mergeCells>
  <dataValidations count="1">
    <dataValidation type="list" allowBlank="1" showInputMessage="1" showErrorMessage="1" sqref="C3">
      <formula1>"Пессимистичный,Реалистичный,Оптимистичный"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37BFA133-6D6B-407F-8827-45B21A6C423C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F8:F70</xm:sqref>
        </x14:conditionalFormatting>
        <x14:conditionalFormatting xmlns:xm="http://schemas.microsoft.com/office/excel/2006/main">
          <x14:cfRule type="iconSet" priority="12" id="{4486F6E8-CBC4-4AB5-B1E1-2F2B8C5DDB9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I8:I70</xm:sqref>
        </x14:conditionalFormatting>
        <x14:conditionalFormatting xmlns:xm="http://schemas.microsoft.com/office/excel/2006/main">
          <x14:cfRule type="iconSet" priority="11" id="{D446A52B-C3D3-4424-8493-A3BFD416F84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L8:L70</xm:sqref>
        </x14:conditionalFormatting>
        <x14:conditionalFormatting xmlns:xm="http://schemas.microsoft.com/office/excel/2006/main">
          <x14:cfRule type="iconSet" priority="10" id="{886EF51C-822C-4316-911F-B438E2929A8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O8:O70</xm:sqref>
        </x14:conditionalFormatting>
        <x14:conditionalFormatting xmlns:xm="http://schemas.microsoft.com/office/excel/2006/main">
          <x14:cfRule type="iconSet" priority="9" id="{6CAED30C-CF16-43CD-8948-11CC3B72E89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R8:R70</xm:sqref>
        </x14:conditionalFormatting>
        <x14:conditionalFormatting xmlns:xm="http://schemas.microsoft.com/office/excel/2006/main">
          <x14:cfRule type="iconSet" priority="8" id="{FE0718EC-8DBC-443C-8D80-201859890B4C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U8:U70</xm:sqref>
        </x14:conditionalFormatting>
        <x14:conditionalFormatting xmlns:xm="http://schemas.microsoft.com/office/excel/2006/main">
          <x14:cfRule type="iconSet" priority="7" id="{A3E11297-46BF-4F87-A8B1-F742136685A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X8:X70</xm:sqref>
        </x14:conditionalFormatting>
        <x14:conditionalFormatting xmlns:xm="http://schemas.microsoft.com/office/excel/2006/main">
          <x14:cfRule type="iconSet" priority="6" id="{6FBA08E5-319A-4A59-A923-B76F8EAD77F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AA8:AA70</xm:sqref>
        </x14:conditionalFormatting>
        <x14:conditionalFormatting xmlns:xm="http://schemas.microsoft.com/office/excel/2006/main">
          <x14:cfRule type="iconSet" priority="5" id="{7AF0CFA9-E764-4A9C-B797-00A74CB69A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AD8:AD70</xm:sqref>
        </x14:conditionalFormatting>
        <x14:conditionalFormatting xmlns:xm="http://schemas.microsoft.com/office/excel/2006/main">
          <x14:cfRule type="iconSet" priority="4" id="{D7C0CFFB-5397-4CED-AFEA-DC9D41C46DD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AG8:AG70</xm:sqref>
        </x14:conditionalFormatting>
        <x14:conditionalFormatting xmlns:xm="http://schemas.microsoft.com/office/excel/2006/main">
          <x14:cfRule type="iconSet" priority="3" id="{81190142-7DE8-416C-B56C-6A0D9346915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AJ8:AJ70</xm:sqref>
        </x14:conditionalFormatting>
        <x14:conditionalFormatting xmlns:xm="http://schemas.microsoft.com/office/excel/2006/main">
          <x14:cfRule type="iconSet" priority="2" id="{F23B4F49-2302-4F4B-A564-7BA773AF584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AM8:AM70</xm:sqref>
        </x14:conditionalFormatting>
        <x14:conditionalFormatting xmlns:xm="http://schemas.microsoft.com/office/excel/2006/main">
          <x14:cfRule type="iconSet" priority="1" id="{735F7AC4-9F78-4166-A896-CA21D8D74B7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AP8:AP70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P72"/>
  <sheetViews>
    <sheetView workbookViewId="0">
      <pane xSplit="3" ySplit="4" topLeftCell="D5" activePane="bottomRight" state="frozen"/>
      <selection activeCell="C48" sqref="C48"/>
      <selection pane="topRight" activeCell="C48" sqref="C48"/>
      <selection pane="bottomLeft" activeCell="C48" sqref="C48"/>
      <selection pane="bottomRight" activeCell="C6" sqref="C6"/>
    </sheetView>
  </sheetViews>
  <sheetFormatPr defaultRowHeight="14.4" x14ac:dyDescent="0.3"/>
  <cols>
    <col min="1" max="1" width="4" style="17" customWidth="1"/>
    <col min="2" max="2" width="7.6640625" style="4" customWidth="1"/>
    <col min="3" max="3" width="41.6640625" customWidth="1"/>
    <col min="4" max="16" width="10.6640625" customWidth="1"/>
  </cols>
  <sheetData>
    <row r="1" spans="1:16" ht="18" x14ac:dyDescent="0.35">
      <c r="A1" s="18" t="s">
        <v>17</v>
      </c>
    </row>
    <row r="3" spans="1:16" ht="15" thickBot="1" x14ac:dyDescent="0.35">
      <c r="B3" s="19" t="s">
        <v>18</v>
      </c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>
        <v>6</v>
      </c>
      <c r="J3" s="55">
        <v>7</v>
      </c>
      <c r="K3" s="55">
        <v>8</v>
      </c>
      <c r="L3" s="55">
        <v>9</v>
      </c>
      <c r="M3" s="55">
        <v>10</v>
      </c>
      <c r="N3" s="55">
        <v>11</v>
      </c>
      <c r="O3" s="55">
        <v>12</v>
      </c>
    </row>
    <row r="4" spans="1:16" s="1" customFormat="1" ht="19.95" customHeight="1" x14ac:dyDescent="0.3">
      <c r="A4" s="23" t="s">
        <v>19</v>
      </c>
      <c r="B4" s="24" t="s">
        <v>20</v>
      </c>
      <c r="C4" s="24" t="s">
        <v>21</v>
      </c>
      <c r="D4" s="25">
        <v>41640</v>
      </c>
      <c r="E4" s="25">
        <v>41671</v>
      </c>
      <c r="F4" s="25">
        <v>41699</v>
      </c>
      <c r="G4" s="25">
        <v>41730</v>
      </c>
      <c r="H4" s="25">
        <v>41760</v>
      </c>
      <c r="I4" s="25">
        <v>41791</v>
      </c>
      <c r="J4" s="25">
        <v>41821</v>
      </c>
      <c r="K4" s="25">
        <v>41852</v>
      </c>
      <c r="L4" s="25">
        <v>41883</v>
      </c>
      <c r="M4" s="25">
        <v>41913</v>
      </c>
      <c r="N4" s="25">
        <v>41944</v>
      </c>
      <c r="O4" s="25">
        <v>41974</v>
      </c>
      <c r="P4" s="26" t="s">
        <v>22</v>
      </c>
    </row>
    <row r="5" spans="1:16" s="1" customFormat="1" ht="18" customHeight="1" x14ac:dyDescent="0.3">
      <c r="A5" s="27"/>
      <c r="B5" s="28">
        <v>11000</v>
      </c>
      <c r="C5" s="29" t="s">
        <v>23</v>
      </c>
      <c r="D5" s="56">
        <f>SUM(D6:D7)</f>
        <v>7608718.7799999984</v>
      </c>
      <c r="E5" s="56">
        <f t="shared" ref="E5:P5" si="0">SUM(E6:E7)</f>
        <v>10842310.260000002</v>
      </c>
      <c r="F5" s="56">
        <f t="shared" si="0"/>
        <v>8513331.290000001</v>
      </c>
      <c r="G5" s="56">
        <f t="shared" si="0"/>
        <v>10299200.159999998</v>
      </c>
      <c r="H5" s="56">
        <f t="shared" si="0"/>
        <v>14175272.35</v>
      </c>
      <c r="I5" s="56">
        <f t="shared" si="0"/>
        <v>12929554.879999993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6">
        <f t="shared" si="0"/>
        <v>0</v>
      </c>
      <c r="O5" s="56">
        <f t="shared" si="0"/>
        <v>0</v>
      </c>
      <c r="P5" s="57">
        <f t="shared" si="0"/>
        <v>64368387.719999991</v>
      </c>
    </row>
    <row r="6" spans="1:16" s="1" customFormat="1" ht="18" customHeight="1" x14ac:dyDescent="0.3">
      <c r="A6" s="30" t="s">
        <v>26</v>
      </c>
      <c r="B6" s="31">
        <v>11001</v>
      </c>
      <c r="C6" s="32" t="s">
        <v>24</v>
      </c>
      <c r="D6" s="58">
        <f>SUMIFS('Реестр факт'!$C:$C,'Реестр факт'!$J:$J,D$3,'Реестр факт'!$E:$E,$C6,'Реестр факт'!$I:$I,"факт")*IF($A6="-",-1,1)</f>
        <v>7603518.7799999984</v>
      </c>
      <c r="E6" s="58">
        <f>SUMIFS('Реестр факт'!$C:$C,'Реестр факт'!$J:$J,E$3,'Реестр факт'!$E:$E,$C6,'Реестр факт'!$I:$I,"факт")*IF($A6="-",-1,1)</f>
        <v>10838710.260000002</v>
      </c>
      <c r="F6" s="58">
        <f>SUMIFS('Реестр факт'!$C:$C,'Реестр факт'!$J:$J,F$3,'Реестр факт'!$E:$E,$C6,'Реестр факт'!$I:$I,"факт")*IF($A6="-",-1,1)</f>
        <v>8509131.290000001</v>
      </c>
      <c r="G6" s="58">
        <f>SUMIFS('Реестр факт'!$C:$C,'Реестр факт'!$J:$J,G$3,'Реестр факт'!$E:$E,$C6,'Реестр факт'!$I:$I,"факт")*IF($A6="-",-1,1)</f>
        <v>10290400.159999998</v>
      </c>
      <c r="H6" s="58">
        <f>SUMIFS('Реестр факт'!$C:$C,'Реестр факт'!$J:$J,H$3,'Реестр факт'!$E:$E,$C6,'Реестр факт'!$I:$I,"факт")*IF($A6="-",-1,1)</f>
        <v>14168872.35</v>
      </c>
      <c r="I6" s="58">
        <f>SUMIFS('Реестр факт'!$C:$C,'Реестр факт'!$J:$J,I$3,'Реестр факт'!$E:$E,$C6,'Реестр факт'!$I:$I,"факт")*IF($A6="-",-1,1)</f>
        <v>12927454.879999993</v>
      </c>
      <c r="J6" s="58">
        <f>SUMIFS('Реестр факт'!$C:$C,'Реестр факт'!$J:$J,J$3,'Реестр факт'!$E:$E,$C6,'Реестр факт'!$I:$I,"факт")*IF($A6="-",-1,1)</f>
        <v>0</v>
      </c>
      <c r="K6" s="58">
        <f>SUMIFS('Реестр факт'!$C:$C,'Реестр факт'!$J:$J,K$3,'Реестр факт'!$E:$E,$C6,'Реестр факт'!$I:$I,"факт")*IF($A6="-",-1,1)</f>
        <v>0</v>
      </c>
      <c r="L6" s="58">
        <f>SUMIFS('Реестр факт'!$C:$C,'Реестр факт'!$J:$J,L$3,'Реестр факт'!$E:$E,$C6,'Реестр факт'!$I:$I,"факт")*IF($A6="-",-1,1)</f>
        <v>0</v>
      </c>
      <c r="M6" s="58">
        <f>SUMIFS('Реестр факт'!$C:$C,'Реестр факт'!$J:$J,M$3,'Реестр факт'!$E:$E,$C6,'Реестр факт'!$I:$I,"факт")*IF($A6="-",-1,1)</f>
        <v>0</v>
      </c>
      <c r="N6" s="58">
        <f>SUMIFS('Реестр факт'!$C:$C,'Реестр факт'!$J:$J,N$3,'Реестр факт'!$E:$E,$C6,'Реестр факт'!$I:$I,"факт")*IF($A6="-",-1,1)</f>
        <v>0</v>
      </c>
      <c r="O6" s="58">
        <f>SUMIFS('Реестр факт'!$C:$C,'Реестр факт'!$J:$J,O$3,'Реестр факт'!$E:$E,$C6,'Реестр факт'!$I:$I,"факт")*IF($A6="-",-1,1)</f>
        <v>0</v>
      </c>
      <c r="P6" s="59">
        <f>SUM(D6:O6)</f>
        <v>64338087.719999991</v>
      </c>
    </row>
    <row r="7" spans="1:16" s="1" customFormat="1" ht="18" customHeight="1" x14ac:dyDescent="0.3">
      <c r="A7" s="30" t="s">
        <v>26</v>
      </c>
      <c r="B7" s="31">
        <v>11002</v>
      </c>
      <c r="C7" s="32" t="s">
        <v>25</v>
      </c>
      <c r="D7" s="58">
        <f>SUMIFS('Реестр факт'!$C:$C,'Реестр факт'!$J:$J,D$3,'Реестр факт'!$E:$E,$C7,'Реестр факт'!$I:$I,"факт")*IF($A7="-",-1,1)</f>
        <v>5200</v>
      </c>
      <c r="E7" s="58">
        <f>SUMIFS('Реестр факт'!$C:$C,'Реестр факт'!$J:$J,E$3,'Реестр факт'!$E:$E,$C7,'Реестр факт'!$I:$I,"факт")*IF($A7="-",-1,1)</f>
        <v>3600</v>
      </c>
      <c r="F7" s="58">
        <f>SUMIFS('Реестр факт'!$C:$C,'Реестр факт'!$J:$J,F$3,'Реестр факт'!$E:$E,$C7,'Реестр факт'!$I:$I,"факт")*IF($A7="-",-1,1)</f>
        <v>4200</v>
      </c>
      <c r="G7" s="58">
        <f>SUMIFS('Реестр факт'!$C:$C,'Реестр факт'!$J:$J,G$3,'Реестр факт'!$E:$E,$C7,'Реестр факт'!$I:$I,"факт")*IF($A7="-",-1,1)</f>
        <v>8800</v>
      </c>
      <c r="H7" s="58">
        <f>SUMIFS('Реестр факт'!$C:$C,'Реестр факт'!$J:$J,H$3,'Реестр факт'!$E:$E,$C7,'Реестр факт'!$I:$I,"факт")*IF($A7="-",-1,1)</f>
        <v>6400</v>
      </c>
      <c r="I7" s="58">
        <f>SUMIFS('Реестр факт'!$C:$C,'Реестр факт'!$J:$J,I$3,'Реестр факт'!$E:$E,$C7,'Реестр факт'!$I:$I,"факт")*IF($A7="-",-1,1)</f>
        <v>2100</v>
      </c>
      <c r="J7" s="58">
        <f>SUMIFS('Реестр факт'!$C:$C,'Реестр факт'!$J:$J,J$3,'Реестр факт'!$E:$E,$C7,'Реестр факт'!$I:$I,"факт")*IF($A7="-",-1,1)</f>
        <v>0</v>
      </c>
      <c r="K7" s="58">
        <f>SUMIFS('Реестр факт'!$C:$C,'Реестр факт'!$J:$J,K$3,'Реестр факт'!$E:$E,$C7,'Реестр факт'!$I:$I,"факт")*IF($A7="-",-1,1)</f>
        <v>0</v>
      </c>
      <c r="L7" s="58">
        <f>SUMIFS('Реестр факт'!$C:$C,'Реестр факт'!$J:$J,L$3,'Реестр факт'!$E:$E,$C7,'Реестр факт'!$I:$I,"факт")*IF($A7="-",-1,1)</f>
        <v>0</v>
      </c>
      <c r="M7" s="58">
        <f>SUMIFS('Реестр факт'!$C:$C,'Реестр факт'!$J:$J,M$3,'Реестр факт'!$E:$E,$C7,'Реестр факт'!$I:$I,"факт")*IF($A7="-",-1,1)</f>
        <v>0</v>
      </c>
      <c r="N7" s="58">
        <f>SUMIFS('Реестр факт'!$C:$C,'Реестр факт'!$J:$J,N$3,'Реестр факт'!$E:$E,$C7,'Реестр факт'!$I:$I,"факт")*IF($A7="-",-1,1)</f>
        <v>0</v>
      </c>
      <c r="O7" s="58">
        <f>SUMIFS('Реестр факт'!$C:$C,'Реестр факт'!$J:$J,O$3,'Реестр факт'!$E:$E,$C7,'Реестр факт'!$I:$I,"факт")*IF($A7="-",-1,1)</f>
        <v>0</v>
      </c>
      <c r="P7" s="59">
        <f>SUM(D7:O7)</f>
        <v>30300</v>
      </c>
    </row>
    <row r="8" spans="1:16" s="1" customFormat="1" ht="18" customHeight="1" x14ac:dyDescent="0.3">
      <c r="A8" s="27"/>
      <c r="B8" s="28">
        <v>12000</v>
      </c>
      <c r="C8" s="29" t="s">
        <v>27</v>
      </c>
      <c r="D8" s="56">
        <f t="shared" ref="D8:P8" si="1">D9+D12+D16+D21+D27+D33</f>
        <v>6642247.1199999992</v>
      </c>
      <c r="E8" s="56">
        <f t="shared" si="1"/>
        <v>8811672.8000000045</v>
      </c>
      <c r="F8" s="56">
        <f t="shared" si="1"/>
        <v>6559936.1300000008</v>
      </c>
      <c r="G8" s="56">
        <f t="shared" si="1"/>
        <v>4391486.57</v>
      </c>
      <c r="H8" s="56">
        <f t="shared" si="1"/>
        <v>9178972.0300000012</v>
      </c>
      <c r="I8" s="56">
        <f t="shared" si="1"/>
        <v>10463285.740000002</v>
      </c>
      <c r="J8" s="56">
        <f t="shared" si="1"/>
        <v>0</v>
      </c>
      <c r="K8" s="56">
        <f t="shared" si="1"/>
        <v>0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7">
        <f t="shared" si="1"/>
        <v>46047600.390000008</v>
      </c>
    </row>
    <row r="9" spans="1:16" s="22" customFormat="1" ht="18" customHeight="1" x14ac:dyDescent="0.3">
      <c r="A9" s="33"/>
      <c r="B9" s="34">
        <v>12100</v>
      </c>
      <c r="C9" s="35" t="s">
        <v>28</v>
      </c>
      <c r="D9" s="60">
        <f t="shared" ref="D9:O9" si="2">SUM(D10:D11)</f>
        <v>3716354.6199999987</v>
      </c>
      <c r="E9" s="60">
        <f t="shared" si="2"/>
        <v>5539183.3000000035</v>
      </c>
      <c r="F9" s="60">
        <f t="shared" si="2"/>
        <v>3932925.6300000004</v>
      </c>
      <c r="G9" s="60">
        <f t="shared" si="2"/>
        <v>1341507.0699999998</v>
      </c>
      <c r="H9" s="60">
        <f t="shared" si="2"/>
        <v>6293437.5300000021</v>
      </c>
      <c r="I9" s="60">
        <f t="shared" si="2"/>
        <v>7109849.2400000021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0</v>
      </c>
      <c r="N9" s="60">
        <f t="shared" si="2"/>
        <v>0</v>
      </c>
      <c r="O9" s="60">
        <f t="shared" si="2"/>
        <v>0</v>
      </c>
      <c r="P9" s="61">
        <f t="shared" ref="P9:P43" si="3">SUM(D9:O9)</f>
        <v>27933257.390000008</v>
      </c>
    </row>
    <row r="10" spans="1:16" s="1" customFormat="1" ht="18" customHeight="1" x14ac:dyDescent="0.3">
      <c r="A10" s="30" t="s">
        <v>86</v>
      </c>
      <c r="B10" s="31">
        <v>12101</v>
      </c>
      <c r="C10" s="32" t="s">
        <v>29</v>
      </c>
      <c r="D10" s="58">
        <f>SUMIFS('Реестр факт'!$C:$C,'Реестр факт'!$J:$J,D$3,'Реестр факт'!$E:$E,$C10,'Реестр факт'!$I:$I,"факт")*IF($A10="-",-1,1)</f>
        <v>3716354.6199999987</v>
      </c>
      <c r="E10" s="58">
        <f>SUMIFS('Реестр факт'!$C:$C,'Реестр факт'!$J:$J,E$3,'Реестр факт'!$E:$E,$C10,'Реестр факт'!$I:$I,"факт")*IF($A10="-",-1,1)</f>
        <v>5539183.3000000035</v>
      </c>
      <c r="F10" s="58">
        <f>SUMIFS('Реестр факт'!$C:$C,'Реестр факт'!$J:$J,F$3,'Реестр факт'!$E:$E,$C10,'Реестр факт'!$I:$I,"факт")*IF($A10="-",-1,1)</f>
        <v>3932925.6300000004</v>
      </c>
      <c r="G10" s="58">
        <f>SUMIFS('Реестр факт'!$C:$C,'Реестр факт'!$J:$J,G$3,'Реестр факт'!$E:$E,$C10,'Реестр факт'!$I:$I,"факт")*IF($A10="-",-1,1)</f>
        <v>1341507.0699999998</v>
      </c>
      <c r="H10" s="58">
        <f>SUMIFS('Реестр факт'!$C:$C,'Реестр факт'!$J:$J,H$3,'Реестр факт'!$E:$E,$C10,'Реестр факт'!$I:$I,"факт")*IF($A10="-",-1,1)</f>
        <v>6293437.5300000021</v>
      </c>
      <c r="I10" s="58">
        <f>SUMIFS('Реестр факт'!$C:$C,'Реестр факт'!$J:$J,I$3,'Реестр факт'!$E:$E,$C10,'Реестр факт'!$I:$I,"факт")*IF($A10="-",-1,1)</f>
        <v>7109849.2400000021</v>
      </c>
      <c r="J10" s="58">
        <f>SUMIFS('Реестр факт'!$C:$C,'Реестр факт'!$J:$J,J$3,'Реестр факт'!$E:$E,$C10,'Реестр факт'!$I:$I,"факт")*IF($A10="-",-1,1)</f>
        <v>0</v>
      </c>
      <c r="K10" s="58">
        <f>SUMIFS('Реестр факт'!$C:$C,'Реестр факт'!$J:$J,K$3,'Реестр факт'!$E:$E,$C10,'Реестр факт'!$I:$I,"факт")*IF($A10="-",-1,1)</f>
        <v>0</v>
      </c>
      <c r="L10" s="58">
        <f>SUMIFS('Реестр факт'!$C:$C,'Реестр факт'!$J:$J,L$3,'Реестр факт'!$E:$E,$C10,'Реестр факт'!$I:$I,"факт")*IF($A10="-",-1,1)</f>
        <v>0</v>
      </c>
      <c r="M10" s="58">
        <f>SUMIFS('Реестр факт'!$C:$C,'Реестр факт'!$J:$J,M$3,'Реестр факт'!$E:$E,$C10,'Реестр факт'!$I:$I,"факт")*IF($A10="-",-1,1)</f>
        <v>0</v>
      </c>
      <c r="N10" s="58">
        <f>SUMIFS('Реестр факт'!$C:$C,'Реестр факт'!$J:$J,N$3,'Реестр факт'!$E:$E,$C10,'Реестр факт'!$I:$I,"факт")*IF($A10="-",-1,1)</f>
        <v>0</v>
      </c>
      <c r="O10" s="58">
        <f>SUMIFS('Реестр факт'!$C:$C,'Реестр факт'!$J:$J,O$3,'Реестр факт'!$E:$E,$C10,'Реестр факт'!$I:$I,"факт")*IF($A10="-",-1,1)</f>
        <v>0</v>
      </c>
      <c r="P10" s="59">
        <f t="shared" si="3"/>
        <v>27933257.390000008</v>
      </c>
    </row>
    <row r="11" spans="1:16" s="1" customFormat="1" ht="18" customHeight="1" x14ac:dyDescent="0.3">
      <c r="A11" s="30" t="s">
        <v>86</v>
      </c>
      <c r="B11" s="31">
        <v>12102</v>
      </c>
      <c r="C11" s="32" t="s">
        <v>30</v>
      </c>
      <c r="D11" s="58">
        <f>SUMIFS('Реестр факт'!$C:$C,'Реестр факт'!$J:$J,D$3,'Реестр факт'!$E:$E,$C11,'Реестр факт'!$I:$I,"факт")*IF($A11="-",-1,1)</f>
        <v>0</v>
      </c>
      <c r="E11" s="58">
        <f>SUMIFS('Реестр факт'!$C:$C,'Реестр факт'!$J:$J,E$3,'Реестр факт'!$E:$E,$C11,'Реестр факт'!$I:$I,"факт")*IF($A11="-",-1,1)</f>
        <v>0</v>
      </c>
      <c r="F11" s="58">
        <f>SUMIFS('Реестр факт'!$C:$C,'Реестр факт'!$J:$J,F$3,'Реестр факт'!$E:$E,$C11,'Реестр факт'!$I:$I,"факт")*IF($A11="-",-1,1)</f>
        <v>0</v>
      </c>
      <c r="G11" s="58">
        <f>SUMIFS('Реестр факт'!$C:$C,'Реестр факт'!$J:$J,G$3,'Реестр факт'!$E:$E,$C11,'Реестр факт'!$I:$I,"факт")*IF($A11="-",-1,1)</f>
        <v>0</v>
      </c>
      <c r="H11" s="58">
        <f>SUMIFS('Реестр факт'!$C:$C,'Реестр факт'!$J:$J,H$3,'Реестр факт'!$E:$E,$C11,'Реестр факт'!$I:$I,"факт")*IF($A11="-",-1,1)</f>
        <v>0</v>
      </c>
      <c r="I11" s="58">
        <f>SUMIFS('Реестр факт'!$C:$C,'Реестр факт'!$J:$J,I$3,'Реестр факт'!$E:$E,$C11,'Реестр факт'!$I:$I,"факт")*IF($A11="-",-1,1)</f>
        <v>0</v>
      </c>
      <c r="J11" s="58">
        <f>SUMIFS('Реестр факт'!$C:$C,'Реестр факт'!$J:$J,J$3,'Реестр факт'!$E:$E,$C11,'Реестр факт'!$I:$I,"факт")*IF($A11="-",-1,1)</f>
        <v>0</v>
      </c>
      <c r="K11" s="58">
        <f>SUMIFS('Реестр факт'!$C:$C,'Реестр факт'!$J:$J,K$3,'Реестр факт'!$E:$E,$C11,'Реестр факт'!$I:$I,"факт")*IF($A11="-",-1,1)</f>
        <v>0</v>
      </c>
      <c r="L11" s="58">
        <f>SUMIFS('Реестр факт'!$C:$C,'Реестр факт'!$J:$J,L$3,'Реестр факт'!$E:$E,$C11,'Реестр факт'!$I:$I,"факт")*IF($A11="-",-1,1)</f>
        <v>0</v>
      </c>
      <c r="M11" s="58">
        <f>SUMIFS('Реестр факт'!$C:$C,'Реестр факт'!$J:$J,M$3,'Реестр факт'!$E:$E,$C11,'Реестр факт'!$I:$I,"факт")*IF($A11="-",-1,1)</f>
        <v>0</v>
      </c>
      <c r="N11" s="58">
        <f>SUMIFS('Реестр факт'!$C:$C,'Реестр факт'!$J:$J,N$3,'Реестр факт'!$E:$E,$C11,'Реестр факт'!$I:$I,"факт")*IF($A11="-",-1,1)</f>
        <v>0</v>
      </c>
      <c r="O11" s="58">
        <f>SUMIFS('Реестр факт'!$C:$C,'Реестр факт'!$J:$J,O$3,'Реестр факт'!$E:$E,$C11,'Реестр факт'!$I:$I,"факт")*IF($A11="-",-1,1)</f>
        <v>0</v>
      </c>
      <c r="P11" s="59">
        <f t="shared" si="3"/>
        <v>0</v>
      </c>
    </row>
    <row r="12" spans="1:16" s="22" customFormat="1" ht="18" customHeight="1" x14ac:dyDescent="0.3">
      <c r="A12" s="33"/>
      <c r="B12" s="34">
        <v>12200</v>
      </c>
      <c r="C12" s="35" t="s">
        <v>31</v>
      </c>
      <c r="D12" s="60">
        <f>SUM(D13:D15)</f>
        <v>955262.5</v>
      </c>
      <c r="E12" s="60">
        <f t="shared" ref="E12:O12" si="4">SUM(E13:E15)</f>
        <v>995337.5</v>
      </c>
      <c r="F12" s="60">
        <f t="shared" si="4"/>
        <v>976537.5</v>
      </c>
      <c r="G12" s="60">
        <f t="shared" si="4"/>
        <v>1020362.5</v>
      </c>
      <c r="H12" s="60">
        <f t="shared" si="4"/>
        <v>1052187.5</v>
      </c>
      <c r="I12" s="60">
        <f t="shared" si="4"/>
        <v>1073132.5</v>
      </c>
      <c r="J12" s="60">
        <f t="shared" si="4"/>
        <v>0</v>
      </c>
      <c r="K12" s="60">
        <f t="shared" si="4"/>
        <v>0</v>
      </c>
      <c r="L12" s="60">
        <f t="shared" si="4"/>
        <v>0</v>
      </c>
      <c r="M12" s="60">
        <f t="shared" si="4"/>
        <v>0</v>
      </c>
      <c r="N12" s="60">
        <f t="shared" si="4"/>
        <v>0</v>
      </c>
      <c r="O12" s="60">
        <f t="shared" si="4"/>
        <v>0</v>
      </c>
      <c r="P12" s="61">
        <f t="shared" si="3"/>
        <v>6072820</v>
      </c>
    </row>
    <row r="13" spans="1:16" s="1" customFormat="1" ht="18" customHeight="1" x14ac:dyDescent="0.3">
      <c r="A13" s="30" t="s">
        <v>86</v>
      </c>
      <c r="B13" s="31">
        <v>12201</v>
      </c>
      <c r="C13" s="32" t="s">
        <v>32</v>
      </c>
      <c r="D13" s="58">
        <f>SUMIFS('Реестр факт'!$C:$C,'Реестр факт'!$J:$J,D$3,'Реестр факт'!$E:$E,$C13,'Реестр факт'!$I:$I,"факт")*IF($A13="-",-1,1)</f>
        <v>761650</v>
      </c>
      <c r="E13" s="58">
        <f>SUMIFS('Реестр факт'!$C:$C,'Реестр факт'!$J:$J,E$3,'Реестр факт'!$E:$E,$C13,'Реестр факт'!$I:$I,"факт")*IF($A13="-",-1,1)</f>
        <v>791950</v>
      </c>
      <c r="F13" s="58">
        <f>SUMIFS('Реестр факт'!$C:$C,'Реестр факт'!$J:$J,F$3,'Реестр факт'!$E:$E,$C13,'Реестр факт'!$I:$I,"факт")*IF($A13="-",-1,1)</f>
        <v>779150</v>
      </c>
      <c r="G13" s="58">
        <f>SUMIFS('Реестр факт'!$C:$C,'Реестр факт'!$J:$J,G$3,'Реестр факт'!$E:$E,$C13,'Реестр факт'!$I:$I,"факт")*IF($A13="-",-1,1)</f>
        <v>809570</v>
      </c>
      <c r="H13" s="58">
        <f>SUMIFS('Реестр факт'!$C:$C,'Реестр факт'!$J:$J,H$3,'Реестр факт'!$E:$E,$C13,'Реестр факт'!$I:$I,"факт")*IF($A13="-",-1,1)</f>
        <v>835750</v>
      </c>
      <c r="I13" s="58">
        <f>SUMIFS('Реестр факт'!$C:$C,'Реестр факт'!$J:$J,I$3,'Реестр факт'!$E:$E,$C13,'Реестр факт'!$I:$I,"факт")*IF($A13="-",-1,1)</f>
        <v>855306</v>
      </c>
      <c r="J13" s="58">
        <f>SUMIFS('Реестр факт'!$C:$C,'Реестр факт'!$J:$J,J$3,'Реестр факт'!$E:$E,$C13,'Реестр факт'!$I:$I,"факт")*IF($A13="-",-1,1)</f>
        <v>0</v>
      </c>
      <c r="K13" s="58">
        <f>SUMIFS('Реестр факт'!$C:$C,'Реестр факт'!$J:$J,K$3,'Реестр факт'!$E:$E,$C13,'Реестр факт'!$I:$I,"факт")*IF($A13="-",-1,1)</f>
        <v>0</v>
      </c>
      <c r="L13" s="58">
        <f>SUMIFS('Реестр факт'!$C:$C,'Реестр факт'!$J:$J,L$3,'Реестр факт'!$E:$E,$C13,'Реестр факт'!$I:$I,"факт")*IF($A13="-",-1,1)</f>
        <v>0</v>
      </c>
      <c r="M13" s="58">
        <f>SUMIFS('Реестр факт'!$C:$C,'Реестр факт'!$J:$J,M$3,'Реестр факт'!$E:$E,$C13,'Реестр факт'!$I:$I,"факт")*IF($A13="-",-1,1)</f>
        <v>0</v>
      </c>
      <c r="N13" s="58">
        <f>SUMIFS('Реестр факт'!$C:$C,'Реестр факт'!$J:$J,N$3,'Реестр факт'!$E:$E,$C13,'Реестр факт'!$I:$I,"факт")*IF($A13="-",-1,1)</f>
        <v>0</v>
      </c>
      <c r="O13" s="58">
        <f>SUMIFS('Реестр факт'!$C:$C,'Реестр факт'!$J:$J,O$3,'Реестр факт'!$E:$E,$C13,'Реестр факт'!$I:$I,"факт")*IF($A13="-",-1,1)</f>
        <v>0</v>
      </c>
      <c r="P13" s="59">
        <f t="shared" si="3"/>
        <v>4833376</v>
      </c>
    </row>
    <row r="14" spans="1:16" s="1" customFormat="1" ht="18" customHeight="1" x14ac:dyDescent="0.3">
      <c r="A14" s="30" t="s">
        <v>86</v>
      </c>
      <c r="B14" s="31">
        <v>12202</v>
      </c>
      <c r="C14" s="32" t="s">
        <v>33</v>
      </c>
      <c r="D14" s="58">
        <f>SUMIFS('Реестр факт'!$C:$C,'Реестр факт'!$J:$J,D$3,'Реестр факт'!$E:$E,$C14,'Реестр факт'!$I:$I,"факт")*IF($A14="-",-1,1)</f>
        <v>190412.5</v>
      </c>
      <c r="E14" s="58">
        <f>SUMIFS('Реестр факт'!$C:$C,'Реестр факт'!$J:$J,E$3,'Реестр факт'!$E:$E,$C14,'Реестр факт'!$I:$I,"факт")*IF($A14="-",-1,1)</f>
        <v>197987.5</v>
      </c>
      <c r="F14" s="58">
        <f>SUMIFS('Реестр факт'!$C:$C,'Реестр факт'!$J:$J,F$3,'Реестр факт'!$E:$E,$C14,'Реестр факт'!$I:$I,"факт")*IF($A14="-",-1,1)</f>
        <v>194787.5</v>
      </c>
      <c r="G14" s="58">
        <f>SUMIFS('Реестр факт'!$C:$C,'Реестр факт'!$J:$J,G$3,'Реестр факт'!$E:$E,$C14,'Реестр факт'!$I:$I,"факт")*IF($A14="-",-1,1)</f>
        <v>202392.5</v>
      </c>
      <c r="H14" s="58">
        <f>SUMIFS('Реестр факт'!$C:$C,'Реестр факт'!$J:$J,H$3,'Реестр факт'!$E:$E,$C14,'Реестр факт'!$I:$I,"факт")*IF($A14="-",-1,1)</f>
        <v>208937.5</v>
      </c>
      <c r="I14" s="58">
        <f>SUMIFS('Реестр факт'!$C:$C,'Реестр факт'!$J:$J,I$3,'Реестр факт'!$E:$E,$C14,'Реестр факт'!$I:$I,"факт")*IF($A14="-",-1,1)</f>
        <v>213826.5</v>
      </c>
      <c r="J14" s="58">
        <f>SUMIFS('Реестр факт'!$C:$C,'Реестр факт'!$J:$J,J$3,'Реестр факт'!$E:$E,$C14,'Реестр факт'!$I:$I,"факт")*IF($A14="-",-1,1)</f>
        <v>0</v>
      </c>
      <c r="K14" s="58">
        <f>SUMIFS('Реестр факт'!$C:$C,'Реестр факт'!$J:$J,K$3,'Реестр факт'!$E:$E,$C14,'Реестр факт'!$I:$I,"факт")*IF($A14="-",-1,1)</f>
        <v>0</v>
      </c>
      <c r="L14" s="58">
        <f>SUMIFS('Реестр факт'!$C:$C,'Реестр факт'!$J:$J,L$3,'Реестр факт'!$E:$E,$C14,'Реестр факт'!$I:$I,"факт")*IF($A14="-",-1,1)</f>
        <v>0</v>
      </c>
      <c r="M14" s="58">
        <f>SUMIFS('Реестр факт'!$C:$C,'Реестр факт'!$J:$J,M$3,'Реестр факт'!$E:$E,$C14,'Реестр факт'!$I:$I,"факт")*IF($A14="-",-1,1)</f>
        <v>0</v>
      </c>
      <c r="N14" s="58">
        <f>SUMIFS('Реестр факт'!$C:$C,'Реестр факт'!$J:$J,N$3,'Реестр факт'!$E:$E,$C14,'Реестр факт'!$I:$I,"факт")*IF($A14="-",-1,1)</f>
        <v>0</v>
      </c>
      <c r="O14" s="58">
        <f>SUMIFS('Реестр факт'!$C:$C,'Реестр факт'!$J:$J,O$3,'Реестр факт'!$E:$E,$C14,'Реестр факт'!$I:$I,"факт")*IF($A14="-",-1,1)</f>
        <v>0</v>
      </c>
      <c r="P14" s="59">
        <f t="shared" si="3"/>
        <v>1208344</v>
      </c>
    </row>
    <row r="15" spans="1:16" s="1" customFormat="1" ht="18" customHeight="1" x14ac:dyDescent="0.3">
      <c r="A15" s="30" t="s">
        <v>86</v>
      </c>
      <c r="B15" s="31">
        <v>12203</v>
      </c>
      <c r="C15" s="32" t="s">
        <v>34</v>
      </c>
      <c r="D15" s="58">
        <f>SUMIFS('Реестр факт'!$C:$C,'Реестр факт'!$J:$J,D$3,'Реестр факт'!$E:$E,$C15,'Реестр факт'!$I:$I,"факт")*IF($A15="-",-1,1)</f>
        <v>3200</v>
      </c>
      <c r="E15" s="58">
        <f>SUMIFS('Реестр факт'!$C:$C,'Реестр факт'!$J:$J,E$3,'Реестр факт'!$E:$E,$C15,'Реестр факт'!$I:$I,"факт")*IF($A15="-",-1,1)</f>
        <v>5400</v>
      </c>
      <c r="F15" s="58">
        <f>SUMIFS('Реестр факт'!$C:$C,'Реестр факт'!$J:$J,F$3,'Реестр факт'!$E:$E,$C15,'Реестр факт'!$I:$I,"факт")*IF($A15="-",-1,1)</f>
        <v>2600</v>
      </c>
      <c r="G15" s="58">
        <f>SUMIFS('Реестр факт'!$C:$C,'Реестр факт'!$J:$J,G$3,'Реестр факт'!$E:$E,$C15,'Реестр факт'!$I:$I,"факт")*IF($A15="-",-1,1)</f>
        <v>8400</v>
      </c>
      <c r="H15" s="58">
        <f>SUMIFS('Реестр факт'!$C:$C,'Реестр факт'!$J:$J,H$3,'Реестр факт'!$E:$E,$C15,'Реестр факт'!$I:$I,"факт")*IF($A15="-",-1,1)</f>
        <v>7500</v>
      </c>
      <c r="I15" s="58">
        <f>SUMIFS('Реестр факт'!$C:$C,'Реестр факт'!$J:$J,I$3,'Реестр факт'!$E:$E,$C15,'Реестр факт'!$I:$I,"факт")*IF($A15="-",-1,1)</f>
        <v>4000</v>
      </c>
      <c r="J15" s="58">
        <f>SUMIFS('Реестр факт'!$C:$C,'Реестр факт'!$J:$J,J$3,'Реестр факт'!$E:$E,$C15,'Реестр факт'!$I:$I,"факт")*IF($A15="-",-1,1)</f>
        <v>0</v>
      </c>
      <c r="K15" s="58">
        <f>SUMIFS('Реестр факт'!$C:$C,'Реестр факт'!$J:$J,K$3,'Реестр факт'!$E:$E,$C15,'Реестр факт'!$I:$I,"факт")*IF($A15="-",-1,1)</f>
        <v>0</v>
      </c>
      <c r="L15" s="58">
        <f>SUMIFS('Реестр факт'!$C:$C,'Реестр факт'!$J:$J,L$3,'Реестр факт'!$E:$E,$C15,'Реестр факт'!$I:$I,"факт")*IF($A15="-",-1,1)</f>
        <v>0</v>
      </c>
      <c r="M15" s="58">
        <f>SUMIFS('Реестр факт'!$C:$C,'Реестр факт'!$J:$J,M$3,'Реестр факт'!$E:$E,$C15,'Реестр факт'!$I:$I,"факт")*IF($A15="-",-1,1)</f>
        <v>0</v>
      </c>
      <c r="N15" s="58">
        <f>SUMIFS('Реестр факт'!$C:$C,'Реестр факт'!$J:$J,N$3,'Реестр факт'!$E:$E,$C15,'Реестр факт'!$I:$I,"факт")*IF($A15="-",-1,1)</f>
        <v>0</v>
      </c>
      <c r="O15" s="58">
        <f>SUMIFS('Реестр факт'!$C:$C,'Реестр факт'!$J:$J,O$3,'Реестр факт'!$E:$E,$C15,'Реестр факт'!$I:$I,"факт")*IF($A15="-",-1,1)</f>
        <v>0</v>
      </c>
      <c r="P15" s="59">
        <f t="shared" si="3"/>
        <v>31100</v>
      </c>
    </row>
    <row r="16" spans="1:16" s="22" customFormat="1" ht="18" customHeight="1" x14ac:dyDescent="0.3">
      <c r="A16" s="33"/>
      <c r="B16" s="34">
        <v>12300</v>
      </c>
      <c r="C16" s="35" t="s">
        <v>35</v>
      </c>
      <c r="D16" s="60">
        <f>SUM(D17:D20)</f>
        <v>1287986</v>
      </c>
      <c r="E16" s="60">
        <f t="shared" ref="E16:O16" si="5">SUM(E17:E20)</f>
        <v>1513831</v>
      </c>
      <c r="F16" s="60">
        <f t="shared" si="5"/>
        <v>937434</v>
      </c>
      <c r="G16" s="60">
        <f t="shared" si="5"/>
        <v>1321429</v>
      </c>
      <c r="H16" s="60">
        <f t="shared" si="5"/>
        <v>1086377</v>
      </c>
      <c r="I16" s="60">
        <f t="shared" si="5"/>
        <v>1664534</v>
      </c>
      <c r="J16" s="60">
        <f t="shared" si="5"/>
        <v>0</v>
      </c>
      <c r="K16" s="60">
        <f t="shared" si="5"/>
        <v>0</v>
      </c>
      <c r="L16" s="60">
        <f t="shared" si="5"/>
        <v>0</v>
      </c>
      <c r="M16" s="60">
        <f t="shared" si="5"/>
        <v>0</v>
      </c>
      <c r="N16" s="60">
        <f t="shared" si="5"/>
        <v>0</v>
      </c>
      <c r="O16" s="60">
        <f t="shared" si="5"/>
        <v>0</v>
      </c>
      <c r="P16" s="61">
        <f t="shared" si="3"/>
        <v>7811591</v>
      </c>
    </row>
    <row r="17" spans="1:16" s="1" customFormat="1" ht="18" customHeight="1" x14ac:dyDescent="0.3">
      <c r="A17" s="30" t="s">
        <v>86</v>
      </c>
      <c r="B17" s="31">
        <v>12301</v>
      </c>
      <c r="C17" s="32" t="s">
        <v>36</v>
      </c>
      <c r="D17" s="58">
        <f>SUMIFS('Реестр факт'!$C:$C,'Реестр факт'!$J:$J,D$3,'Реестр факт'!$E:$E,$C17,'Реестр факт'!$I:$I,"факт")*IF($A17="-",-1,1)</f>
        <v>107549</v>
      </c>
      <c r="E17" s="58">
        <f>SUMIFS('Реестр факт'!$C:$C,'Реестр факт'!$J:$J,E$3,'Реестр факт'!$E:$E,$C17,'Реестр факт'!$I:$I,"факт")*IF($A17="-",-1,1)</f>
        <v>117350</v>
      </c>
      <c r="F17" s="58">
        <f>SUMIFS('Реестр факт'!$C:$C,'Реестр факт'!$J:$J,F$3,'Реестр факт'!$E:$E,$C17,'Реестр факт'!$I:$I,"факт")*IF($A17="-",-1,1)</f>
        <v>125600</v>
      </c>
      <c r="G17" s="58">
        <f>SUMIFS('Реестр факт'!$C:$C,'Реестр факт'!$J:$J,G$3,'Реестр факт'!$E:$E,$C17,'Реестр факт'!$I:$I,"факт")*IF($A17="-",-1,1)</f>
        <v>133110</v>
      </c>
      <c r="H17" s="58">
        <f>SUMIFS('Реестр факт'!$C:$C,'Реестр факт'!$J:$J,H$3,'Реестр факт'!$E:$E,$C17,'Реестр факт'!$I:$I,"факт")*IF($A17="-",-1,1)</f>
        <v>147530</v>
      </c>
      <c r="I17" s="58">
        <f>SUMIFS('Реестр факт'!$C:$C,'Реестр факт'!$J:$J,I$3,'Реестр факт'!$E:$E,$C17,'Реестр факт'!$I:$I,"факт")*IF($A17="-",-1,1)</f>
        <v>150800</v>
      </c>
      <c r="J17" s="58">
        <f>SUMIFS('Реестр факт'!$C:$C,'Реестр факт'!$J:$J,J$3,'Реестр факт'!$E:$E,$C17,'Реестр факт'!$I:$I,"факт")*IF($A17="-",-1,1)</f>
        <v>0</v>
      </c>
      <c r="K17" s="58">
        <f>SUMIFS('Реестр факт'!$C:$C,'Реестр факт'!$J:$J,K$3,'Реестр факт'!$E:$E,$C17,'Реестр факт'!$I:$I,"факт")*IF($A17="-",-1,1)</f>
        <v>0</v>
      </c>
      <c r="L17" s="58">
        <f>SUMIFS('Реестр факт'!$C:$C,'Реестр факт'!$J:$J,L$3,'Реестр факт'!$E:$E,$C17,'Реестр факт'!$I:$I,"факт")*IF($A17="-",-1,1)</f>
        <v>0</v>
      </c>
      <c r="M17" s="58">
        <f>SUMIFS('Реестр факт'!$C:$C,'Реестр факт'!$J:$J,M$3,'Реестр факт'!$E:$E,$C17,'Реестр факт'!$I:$I,"факт")*IF($A17="-",-1,1)</f>
        <v>0</v>
      </c>
      <c r="N17" s="58">
        <f>SUMIFS('Реестр факт'!$C:$C,'Реестр факт'!$J:$J,N$3,'Реестр факт'!$E:$E,$C17,'Реестр факт'!$I:$I,"факт")*IF($A17="-",-1,1)</f>
        <v>0</v>
      </c>
      <c r="O17" s="58">
        <f>SUMIFS('Реестр факт'!$C:$C,'Реестр факт'!$J:$J,O$3,'Реестр факт'!$E:$E,$C17,'Реестр факт'!$I:$I,"факт")*IF($A17="-",-1,1)</f>
        <v>0</v>
      </c>
      <c r="P17" s="59">
        <f t="shared" si="3"/>
        <v>781939</v>
      </c>
    </row>
    <row r="18" spans="1:16" s="1" customFormat="1" ht="18" customHeight="1" x14ac:dyDescent="0.3">
      <c r="A18" s="30" t="s">
        <v>86</v>
      </c>
      <c r="B18" s="31">
        <v>12302</v>
      </c>
      <c r="C18" s="32" t="s">
        <v>37</v>
      </c>
      <c r="D18" s="58">
        <f>SUMIFS('Реестр факт'!$C:$C,'Реестр факт'!$J:$J,D$3,'Реестр факт'!$E:$E,$C18,'Реестр факт'!$I:$I,"факт")*IF($A18="-",-1,1)</f>
        <v>560437</v>
      </c>
      <c r="E18" s="58">
        <f>SUMIFS('Реестр факт'!$C:$C,'Реестр факт'!$J:$J,E$3,'Реестр факт'!$E:$E,$C18,'Реестр факт'!$I:$I,"факт")*IF($A18="-",-1,1)</f>
        <v>756481</v>
      </c>
      <c r="F18" s="58">
        <f>SUMIFS('Реестр факт'!$C:$C,'Реестр факт'!$J:$J,F$3,'Реестр факт'!$E:$E,$C18,'Реестр факт'!$I:$I,"факт")*IF($A18="-",-1,1)</f>
        <v>471834</v>
      </c>
      <c r="G18" s="58">
        <f>SUMIFS('Реестр факт'!$C:$C,'Реестр факт'!$J:$J,G$3,'Реестр факт'!$E:$E,$C18,'Реестр факт'!$I:$I,"факт")*IF($A18="-",-1,1)</f>
        <v>658319</v>
      </c>
      <c r="H18" s="58">
        <f>SUMIFS('Реестр факт'!$C:$C,'Реестр факт'!$J:$J,H$3,'Реестр факт'!$E:$E,$C18,'Реестр факт'!$I:$I,"факт")*IF($A18="-",-1,1)</f>
        <v>471847</v>
      </c>
      <c r="I18" s="58">
        <f>SUMIFS('Реестр факт'!$C:$C,'Реестр факт'!$J:$J,I$3,'Реестр факт'!$E:$E,$C18,'Реестр факт'!$I:$I,"факт")*IF($A18="-",-1,1)</f>
        <v>881734</v>
      </c>
      <c r="J18" s="58">
        <f>SUMIFS('Реестр факт'!$C:$C,'Реестр факт'!$J:$J,J$3,'Реестр факт'!$E:$E,$C18,'Реестр факт'!$I:$I,"факт")*IF($A18="-",-1,1)</f>
        <v>0</v>
      </c>
      <c r="K18" s="58">
        <f>SUMIFS('Реестр факт'!$C:$C,'Реестр факт'!$J:$J,K$3,'Реестр факт'!$E:$E,$C18,'Реестр факт'!$I:$I,"факт")*IF($A18="-",-1,1)</f>
        <v>0</v>
      </c>
      <c r="L18" s="58">
        <f>SUMIFS('Реестр факт'!$C:$C,'Реестр факт'!$J:$J,L$3,'Реестр факт'!$E:$E,$C18,'Реестр факт'!$I:$I,"факт")*IF($A18="-",-1,1)</f>
        <v>0</v>
      </c>
      <c r="M18" s="58">
        <f>SUMIFS('Реестр факт'!$C:$C,'Реестр факт'!$J:$J,M$3,'Реестр факт'!$E:$E,$C18,'Реестр факт'!$I:$I,"факт")*IF($A18="-",-1,1)</f>
        <v>0</v>
      </c>
      <c r="N18" s="58">
        <f>SUMIFS('Реестр факт'!$C:$C,'Реестр факт'!$J:$J,N$3,'Реестр факт'!$E:$E,$C18,'Реестр факт'!$I:$I,"факт")*IF($A18="-",-1,1)</f>
        <v>0</v>
      </c>
      <c r="O18" s="58">
        <f>SUMIFS('Реестр факт'!$C:$C,'Реестр факт'!$J:$J,O$3,'Реестр факт'!$E:$E,$C18,'Реестр факт'!$I:$I,"факт")*IF($A18="-",-1,1)</f>
        <v>0</v>
      </c>
      <c r="P18" s="59">
        <f t="shared" si="3"/>
        <v>3800652</v>
      </c>
    </row>
    <row r="19" spans="1:16" s="1" customFormat="1" ht="18" customHeight="1" x14ac:dyDescent="0.3">
      <c r="A19" s="30" t="s">
        <v>86</v>
      </c>
      <c r="B19" s="31">
        <v>12303</v>
      </c>
      <c r="C19" s="32" t="s">
        <v>38</v>
      </c>
      <c r="D19" s="58">
        <f>SUMIFS('Реестр факт'!$C:$C,'Реестр факт'!$J:$J,D$3,'Реестр факт'!$E:$E,$C19,'Реестр факт'!$I:$I,"факт")*IF($A19="-",-1,1)</f>
        <v>620000</v>
      </c>
      <c r="E19" s="58">
        <f>SUMIFS('Реестр факт'!$C:$C,'Реестр факт'!$J:$J,E$3,'Реестр факт'!$E:$E,$C19,'Реестр факт'!$I:$I,"факт")*IF($A19="-",-1,1)</f>
        <v>640000</v>
      </c>
      <c r="F19" s="58">
        <f>SUMIFS('Реестр факт'!$C:$C,'Реестр факт'!$J:$J,F$3,'Реестр факт'!$E:$E,$C19,'Реестр факт'!$I:$I,"факт")*IF($A19="-",-1,1)</f>
        <v>340000</v>
      </c>
      <c r="G19" s="58">
        <f>SUMIFS('Реестр факт'!$C:$C,'Реестр факт'!$J:$J,G$3,'Реестр факт'!$E:$E,$C19,'Реестр факт'!$I:$I,"факт")*IF($A19="-",-1,1)</f>
        <v>530000</v>
      </c>
      <c r="H19" s="58">
        <f>SUMIFS('Реестр факт'!$C:$C,'Реестр факт'!$J:$J,H$3,'Реестр факт'!$E:$E,$C19,'Реестр факт'!$I:$I,"факт")*IF($A19="-",-1,1)</f>
        <v>467000</v>
      </c>
      <c r="I19" s="58">
        <f>SUMIFS('Реестр факт'!$C:$C,'Реестр факт'!$J:$J,I$3,'Реестр факт'!$E:$E,$C19,'Реестр факт'!$I:$I,"факт")*IF($A19="-",-1,1)</f>
        <v>632000</v>
      </c>
      <c r="J19" s="58">
        <f>SUMIFS('Реестр факт'!$C:$C,'Реестр факт'!$J:$J,J$3,'Реестр факт'!$E:$E,$C19,'Реестр факт'!$I:$I,"факт")*IF($A19="-",-1,1)</f>
        <v>0</v>
      </c>
      <c r="K19" s="58">
        <f>SUMIFS('Реестр факт'!$C:$C,'Реестр факт'!$J:$J,K$3,'Реестр факт'!$E:$E,$C19,'Реестр факт'!$I:$I,"факт")*IF($A19="-",-1,1)</f>
        <v>0</v>
      </c>
      <c r="L19" s="58">
        <f>SUMIFS('Реестр факт'!$C:$C,'Реестр факт'!$J:$J,L$3,'Реестр факт'!$E:$E,$C19,'Реестр факт'!$I:$I,"факт")*IF($A19="-",-1,1)</f>
        <v>0</v>
      </c>
      <c r="M19" s="58">
        <f>SUMIFS('Реестр факт'!$C:$C,'Реестр факт'!$J:$J,M$3,'Реестр факт'!$E:$E,$C19,'Реестр факт'!$I:$I,"факт")*IF($A19="-",-1,1)</f>
        <v>0</v>
      </c>
      <c r="N19" s="58">
        <f>SUMIFS('Реестр факт'!$C:$C,'Реестр факт'!$J:$J,N$3,'Реестр факт'!$E:$E,$C19,'Реестр факт'!$I:$I,"факт")*IF($A19="-",-1,1)</f>
        <v>0</v>
      </c>
      <c r="O19" s="58">
        <f>SUMIFS('Реестр факт'!$C:$C,'Реестр факт'!$J:$J,O$3,'Реестр факт'!$E:$E,$C19,'Реестр факт'!$I:$I,"факт")*IF($A19="-",-1,1)</f>
        <v>0</v>
      </c>
      <c r="P19" s="59">
        <f t="shared" si="3"/>
        <v>3229000</v>
      </c>
    </row>
    <row r="20" spans="1:16" s="1" customFormat="1" ht="18" customHeight="1" x14ac:dyDescent="0.3">
      <c r="A20" s="30" t="s">
        <v>86</v>
      </c>
      <c r="B20" s="31">
        <v>12304</v>
      </c>
      <c r="C20" s="32" t="s">
        <v>39</v>
      </c>
      <c r="D20" s="58">
        <f>SUMIFS('Реестр факт'!$C:$C,'Реестр факт'!$J:$J,D$3,'Реестр факт'!$E:$E,$C20,'Реестр факт'!$I:$I,"факт")*IF($A20="-",-1,1)</f>
        <v>0</v>
      </c>
      <c r="E20" s="58">
        <f>SUMIFS('Реестр факт'!$C:$C,'Реестр факт'!$J:$J,E$3,'Реестр факт'!$E:$E,$C20,'Реестр факт'!$I:$I,"факт")*IF($A20="-",-1,1)</f>
        <v>0</v>
      </c>
      <c r="F20" s="58">
        <f>SUMIFS('Реестр факт'!$C:$C,'Реестр факт'!$J:$J,F$3,'Реестр факт'!$E:$E,$C20,'Реестр факт'!$I:$I,"факт")*IF($A20="-",-1,1)</f>
        <v>0</v>
      </c>
      <c r="G20" s="58">
        <f>SUMIFS('Реестр факт'!$C:$C,'Реестр факт'!$J:$J,G$3,'Реестр факт'!$E:$E,$C20,'Реестр факт'!$I:$I,"факт")*IF($A20="-",-1,1)</f>
        <v>0</v>
      </c>
      <c r="H20" s="58">
        <f>SUMIFS('Реестр факт'!$C:$C,'Реестр факт'!$J:$J,H$3,'Реестр факт'!$E:$E,$C20,'Реестр факт'!$I:$I,"факт")*IF($A20="-",-1,1)</f>
        <v>0</v>
      </c>
      <c r="I20" s="58">
        <f>SUMIFS('Реестр факт'!$C:$C,'Реестр факт'!$J:$J,I$3,'Реестр факт'!$E:$E,$C20,'Реестр факт'!$I:$I,"факт")*IF($A20="-",-1,1)</f>
        <v>0</v>
      </c>
      <c r="J20" s="58">
        <f>SUMIFS('Реестр факт'!$C:$C,'Реестр факт'!$J:$J,J$3,'Реестр факт'!$E:$E,$C20,'Реестр факт'!$I:$I,"факт")*IF($A20="-",-1,1)</f>
        <v>0</v>
      </c>
      <c r="K20" s="58">
        <f>SUMIFS('Реестр факт'!$C:$C,'Реестр факт'!$J:$J,K$3,'Реестр факт'!$E:$E,$C20,'Реестр факт'!$I:$I,"факт")*IF($A20="-",-1,1)</f>
        <v>0</v>
      </c>
      <c r="L20" s="58">
        <f>SUMIFS('Реестр факт'!$C:$C,'Реестр факт'!$J:$J,L$3,'Реестр факт'!$E:$E,$C20,'Реестр факт'!$I:$I,"факт")*IF($A20="-",-1,1)</f>
        <v>0</v>
      </c>
      <c r="M20" s="58">
        <f>SUMIFS('Реестр факт'!$C:$C,'Реестр факт'!$J:$J,M$3,'Реестр факт'!$E:$E,$C20,'Реестр факт'!$I:$I,"факт")*IF($A20="-",-1,1)</f>
        <v>0</v>
      </c>
      <c r="N20" s="58">
        <f>SUMIFS('Реестр факт'!$C:$C,'Реестр факт'!$J:$J,N$3,'Реестр факт'!$E:$E,$C20,'Реестр факт'!$I:$I,"факт")*IF($A20="-",-1,1)</f>
        <v>0</v>
      </c>
      <c r="O20" s="58">
        <f>SUMIFS('Реестр факт'!$C:$C,'Реестр факт'!$J:$J,O$3,'Реестр факт'!$E:$E,$C20,'Реестр факт'!$I:$I,"факт")*IF($A20="-",-1,1)</f>
        <v>0</v>
      </c>
      <c r="P20" s="59">
        <f t="shared" si="3"/>
        <v>0</v>
      </c>
    </row>
    <row r="21" spans="1:16" s="22" customFormat="1" ht="18" customHeight="1" x14ac:dyDescent="0.3">
      <c r="A21" s="33"/>
      <c r="B21" s="34">
        <v>12400</v>
      </c>
      <c r="C21" s="35" t="s">
        <v>40</v>
      </c>
      <c r="D21" s="60">
        <f>SUM(D22:D26)</f>
        <v>191924</v>
      </c>
      <c r="E21" s="60">
        <f t="shared" ref="E21:O21" si="6">SUM(E22:E26)</f>
        <v>210332</v>
      </c>
      <c r="F21" s="60">
        <f t="shared" si="6"/>
        <v>242783</v>
      </c>
      <c r="G21" s="60">
        <f t="shared" si="6"/>
        <v>170234</v>
      </c>
      <c r="H21" s="60">
        <f t="shared" si="6"/>
        <v>190742</v>
      </c>
      <c r="I21" s="60">
        <f t="shared" si="6"/>
        <v>103843</v>
      </c>
      <c r="J21" s="60">
        <f t="shared" si="6"/>
        <v>0</v>
      </c>
      <c r="K21" s="60">
        <f t="shared" si="6"/>
        <v>0</v>
      </c>
      <c r="L21" s="60">
        <f t="shared" si="6"/>
        <v>0</v>
      </c>
      <c r="M21" s="60">
        <f t="shared" si="6"/>
        <v>0</v>
      </c>
      <c r="N21" s="60">
        <f t="shared" si="6"/>
        <v>0</v>
      </c>
      <c r="O21" s="60">
        <f t="shared" si="6"/>
        <v>0</v>
      </c>
      <c r="P21" s="61">
        <f t="shared" si="3"/>
        <v>1109858</v>
      </c>
    </row>
    <row r="22" spans="1:16" s="1" customFormat="1" ht="18" customHeight="1" x14ac:dyDescent="0.3">
      <c r="A22" s="30" t="s">
        <v>86</v>
      </c>
      <c r="B22" s="31">
        <v>12401</v>
      </c>
      <c r="C22" s="32" t="s">
        <v>41</v>
      </c>
      <c r="D22" s="58">
        <f>SUMIFS('Реестр факт'!$C:$C,'Реестр факт'!$J:$J,D$3,'Реестр факт'!$E:$E,$C22,'Реестр факт'!$I:$I,"факт")*IF($A22="-",-1,1)</f>
        <v>44618</v>
      </c>
      <c r="E22" s="58">
        <f>SUMIFS('Реестр факт'!$C:$C,'Реестр факт'!$J:$J,E$3,'Реестр факт'!$E:$E,$C22,'Реестр факт'!$I:$I,"факт")*IF($A22="-",-1,1)</f>
        <v>21332</v>
      </c>
      <c r="F22" s="58">
        <f>SUMIFS('Реестр факт'!$C:$C,'Реестр факт'!$J:$J,F$3,'Реестр факт'!$E:$E,$C22,'Реестр факт'!$I:$I,"факт")*IF($A22="-",-1,1)</f>
        <v>52486</v>
      </c>
      <c r="G22" s="58">
        <f>SUMIFS('Реестр факт'!$C:$C,'Реестр факт'!$J:$J,G$3,'Реестр факт'!$E:$E,$C22,'Реестр факт'!$I:$I,"факт")*IF($A22="-",-1,1)</f>
        <v>15975</v>
      </c>
      <c r="H22" s="58">
        <f>SUMIFS('Реестр факт'!$C:$C,'Реестр факт'!$J:$J,H$3,'Реестр факт'!$E:$E,$C22,'Реестр факт'!$I:$I,"факт")*IF($A22="-",-1,1)</f>
        <v>23674</v>
      </c>
      <c r="I22" s="58">
        <f>SUMIFS('Реестр факт'!$C:$C,'Реестр факт'!$J:$J,I$3,'Реестр факт'!$E:$E,$C22,'Реестр факт'!$I:$I,"факт")*IF($A22="-",-1,1)</f>
        <v>21945</v>
      </c>
      <c r="J22" s="58">
        <f>SUMIFS('Реестр факт'!$C:$C,'Реестр факт'!$J:$J,J$3,'Реестр факт'!$E:$E,$C22,'Реестр факт'!$I:$I,"факт")*IF($A22="-",-1,1)</f>
        <v>0</v>
      </c>
      <c r="K22" s="58">
        <f>SUMIFS('Реестр факт'!$C:$C,'Реестр факт'!$J:$J,K$3,'Реестр факт'!$E:$E,$C22,'Реестр факт'!$I:$I,"факт")*IF($A22="-",-1,1)</f>
        <v>0</v>
      </c>
      <c r="L22" s="58">
        <f>SUMIFS('Реестр факт'!$C:$C,'Реестр факт'!$J:$J,L$3,'Реестр факт'!$E:$E,$C22,'Реестр факт'!$I:$I,"факт")*IF($A22="-",-1,1)</f>
        <v>0</v>
      </c>
      <c r="M22" s="58">
        <f>SUMIFS('Реестр факт'!$C:$C,'Реестр факт'!$J:$J,M$3,'Реестр факт'!$E:$E,$C22,'Реестр факт'!$I:$I,"факт")*IF($A22="-",-1,1)</f>
        <v>0</v>
      </c>
      <c r="N22" s="58">
        <f>SUMIFS('Реестр факт'!$C:$C,'Реестр факт'!$J:$J,N$3,'Реестр факт'!$E:$E,$C22,'Реестр факт'!$I:$I,"факт")*IF($A22="-",-1,1)</f>
        <v>0</v>
      </c>
      <c r="O22" s="58">
        <f>SUMIFS('Реестр факт'!$C:$C,'Реестр факт'!$J:$J,O$3,'Реестр факт'!$E:$E,$C22,'Реестр факт'!$I:$I,"факт")*IF($A22="-",-1,1)</f>
        <v>0</v>
      </c>
      <c r="P22" s="59">
        <f t="shared" si="3"/>
        <v>180030</v>
      </c>
    </row>
    <row r="23" spans="1:16" s="1" customFormat="1" ht="18" customHeight="1" x14ac:dyDescent="0.3">
      <c r="A23" s="30" t="s">
        <v>86</v>
      </c>
      <c r="B23" s="31">
        <v>12402</v>
      </c>
      <c r="C23" s="32" t="s">
        <v>42</v>
      </c>
      <c r="D23" s="58">
        <f>SUMIFS('Реестр факт'!$C:$C,'Реестр факт'!$J:$J,D$3,'Реестр факт'!$E:$E,$C23,'Реестр факт'!$I:$I,"факт")*IF($A23="-",-1,1)</f>
        <v>37668</v>
      </c>
      <c r="E23" s="58">
        <f>SUMIFS('Реестр факт'!$C:$C,'Реестр факт'!$J:$J,E$3,'Реестр факт'!$E:$E,$C23,'Реестр факт'!$I:$I,"факт")*IF($A23="-",-1,1)</f>
        <v>36596</v>
      </c>
      <c r="F23" s="58">
        <f>SUMIFS('Реестр факт'!$C:$C,'Реестр факт'!$J:$J,F$3,'Реестр факт'!$E:$E,$C23,'Реестр факт'!$I:$I,"факт")*IF($A23="-",-1,1)</f>
        <v>54915</v>
      </c>
      <c r="G23" s="58">
        <f>SUMIFS('Реестр факт'!$C:$C,'Реестр факт'!$J:$J,G$3,'Реестр факт'!$E:$E,$C23,'Реестр факт'!$I:$I,"факт")*IF($A23="-",-1,1)</f>
        <v>38067</v>
      </c>
      <c r="H23" s="58">
        <f>SUMIFS('Реестр факт'!$C:$C,'Реестр факт'!$J:$J,H$3,'Реестр факт'!$E:$E,$C23,'Реестр факт'!$I:$I,"факт")*IF($A23="-",-1,1)</f>
        <v>29533</v>
      </c>
      <c r="I23" s="58">
        <f>SUMIFS('Реестр факт'!$C:$C,'Реестр факт'!$J:$J,I$3,'Реестр факт'!$E:$E,$C23,'Реестр факт'!$I:$I,"факт")*IF($A23="-",-1,1)</f>
        <v>27686</v>
      </c>
      <c r="J23" s="58">
        <f>SUMIFS('Реестр факт'!$C:$C,'Реестр факт'!$J:$J,J$3,'Реестр факт'!$E:$E,$C23,'Реестр факт'!$I:$I,"факт")*IF($A23="-",-1,1)</f>
        <v>0</v>
      </c>
      <c r="K23" s="58">
        <f>SUMIFS('Реестр факт'!$C:$C,'Реестр факт'!$J:$J,K$3,'Реестр факт'!$E:$E,$C23,'Реестр факт'!$I:$I,"факт")*IF($A23="-",-1,1)</f>
        <v>0</v>
      </c>
      <c r="L23" s="58">
        <f>SUMIFS('Реестр факт'!$C:$C,'Реестр факт'!$J:$J,L$3,'Реестр факт'!$E:$E,$C23,'Реестр факт'!$I:$I,"факт")*IF($A23="-",-1,1)</f>
        <v>0</v>
      </c>
      <c r="M23" s="58">
        <f>SUMIFS('Реестр факт'!$C:$C,'Реестр факт'!$J:$J,M$3,'Реестр факт'!$E:$E,$C23,'Реестр факт'!$I:$I,"факт")*IF($A23="-",-1,1)</f>
        <v>0</v>
      </c>
      <c r="N23" s="58">
        <f>SUMIFS('Реестр факт'!$C:$C,'Реестр факт'!$J:$J,N$3,'Реестр факт'!$E:$E,$C23,'Реестр факт'!$I:$I,"факт")*IF($A23="-",-1,1)</f>
        <v>0</v>
      </c>
      <c r="O23" s="58">
        <f>SUMIFS('Реестр факт'!$C:$C,'Реестр факт'!$J:$J,O$3,'Реестр факт'!$E:$E,$C23,'Реестр факт'!$I:$I,"факт")*IF($A23="-",-1,1)</f>
        <v>0</v>
      </c>
      <c r="P23" s="59">
        <f t="shared" si="3"/>
        <v>224465</v>
      </c>
    </row>
    <row r="24" spans="1:16" s="1" customFormat="1" ht="18" customHeight="1" x14ac:dyDescent="0.3">
      <c r="A24" s="30" t="s">
        <v>86</v>
      </c>
      <c r="B24" s="31">
        <v>12403</v>
      </c>
      <c r="C24" s="32" t="s">
        <v>43</v>
      </c>
      <c r="D24" s="58">
        <f>SUMIFS('Реестр факт'!$C:$C,'Реестр факт'!$J:$J,D$3,'Реестр факт'!$E:$E,$C24,'Реестр факт'!$I:$I,"факт")*IF($A24="-",-1,1)</f>
        <v>32619</v>
      </c>
      <c r="E24" s="58">
        <f>SUMIFS('Реестр факт'!$C:$C,'Реестр факт'!$J:$J,E$3,'Реестр факт'!$E:$E,$C24,'Реестр факт'!$I:$I,"факт")*IF($A24="-",-1,1)</f>
        <v>58852</v>
      </c>
      <c r="F24" s="58">
        <f>SUMIFS('Реестр факт'!$C:$C,'Реестр факт'!$J:$J,F$3,'Реестр факт'!$E:$E,$C24,'Реестр факт'!$I:$I,"факт")*IF($A24="-",-1,1)</f>
        <v>49530</v>
      </c>
      <c r="G24" s="58">
        <f>SUMIFS('Реестр факт'!$C:$C,'Реестр факт'!$J:$J,G$3,'Реестр факт'!$E:$E,$C24,'Реестр факт'!$I:$I,"факт")*IF($A24="-",-1,1)</f>
        <v>48980</v>
      </c>
      <c r="H24" s="58">
        <f>SUMIFS('Реестр факт'!$C:$C,'Реестр факт'!$J:$J,H$3,'Реестр факт'!$E:$E,$C24,'Реестр факт'!$I:$I,"факт")*IF($A24="-",-1,1)</f>
        <v>59729</v>
      </c>
      <c r="I24" s="58">
        <f>SUMIFS('Реестр факт'!$C:$C,'Реестр факт'!$J:$J,I$3,'Реестр факт'!$E:$E,$C24,'Реестр факт'!$I:$I,"факт")*IF($A24="-",-1,1)</f>
        <v>14672</v>
      </c>
      <c r="J24" s="58">
        <f>SUMIFS('Реестр факт'!$C:$C,'Реестр факт'!$J:$J,J$3,'Реестр факт'!$E:$E,$C24,'Реестр факт'!$I:$I,"факт")*IF($A24="-",-1,1)</f>
        <v>0</v>
      </c>
      <c r="K24" s="58">
        <f>SUMIFS('Реестр факт'!$C:$C,'Реестр факт'!$J:$J,K$3,'Реестр факт'!$E:$E,$C24,'Реестр факт'!$I:$I,"факт")*IF($A24="-",-1,1)</f>
        <v>0</v>
      </c>
      <c r="L24" s="58">
        <f>SUMIFS('Реестр факт'!$C:$C,'Реестр факт'!$J:$J,L$3,'Реестр факт'!$E:$E,$C24,'Реестр факт'!$I:$I,"факт")*IF($A24="-",-1,1)</f>
        <v>0</v>
      </c>
      <c r="M24" s="58">
        <f>SUMIFS('Реестр факт'!$C:$C,'Реестр факт'!$J:$J,M$3,'Реестр факт'!$E:$E,$C24,'Реестр факт'!$I:$I,"факт")*IF($A24="-",-1,1)</f>
        <v>0</v>
      </c>
      <c r="N24" s="58">
        <f>SUMIFS('Реестр факт'!$C:$C,'Реестр факт'!$J:$J,N$3,'Реестр факт'!$E:$E,$C24,'Реестр факт'!$I:$I,"факт")*IF($A24="-",-1,1)</f>
        <v>0</v>
      </c>
      <c r="O24" s="58">
        <f>SUMIFS('Реестр факт'!$C:$C,'Реестр факт'!$J:$J,O$3,'Реестр факт'!$E:$E,$C24,'Реестр факт'!$I:$I,"факт")*IF($A24="-",-1,1)</f>
        <v>0</v>
      </c>
      <c r="P24" s="59">
        <f t="shared" si="3"/>
        <v>264382</v>
      </c>
    </row>
    <row r="25" spans="1:16" s="1" customFormat="1" ht="18" customHeight="1" x14ac:dyDescent="0.3">
      <c r="A25" s="30" t="s">
        <v>86</v>
      </c>
      <c r="B25" s="31">
        <v>12404</v>
      </c>
      <c r="C25" s="32" t="s">
        <v>44</v>
      </c>
      <c r="D25" s="58">
        <f>SUMIFS('Реестр факт'!$C:$C,'Реестр факт'!$J:$J,D$3,'Реестр факт'!$E:$E,$C25,'Реестр факт'!$I:$I,"факт")*IF($A25="-",-1,1)</f>
        <v>24537</v>
      </c>
      <c r="E25" s="58">
        <f>SUMIFS('Реестр факт'!$C:$C,'Реестр факт'!$J:$J,E$3,'Реестр факт'!$E:$E,$C25,'Реестр факт'!$I:$I,"факт")*IF($A25="-",-1,1)</f>
        <v>42637</v>
      </c>
      <c r="F25" s="58">
        <f>SUMIFS('Реестр факт'!$C:$C,'Реестр факт'!$J:$J,F$3,'Реестр факт'!$E:$E,$C25,'Реестр факт'!$I:$I,"факт")*IF($A25="-",-1,1)</f>
        <v>45359</v>
      </c>
      <c r="G25" s="58">
        <f>SUMIFS('Реестр факт'!$C:$C,'Реестр факт'!$J:$J,G$3,'Реестр факт'!$E:$E,$C25,'Реестр факт'!$I:$I,"факт")*IF($A25="-",-1,1)</f>
        <v>23282</v>
      </c>
      <c r="H25" s="58">
        <f>SUMIFS('Реестр факт'!$C:$C,'Реестр факт'!$J:$J,H$3,'Реестр факт'!$E:$E,$C25,'Реестр факт'!$I:$I,"факт")*IF($A25="-",-1,1)</f>
        <v>32729</v>
      </c>
      <c r="I25" s="58">
        <f>SUMIFS('Реестр факт'!$C:$C,'Реестр факт'!$J:$J,I$3,'Реестр факт'!$E:$E,$C25,'Реестр факт'!$I:$I,"факт")*IF($A25="-",-1,1)</f>
        <v>16126</v>
      </c>
      <c r="J25" s="58">
        <f>SUMIFS('Реестр факт'!$C:$C,'Реестр факт'!$J:$J,J$3,'Реестр факт'!$E:$E,$C25,'Реестр факт'!$I:$I,"факт")*IF($A25="-",-1,1)</f>
        <v>0</v>
      </c>
      <c r="K25" s="58">
        <f>SUMIFS('Реестр факт'!$C:$C,'Реестр факт'!$J:$J,K$3,'Реестр факт'!$E:$E,$C25,'Реестр факт'!$I:$I,"факт")*IF($A25="-",-1,1)</f>
        <v>0</v>
      </c>
      <c r="L25" s="58">
        <f>SUMIFS('Реестр факт'!$C:$C,'Реестр факт'!$J:$J,L$3,'Реестр факт'!$E:$E,$C25,'Реестр факт'!$I:$I,"факт")*IF($A25="-",-1,1)</f>
        <v>0</v>
      </c>
      <c r="M25" s="58">
        <f>SUMIFS('Реестр факт'!$C:$C,'Реестр факт'!$J:$J,M$3,'Реестр факт'!$E:$E,$C25,'Реестр факт'!$I:$I,"факт")*IF($A25="-",-1,1)</f>
        <v>0</v>
      </c>
      <c r="N25" s="58">
        <f>SUMIFS('Реестр факт'!$C:$C,'Реестр факт'!$J:$J,N$3,'Реестр факт'!$E:$E,$C25,'Реестр факт'!$I:$I,"факт")*IF($A25="-",-1,1)</f>
        <v>0</v>
      </c>
      <c r="O25" s="58">
        <f>SUMIFS('Реестр факт'!$C:$C,'Реестр факт'!$J:$J,O$3,'Реестр факт'!$E:$E,$C25,'Реестр факт'!$I:$I,"факт")*IF($A25="-",-1,1)</f>
        <v>0</v>
      </c>
      <c r="P25" s="59">
        <f t="shared" si="3"/>
        <v>184670</v>
      </c>
    </row>
    <row r="26" spans="1:16" s="1" customFormat="1" ht="18" customHeight="1" x14ac:dyDescent="0.3">
      <c r="A26" s="30" t="s">
        <v>86</v>
      </c>
      <c r="B26" s="31">
        <v>12405</v>
      </c>
      <c r="C26" s="32" t="s">
        <v>45</v>
      </c>
      <c r="D26" s="58">
        <f>SUMIFS('Реестр факт'!$C:$C,'Реестр факт'!$J:$J,D$3,'Реестр факт'!$E:$E,$C26,'Реестр факт'!$I:$I,"факт")*IF($A26="-",-1,1)</f>
        <v>52482</v>
      </c>
      <c r="E26" s="58">
        <f>SUMIFS('Реестр факт'!$C:$C,'Реестр факт'!$J:$J,E$3,'Реестр факт'!$E:$E,$C26,'Реестр факт'!$I:$I,"факт")*IF($A26="-",-1,1)</f>
        <v>50915</v>
      </c>
      <c r="F26" s="58">
        <f>SUMIFS('Реестр факт'!$C:$C,'Реестр факт'!$J:$J,F$3,'Реестр факт'!$E:$E,$C26,'Реестр факт'!$I:$I,"факт")*IF($A26="-",-1,1)</f>
        <v>40493</v>
      </c>
      <c r="G26" s="58">
        <f>SUMIFS('Реестр факт'!$C:$C,'Реестр факт'!$J:$J,G$3,'Реестр факт'!$E:$E,$C26,'Реестр факт'!$I:$I,"факт")*IF($A26="-",-1,1)</f>
        <v>43930</v>
      </c>
      <c r="H26" s="58">
        <f>SUMIFS('Реестр факт'!$C:$C,'Реестр факт'!$J:$J,H$3,'Реестр факт'!$E:$E,$C26,'Реестр факт'!$I:$I,"факт")*IF($A26="-",-1,1)</f>
        <v>45077</v>
      </c>
      <c r="I26" s="58">
        <f>SUMIFS('Реестр факт'!$C:$C,'Реестр факт'!$J:$J,I$3,'Реестр факт'!$E:$E,$C26,'Реестр факт'!$I:$I,"факт")*IF($A26="-",-1,1)</f>
        <v>23414</v>
      </c>
      <c r="J26" s="58">
        <f>SUMIFS('Реестр факт'!$C:$C,'Реестр факт'!$J:$J,J$3,'Реестр факт'!$E:$E,$C26,'Реестр факт'!$I:$I,"факт")*IF($A26="-",-1,1)</f>
        <v>0</v>
      </c>
      <c r="K26" s="58">
        <f>SUMIFS('Реестр факт'!$C:$C,'Реестр факт'!$J:$J,K$3,'Реестр факт'!$E:$E,$C26,'Реестр факт'!$I:$I,"факт")*IF($A26="-",-1,1)</f>
        <v>0</v>
      </c>
      <c r="L26" s="58">
        <f>SUMIFS('Реестр факт'!$C:$C,'Реестр факт'!$J:$J,L$3,'Реестр факт'!$E:$E,$C26,'Реестр факт'!$I:$I,"факт")*IF($A26="-",-1,1)</f>
        <v>0</v>
      </c>
      <c r="M26" s="58">
        <f>SUMIFS('Реестр факт'!$C:$C,'Реестр факт'!$J:$J,M$3,'Реестр факт'!$E:$E,$C26,'Реестр факт'!$I:$I,"факт")*IF($A26="-",-1,1)</f>
        <v>0</v>
      </c>
      <c r="N26" s="58">
        <f>SUMIFS('Реестр факт'!$C:$C,'Реестр факт'!$J:$J,N$3,'Реестр факт'!$E:$E,$C26,'Реестр факт'!$I:$I,"факт")*IF($A26="-",-1,1)</f>
        <v>0</v>
      </c>
      <c r="O26" s="58">
        <f>SUMIFS('Реестр факт'!$C:$C,'Реестр факт'!$J:$J,O$3,'Реестр факт'!$E:$E,$C26,'Реестр факт'!$I:$I,"факт")*IF($A26="-",-1,1)</f>
        <v>0</v>
      </c>
      <c r="P26" s="59">
        <f t="shared" si="3"/>
        <v>256311</v>
      </c>
    </row>
    <row r="27" spans="1:16" s="22" customFormat="1" ht="18" customHeight="1" x14ac:dyDescent="0.3">
      <c r="A27" s="33"/>
      <c r="B27" s="34">
        <v>12500</v>
      </c>
      <c r="C27" s="35" t="s">
        <v>46</v>
      </c>
      <c r="D27" s="60">
        <f>SUM(D28:D32)</f>
        <v>126401</v>
      </c>
      <c r="E27" s="60">
        <f t="shared" ref="E27:O27" si="7">SUM(E28:E32)</f>
        <v>182972</v>
      </c>
      <c r="F27" s="60">
        <f t="shared" si="7"/>
        <v>167907</v>
      </c>
      <c r="G27" s="60">
        <f t="shared" si="7"/>
        <v>141078</v>
      </c>
      <c r="H27" s="60">
        <f t="shared" si="7"/>
        <v>181992</v>
      </c>
      <c r="I27" s="60">
        <f t="shared" si="7"/>
        <v>200745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1">
        <f t="shared" si="3"/>
        <v>1001095</v>
      </c>
    </row>
    <row r="28" spans="1:16" s="1" customFormat="1" ht="18" customHeight="1" x14ac:dyDescent="0.3">
      <c r="A28" s="30" t="s">
        <v>86</v>
      </c>
      <c r="B28" s="31">
        <v>12501</v>
      </c>
      <c r="C28" s="32" t="s">
        <v>47</v>
      </c>
      <c r="D28" s="58">
        <f>SUMIFS('Реестр факт'!$C:$C,'Реестр факт'!$J:$J,D$3,'Реестр факт'!$E:$E,$C28,'Реестр факт'!$I:$I,"факт")*IF($A28="-",-1,1)</f>
        <v>31154</v>
      </c>
      <c r="E28" s="58">
        <f>SUMIFS('Реестр факт'!$C:$C,'Реестр факт'!$J:$J,E$3,'Реестр факт'!$E:$E,$C28,'Реестр факт'!$I:$I,"факт")*IF($A28="-",-1,1)</f>
        <v>24957</v>
      </c>
      <c r="F28" s="58">
        <f>SUMIFS('Реестр факт'!$C:$C,'Реестр факт'!$J:$J,F$3,'Реестр факт'!$E:$E,$C28,'Реестр факт'!$I:$I,"факт")*IF($A28="-",-1,1)</f>
        <v>50457</v>
      </c>
      <c r="G28" s="58">
        <f>SUMIFS('Реестр факт'!$C:$C,'Реестр факт'!$J:$J,G$3,'Реестр факт'!$E:$E,$C28,'Реестр факт'!$I:$I,"факт")*IF($A28="-",-1,1)</f>
        <v>23451</v>
      </c>
      <c r="H28" s="58">
        <f>SUMIFS('Реестр факт'!$C:$C,'Реестр факт'!$J:$J,H$3,'Реестр факт'!$E:$E,$C28,'Реестр факт'!$I:$I,"факт")*IF($A28="-",-1,1)</f>
        <v>50320</v>
      </c>
      <c r="I28" s="58">
        <f>SUMIFS('Реестр факт'!$C:$C,'Реестр факт'!$J:$J,I$3,'Реестр факт'!$E:$E,$C28,'Реестр факт'!$I:$I,"факт")*IF($A28="-",-1,1)</f>
        <v>43374</v>
      </c>
      <c r="J28" s="58">
        <f>SUMIFS('Реестр факт'!$C:$C,'Реестр факт'!$J:$J,J$3,'Реестр факт'!$E:$E,$C28,'Реестр факт'!$I:$I,"факт")*IF($A28="-",-1,1)</f>
        <v>0</v>
      </c>
      <c r="K28" s="58">
        <f>SUMIFS('Реестр факт'!$C:$C,'Реестр факт'!$J:$J,K$3,'Реестр факт'!$E:$E,$C28,'Реестр факт'!$I:$I,"факт")*IF($A28="-",-1,1)</f>
        <v>0</v>
      </c>
      <c r="L28" s="58">
        <f>SUMIFS('Реестр факт'!$C:$C,'Реестр факт'!$J:$J,L$3,'Реестр факт'!$E:$E,$C28,'Реестр факт'!$I:$I,"факт")*IF($A28="-",-1,1)</f>
        <v>0</v>
      </c>
      <c r="M28" s="58">
        <f>SUMIFS('Реестр факт'!$C:$C,'Реестр факт'!$J:$J,M$3,'Реестр факт'!$E:$E,$C28,'Реестр факт'!$I:$I,"факт")*IF($A28="-",-1,1)</f>
        <v>0</v>
      </c>
      <c r="N28" s="58">
        <f>SUMIFS('Реестр факт'!$C:$C,'Реестр факт'!$J:$J,N$3,'Реестр факт'!$E:$E,$C28,'Реестр факт'!$I:$I,"факт")*IF($A28="-",-1,1)</f>
        <v>0</v>
      </c>
      <c r="O28" s="58">
        <f>SUMIFS('Реестр факт'!$C:$C,'Реестр факт'!$J:$J,O$3,'Реестр факт'!$E:$E,$C28,'Реестр факт'!$I:$I,"факт")*IF($A28="-",-1,1)</f>
        <v>0</v>
      </c>
      <c r="P28" s="59">
        <f t="shared" si="3"/>
        <v>223713</v>
      </c>
    </row>
    <row r="29" spans="1:16" s="1" customFormat="1" ht="18" customHeight="1" x14ac:dyDescent="0.3">
      <c r="A29" s="30" t="s">
        <v>86</v>
      </c>
      <c r="B29" s="31">
        <v>12502</v>
      </c>
      <c r="C29" s="32" t="s">
        <v>48</v>
      </c>
      <c r="D29" s="58">
        <f>SUMIFS('Реестр факт'!$C:$C,'Реестр факт'!$J:$J,D$3,'Реестр факт'!$E:$E,$C29,'Реестр факт'!$I:$I,"факт")*IF($A29="-",-1,1)</f>
        <v>16162</v>
      </c>
      <c r="E29" s="58">
        <f>SUMIFS('Реестр факт'!$C:$C,'Реестр факт'!$J:$J,E$3,'Реестр факт'!$E:$E,$C29,'Реестр факт'!$I:$I,"факт")*IF($A29="-",-1,1)</f>
        <v>11609</v>
      </c>
      <c r="F29" s="58">
        <f>SUMIFS('Реестр факт'!$C:$C,'Реестр факт'!$J:$J,F$3,'Реестр факт'!$E:$E,$C29,'Реестр факт'!$I:$I,"факт")*IF($A29="-",-1,1)</f>
        <v>14729</v>
      </c>
      <c r="G29" s="58">
        <f>SUMIFS('Реестр факт'!$C:$C,'Реестр факт'!$J:$J,G$3,'Реестр факт'!$E:$E,$C29,'Реестр факт'!$I:$I,"факт")*IF($A29="-",-1,1)</f>
        <v>30250</v>
      </c>
      <c r="H29" s="58">
        <f>SUMIFS('Реестр факт'!$C:$C,'Реестр факт'!$J:$J,H$3,'Реестр факт'!$E:$E,$C29,'Реестр факт'!$I:$I,"факт")*IF($A29="-",-1,1)</f>
        <v>13317</v>
      </c>
      <c r="I29" s="58">
        <f>SUMIFS('Реестр факт'!$C:$C,'Реестр факт'!$J:$J,I$3,'Реестр факт'!$E:$E,$C29,'Реестр факт'!$I:$I,"факт")*IF($A29="-",-1,1)</f>
        <v>32198</v>
      </c>
      <c r="J29" s="58">
        <f>SUMIFS('Реестр факт'!$C:$C,'Реестр факт'!$J:$J,J$3,'Реестр факт'!$E:$E,$C29,'Реестр факт'!$I:$I,"факт")*IF($A29="-",-1,1)</f>
        <v>0</v>
      </c>
      <c r="K29" s="58">
        <f>SUMIFS('Реестр факт'!$C:$C,'Реестр факт'!$J:$J,K$3,'Реестр факт'!$E:$E,$C29,'Реестр факт'!$I:$I,"факт")*IF($A29="-",-1,1)</f>
        <v>0</v>
      </c>
      <c r="L29" s="58">
        <f>SUMIFS('Реестр факт'!$C:$C,'Реестр факт'!$J:$J,L$3,'Реестр факт'!$E:$E,$C29,'Реестр факт'!$I:$I,"факт")*IF($A29="-",-1,1)</f>
        <v>0</v>
      </c>
      <c r="M29" s="58">
        <f>SUMIFS('Реестр факт'!$C:$C,'Реестр факт'!$J:$J,M$3,'Реестр факт'!$E:$E,$C29,'Реестр факт'!$I:$I,"факт")*IF($A29="-",-1,1)</f>
        <v>0</v>
      </c>
      <c r="N29" s="58">
        <f>SUMIFS('Реестр факт'!$C:$C,'Реестр факт'!$J:$J,N$3,'Реестр факт'!$E:$E,$C29,'Реестр факт'!$I:$I,"факт")*IF($A29="-",-1,1)</f>
        <v>0</v>
      </c>
      <c r="O29" s="58">
        <f>SUMIFS('Реестр факт'!$C:$C,'Реестр факт'!$J:$J,O$3,'Реестр факт'!$E:$E,$C29,'Реестр факт'!$I:$I,"факт")*IF($A29="-",-1,1)</f>
        <v>0</v>
      </c>
      <c r="P29" s="59">
        <f t="shared" si="3"/>
        <v>118265</v>
      </c>
    </row>
    <row r="30" spans="1:16" s="1" customFormat="1" ht="18" customHeight="1" x14ac:dyDescent="0.3">
      <c r="A30" s="30" t="s">
        <v>86</v>
      </c>
      <c r="B30" s="31">
        <v>12503</v>
      </c>
      <c r="C30" s="32" t="s">
        <v>49</v>
      </c>
      <c r="D30" s="58">
        <f>SUMIFS('Реестр факт'!$C:$C,'Реестр факт'!$J:$J,D$3,'Реестр факт'!$E:$E,$C30,'Реестр факт'!$I:$I,"факт")*IF($A30="-",-1,1)</f>
        <v>41516</v>
      </c>
      <c r="E30" s="58">
        <f>SUMIFS('Реестр факт'!$C:$C,'Реестр факт'!$J:$J,E$3,'Реестр факт'!$E:$E,$C30,'Реестр факт'!$I:$I,"факт")*IF($A30="-",-1,1)</f>
        <v>57493</v>
      </c>
      <c r="F30" s="58">
        <f>SUMIFS('Реестр факт'!$C:$C,'Реестр факт'!$J:$J,F$3,'Реестр факт'!$E:$E,$C30,'Реестр факт'!$I:$I,"факт")*IF($A30="-",-1,1)</f>
        <v>15358</v>
      </c>
      <c r="G30" s="58">
        <f>SUMIFS('Реестр факт'!$C:$C,'Реестр факт'!$J:$J,G$3,'Реестр факт'!$E:$E,$C30,'Реестр факт'!$I:$I,"факт")*IF($A30="-",-1,1)</f>
        <v>43327</v>
      </c>
      <c r="H30" s="58">
        <f>SUMIFS('Реестр факт'!$C:$C,'Реестр факт'!$J:$J,H$3,'Реестр факт'!$E:$E,$C30,'Реестр факт'!$I:$I,"факт")*IF($A30="-",-1,1)</f>
        <v>18040</v>
      </c>
      <c r="I30" s="58">
        <f>SUMIFS('Реестр факт'!$C:$C,'Реестр факт'!$J:$J,I$3,'Реестр факт'!$E:$E,$C30,'Реестр факт'!$I:$I,"факт")*IF($A30="-",-1,1)</f>
        <v>40234</v>
      </c>
      <c r="J30" s="58">
        <f>SUMIFS('Реестр факт'!$C:$C,'Реестр факт'!$J:$J,J$3,'Реестр факт'!$E:$E,$C30,'Реестр факт'!$I:$I,"факт")*IF($A30="-",-1,1)</f>
        <v>0</v>
      </c>
      <c r="K30" s="58">
        <f>SUMIFS('Реестр факт'!$C:$C,'Реестр факт'!$J:$J,K$3,'Реестр факт'!$E:$E,$C30,'Реестр факт'!$I:$I,"факт")*IF($A30="-",-1,1)</f>
        <v>0</v>
      </c>
      <c r="L30" s="58">
        <f>SUMIFS('Реестр факт'!$C:$C,'Реестр факт'!$J:$J,L$3,'Реестр факт'!$E:$E,$C30,'Реестр факт'!$I:$I,"факт")*IF($A30="-",-1,1)</f>
        <v>0</v>
      </c>
      <c r="M30" s="58">
        <f>SUMIFS('Реестр факт'!$C:$C,'Реестр факт'!$J:$J,M$3,'Реестр факт'!$E:$E,$C30,'Реестр факт'!$I:$I,"факт")*IF($A30="-",-1,1)</f>
        <v>0</v>
      </c>
      <c r="N30" s="58">
        <f>SUMIFS('Реестр факт'!$C:$C,'Реестр факт'!$J:$J,N$3,'Реестр факт'!$E:$E,$C30,'Реестр факт'!$I:$I,"факт")*IF($A30="-",-1,1)</f>
        <v>0</v>
      </c>
      <c r="O30" s="58">
        <f>SUMIFS('Реестр факт'!$C:$C,'Реестр факт'!$J:$J,O$3,'Реестр факт'!$E:$E,$C30,'Реестр факт'!$I:$I,"факт")*IF($A30="-",-1,1)</f>
        <v>0</v>
      </c>
      <c r="P30" s="59">
        <f t="shared" si="3"/>
        <v>215968</v>
      </c>
    </row>
    <row r="31" spans="1:16" s="1" customFormat="1" ht="18" customHeight="1" x14ac:dyDescent="0.3">
      <c r="A31" s="30" t="s">
        <v>86</v>
      </c>
      <c r="B31" s="31">
        <v>12504</v>
      </c>
      <c r="C31" s="32" t="s">
        <v>50</v>
      </c>
      <c r="D31" s="58">
        <f>SUMIFS('Реестр факт'!$C:$C,'Реестр факт'!$J:$J,D$3,'Реестр факт'!$E:$E,$C31,'Реестр факт'!$I:$I,"факт")*IF($A31="-",-1,1)</f>
        <v>17296</v>
      </c>
      <c r="E31" s="58">
        <f>SUMIFS('Реестр факт'!$C:$C,'Реестр факт'!$J:$J,E$3,'Реестр факт'!$E:$E,$C31,'Реестр факт'!$I:$I,"факт")*IF($A31="-",-1,1)</f>
        <v>30691</v>
      </c>
      <c r="F31" s="58">
        <f>SUMIFS('Реестр факт'!$C:$C,'Реестр факт'!$J:$J,F$3,'Реестр факт'!$E:$E,$C31,'Реестр факт'!$I:$I,"факт")*IF($A31="-",-1,1)</f>
        <v>30835</v>
      </c>
      <c r="G31" s="58">
        <f>SUMIFS('Реестр факт'!$C:$C,'Реестр факт'!$J:$J,G$3,'Реестр факт'!$E:$E,$C31,'Реестр факт'!$I:$I,"факт")*IF($A31="-",-1,1)</f>
        <v>22318</v>
      </c>
      <c r="H31" s="58">
        <f>SUMIFS('Реестр факт'!$C:$C,'Реестр факт'!$J:$J,H$3,'Реестр факт'!$E:$E,$C31,'Реестр факт'!$I:$I,"факт")*IF($A31="-",-1,1)</f>
        <v>59097</v>
      </c>
      <c r="I31" s="58">
        <f>SUMIFS('Реестр факт'!$C:$C,'Реестр факт'!$J:$J,I$3,'Реестр факт'!$E:$E,$C31,'Реестр факт'!$I:$I,"факт")*IF($A31="-",-1,1)</f>
        <v>49960</v>
      </c>
      <c r="J31" s="58">
        <f>SUMIFS('Реестр факт'!$C:$C,'Реестр факт'!$J:$J,J$3,'Реестр факт'!$E:$E,$C31,'Реестр факт'!$I:$I,"факт")*IF($A31="-",-1,1)</f>
        <v>0</v>
      </c>
      <c r="K31" s="58">
        <f>SUMIFS('Реестр факт'!$C:$C,'Реестр факт'!$J:$J,K$3,'Реестр факт'!$E:$E,$C31,'Реестр факт'!$I:$I,"факт")*IF($A31="-",-1,1)</f>
        <v>0</v>
      </c>
      <c r="L31" s="58">
        <f>SUMIFS('Реестр факт'!$C:$C,'Реестр факт'!$J:$J,L$3,'Реестр факт'!$E:$E,$C31,'Реестр факт'!$I:$I,"факт")*IF($A31="-",-1,1)</f>
        <v>0</v>
      </c>
      <c r="M31" s="58">
        <f>SUMIFS('Реестр факт'!$C:$C,'Реестр факт'!$J:$J,M$3,'Реестр факт'!$E:$E,$C31,'Реестр факт'!$I:$I,"факт")*IF($A31="-",-1,1)</f>
        <v>0</v>
      </c>
      <c r="N31" s="58">
        <f>SUMIFS('Реестр факт'!$C:$C,'Реестр факт'!$J:$J,N$3,'Реестр факт'!$E:$E,$C31,'Реестр факт'!$I:$I,"факт")*IF($A31="-",-1,1)</f>
        <v>0</v>
      </c>
      <c r="O31" s="58">
        <f>SUMIFS('Реестр факт'!$C:$C,'Реестр факт'!$J:$J,O$3,'Реестр факт'!$E:$E,$C31,'Реестр факт'!$I:$I,"факт")*IF($A31="-",-1,1)</f>
        <v>0</v>
      </c>
      <c r="P31" s="59">
        <f t="shared" si="3"/>
        <v>210197</v>
      </c>
    </row>
    <row r="32" spans="1:16" s="1" customFormat="1" ht="18" customHeight="1" x14ac:dyDescent="0.3">
      <c r="A32" s="30" t="s">
        <v>86</v>
      </c>
      <c r="B32" s="31">
        <v>12505</v>
      </c>
      <c r="C32" s="32" t="s">
        <v>51</v>
      </c>
      <c r="D32" s="58">
        <f>SUMIFS('Реестр факт'!$C:$C,'Реестр факт'!$J:$J,D$3,'Реестр факт'!$E:$E,$C32,'Реестр факт'!$I:$I,"факт")*IF($A32="-",-1,1)</f>
        <v>20273</v>
      </c>
      <c r="E32" s="58">
        <f>SUMIFS('Реестр факт'!$C:$C,'Реестр факт'!$J:$J,E$3,'Реестр факт'!$E:$E,$C32,'Реестр факт'!$I:$I,"факт")*IF($A32="-",-1,1)</f>
        <v>58222</v>
      </c>
      <c r="F32" s="58">
        <f>SUMIFS('Реестр факт'!$C:$C,'Реестр факт'!$J:$J,F$3,'Реестр факт'!$E:$E,$C32,'Реестр факт'!$I:$I,"факт")*IF($A32="-",-1,1)</f>
        <v>56528</v>
      </c>
      <c r="G32" s="58">
        <f>SUMIFS('Реестр факт'!$C:$C,'Реестр факт'!$J:$J,G$3,'Реестр факт'!$E:$E,$C32,'Реестр факт'!$I:$I,"факт")*IF($A32="-",-1,1)</f>
        <v>21732</v>
      </c>
      <c r="H32" s="58">
        <f>SUMIFS('Реестр факт'!$C:$C,'Реестр факт'!$J:$J,H$3,'Реестр факт'!$E:$E,$C32,'Реестр факт'!$I:$I,"факт")*IF($A32="-",-1,1)</f>
        <v>41218</v>
      </c>
      <c r="I32" s="58">
        <f>SUMIFS('Реестр факт'!$C:$C,'Реестр факт'!$J:$J,I$3,'Реестр факт'!$E:$E,$C32,'Реестр факт'!$I:$I,"факт")*IF($A32="-",-1,1)</f>
        <v>34979</v>
      </c>
      <c r="J32" s="58">
        <f>SUMIFS('Реестр факт'!$C:$C,'Реестр факт'!$J:$J,J$3,'Реестр факт'!$E:$E,$C32,'Реестр факт'!$I:$I,"факт")*IF($A32="-",-1,1)</f>
        <v>0</v>
      </c>
      <c r="K32" s="58">
        <f>SUMIFS('Реестр факт'!$C:$C,'Реестр факт'!$J:$J,K$3,'Реестр факт'!$E:$E,$C32,'Реестр факт'!$I:$I,"факт")*IF($A32="-",-1,1)</f>
        <v>0</v>
      </c>
      <c r="L32" s="58">
        <f>SUMIFS('Реестр факт'!$C:$C,'Реестр факт'!$J:$J,L$3,'Реестр факт'!$E:$E,$C32,'Реестр факт'!$I:$I,"факт")*IF($A32="-",-1,1)</f>
        <v>0</v>
      </c>
      <c r="M32" s="58">
        <f>SUMIFS('Реестр факт'!$C:$C,'Реестр факт'!$J:$J,M$3,'Реестр факт'!$E:$E,$C32,'Реестр факт'!$I:$I,"факт")*IF($A32="-",-1,1)</f>
        <v>0</v>
      </c>
      <c r="N32" s="58">
        <f>SUMIFS('Реестр факт'!$C:$C,'Реестр факт'!$J:$J,N$3,'Реестр факт'!$E:$E,$C32,'Реестр факт'!$I:$I,"факт")*IF($A32="-",-1,1)</f>
        <v>0</v>
      </c>
      <c r="O32" s="58">
        <f>SUMIFS('Реестр факт'!$C:$C,'Реестр факт'!$J:$J,O$3,'Реестр факт'!$E:$E,$C32,'Реестр факт'!$I:$I,"факт")*IF($A32="-",-1,1)</f>
        <v>0</v>
      </c>
      <c r="P32" s="59">
        <f t="shared" si="3"/>
        <v>232952</v>
      </c>
    </row>
    <row r="33" spans="1:16" s="22" customFormat="1" ht="18" customHeight="1" x14ac:dyDescent="0.3">
      <c r="A33" s="33"/>
      <c r="B33" s="34">
        <v>12600</v>
      </c>
      <c r="C33" s="35" t="s">
        <v>52</v>
      </c>
      <c r="D33" s="60">
        <f>SUM(D34:D42)</f>
        <v>364319</v>
      </c>
      <c r="E33" s="60">
        <f t="shared" ref="E33:O33" si="8">SUM(E34:E42)</f>
        <v>370017</v>
      </c>
      <c r="F33" s="60">
        <f t="shared" si="8"/>
        <v>302349</v>
      </c>
      <c r="G33" s="60">
        <f t="shared" si="8"/>
        <v>396876</v>
      </c>
      <c r="H33" s="60">
        <f t="shared" si="8"/>
        <v>374236</v>
      </c>
      <c r="I33" s="60">
        <f t="shared" si="8"/>
        <v>311182</v>
      </c>
      <c r="J33" s="60">
        <f t="shared" si="8"/>
        <v>0</v>
      </c>
      <c r="K33" s="60">
        <f t="shared" si="8"/>
        <v>0</v>
      </c>
      <c r="L33" s="60">
        <f t="shared" si="8"/>
        <v>0</v>
      </c>
      <c r="M33" s="60">
        <f t="shared" si="8"/>
        <v>0</v>
      </c>
      <c r="N33" s="60">
        <f t="shared" si="8"/>
        <v>0</v>
      </c>
      <c r="O33" s="60">
        <f t="shared" si="8"/>
        <v>0</v>
      </c>
      <c r="P33" s="61">
        <f t="shared" si="3"/>
        <v>2118979</v>
      </c>
    </row>
    <row r="34" spans="1:16" s="1" customFormat="1" ht="18" customHeight="1" x14ac:dyDescent="0.3">
      <c r="A34" s="30" t="s">
        <v>86</v>
      </c>
      <c r="B34" s="31">
        <v>12601</v>
      </c>
      <c r="C34" s="32" t="s">
        <v>10</v>
      </c>
      <c r="D34" s="58">
        <f>SUMIFS('Реестр факт'!$C:$C,'Реестр факт'!$J:$J,D$3,'Реестр факт'!$E:$E,$C34,'Реестр факт'!$I:$I,"факт")*IF($A34="-",-1,1)</f>
        <v>41222</v>
      </c>
      <c r="E34" s="58">
        <f>SUMIFS('Реестр факт'!$C:$C,'Реестр факт'!$J:$J,E$3,'Реестр факт'!$E:$E,$C34,'Реестр факт'!$I:$I,"факт")*IF($A34="-",-1,1)</f>
        <v>16497</v>
      </c>
      <c r="F34" s="58">
        <f>SUMIFS('Реестр факт'!$C:$C,'Реестр факт'!$J:$J,F$3,'Реестр факт'!$E:$E,$C34,'Реестр факт'!$I:$I,"факт")*IF($A34="-",-1,1)</f>
        <v>50868</v>
      </c>
      <c r="G34" s="58">
        <f>SUMIFS('Реестр факт'!$C:$C,'Реестр факт'!$J:$J,G$3,'Реестр факт'!$E:$E,$C34,'Реестр факт'!$I:$I,"факт")*IF($A34="-",-1,1)</f>
        <v>28877</v>
      </c>
      <c r="H34" s="58">
        <f>SUMIFS('Реестр факт'!$C:$C,'Реестр факт'!$J:$J,H$3,'Реестр факт'!$E:$E,$C34,'Реестр факт'!$I:$I,"факт")*IF($A34="-",-1,1)</f>
        <v>58455</v>
      </c>
      <c r="I34" s="58">
        <f>SUMIFS('Реестр факт'!$C:$C,'Реестр факт'!$J:$J,I$3,'Реестр факт'!$E:$E,$C34,'Реестр факт'!$I:$I,"факт")*IF($A34="-",-1,1)</f>
        <v>25302</v>
      </c>
      <c r="J34" s="58">
        <f>SUMIFS('Реестр факт'!$C:$C,'Реестр факт'!$J:$J,J$3,'Реестр факт'!$E:$E,$C34,'Реестр факт'!$I:$I,"факт")*IF($A34="-",-1,1)</f>
        <v>0</v>
      </c>
      <c r="K34" s="58">
        <f>SUMIFS('Реестр факт'!$C:$C,'Реестр факт'!$J:$J,K$3,'Реестр факт'!$E:$E,$C34,'Реестр факт'!$I:$I,"факт")*IF($A34="-",-1,1)</f>
        <v>0</v>
      </c>
      <c r="L34" s="58">
        <f>SUMIFS('Реестр факт'!$C:$C,'Реестр факт'!$J:$J,L$3,'Реестр факт'!$E:$E,$C34,'Реестр факт'!$I:$I,"факт")*IF($A34="-",-1,1)</f>
        <v>0</v>
      </c>
      <c r="M34" s="58">
        <f>SUMIFS('Реестр факт'!$C:$C,'Реестр факт'!$J:$J,M$3,'Реестр факт'!$E:$E,$C34,'Реестр факт'!$I:$I,"факт")*IF($A34="-",-1,1)</f>
        <v>0</v>
      </c>
      <c r="N34" s="58">
        <f>SUMIFS('Реестр факт'!$C:$C,'Реестр факт'!$J:$J,N$3,'Реестр факт'!$E:$E,$C34,'Реестр факт'!$I:$I,"факт")*IF($A34="-",-1,1)</f>
        <v>0</v>
      </c>
      <c r="O34" s="58">
        <f>SUMIFS('Реестр факт'!$C:$C,'Реестр факт'!$J:$J,O$3,'Реестр факт'!$E:$E,$C34,'Реестр факт'!$I:$I,"факт")*IF($A34="-",-1,1)</f>
        <v>0</v>
      </c>
      <c r="P34" s="59">
        <f t="shared" si="3"/>
        <v>221221</v>
      </c>
    </row>
    <row r="35" spans="1:16" s="1" customFormat="1" ht="18" customHeight="1" x14ac:dyDescent="0.3">
      <c r="A35" s="30" t="s">
        <v>86</v>
      </c>
      <c r="B35" s="31">
        <v>12602</v>
      </c>
      <c r="C35" s="32" t="s">
        <v>53</v>
      </c>
      <c r="D35" s="58">
        <f>SUMIFS('Реестр факт'!$C:$C,'Реестр факт'!$J:$J,D$3,'Реестр факт'!$E:$E,$C35,'Реестр факт'!$I:$I,"факт")*IF($A35="-",-1,1)</f>
        <v>19932</v>
      </c>
      <c r="E35" s="58">
        <f>SUMIFS('Реестр факт'!$C:$C,'Реестр факт'!$J:$J,E$3,'Реестр факт'!$E:$E,$C35,'Реестр факт'!$I:$I,"факт")*IF($A35="-",-1,1)</f>
        <v>51141</v>
      </c>
      <c r="F35" s="58">
        <f>SUMIFS('Реестр факт'!$C:$C,'Реестр факт'!$J:$J,F$3,'Реестр факт'!$E:$E,$C35,'Реестр факт'!$I:$I,"факт")*IF($A35="-",-1,1)</f>
        <v>13090</v>
      </c>
      <c r="G35" s="58">
        <f>SUMIFS('Реестр факт'!$C:$C,'Реестр факт'!$J:$J,G$3,'Реестр факт'!$E:$E,$C35,'Реестр факт'!$I:$I,"факт")*IF($A35="-",-1,1)</f>
        <v>54316</v>
      </c>
      <c r="H35" s="58">
        <f>SUMIFS('Реестр факт'!$C:$C,'Реестр факт'!$J:$J,H$3,'Реестр факт'!$E:$E,$C35,'Реестр факт'!$I:$I,"факт")*IF($A35="-",-1,1)</f>
        <v>13859</v>
      </c>
      <c r="I35" s="58">
        <f>SUMIFS('Реестр факт'!$C:$C,'Реестр факт'!$J:$J,I$3,'Реестр факт'!$E:$E,$C35,'Реестр факт'!$I:$I,"факт")*IF($A35="-",-1,1)</f>
        <v>34912</v>
      </c>
      <c r="J35" s="58">
        <f>SUMIFS('Реестр факт'!$C:$C,'Реестр факт'!$J:$J,J$3,'Реестр факт'!$E:$E,$C35,'Реестр факт'!$I:$I,"факт")*IF($A35="-",-1,1)</f>
        <v>0</v>
      </c>
      <c r="K35" s="58">
        <f>SUMIFS('Реестр факт'!$C:$C,'Реестр факт'!$J:$J,K$3,'Реестр факт'!$E:$E,$C35,'Реестр факт'!$I:$I,"факт")*IF($A35="-",-1,1)</f>
        <v>0</v>
      </c>
      <c r="L35" s="58">
        <f>SUMIFS('Реестр факт'!$C:$C,'Реестр факт'!$J:$J,L$3,'Реестр факт'!$E:$E,$C35,'Реестр факт'!$I:$I,"факт")*IF($A35="-",-1,1)</f>
        <v>0</v>
      </c>
      <c r="M35" s="58">
        <f>SUMIFS('Реестр факт'!$C:$C,'Реестр факт'!$J:$J,M$3,'Реестр факт'!$E:$E,$C35,'Реестр факт'!$I:$I,"факт")*IF($A35="-",-1,1)</f>
        <v>0</v>
      </c>
      <c r="N35" s="58">
        <f>SUMIFS('Реестр факт'!$C:$C,'Реестр факт'!$J:$J,N$3,'Реестр факт'!$E:$E,$C35,'Реестр факт'!$I:$I,"факт")*IF($A35="-",-1,1)</f>
        <v>0</v>
      </c>
      <c r="O35" s="58">
        <f>SUMIFS('Реестр факт'!$C:$C,'Реестр факт'!$J:$J,O$3,'Реестр факт'!$E:$E,$C35,'Реестр факт'!$I:$I,"факт")*IF($A35="-",-1,1)</f>
        <v>0</v>
      </c>
      <c r="P35" s="59">
        <f t="shared" si="3"/>
        <v>187250</v>
      </c>
    </row>
    <row r="36" spans="1:16" s="1" customFormat="1" ht="18" customHeight="1" x14ac:dyDescent="0.3">
      <c r="A36" s="30" t="s">
        <v>86</v>
      </c>
      <c r="B36" s="31">
        <v>12603</v>
      </c>
      <c r="C36" s="32" t="s">
        <v>155</v>
      </c>
      <c r="D36" s="58">
        <f>SUMIFS('Реестр факт'!$C:$C,'Реестр факт'!$J:$J,D$3,'Реестр факт'!$E:$E,$C36,'Реестр факт'!$I:$I,"факт")*IF($A36="-",-1,1)</f>
        <v>80000</v>
      </c>
      <c r="E36" s="58">
        <f>SUMIFS('Реестр факт'!$C:$C,'Реестр факт'!$J:$J,E$3,'Реестр факт'!$E:$E,$C36,'Реестр факт'!$I:$I,"факт")*IF($A36="-",-1,1)</f>
        <v>75000</v>
      </c>
      <c r="F36" s="58">
        <f>SUMIFS('Реестр факт'!$C:$C,'Реестр факт'!$J:$J,F$3,'Реестр факт'!$E:$E,$C36,'Реестр факт'!$I:$I,"факт")*IF($A36="-",-1,1)</f>
        <v>70000</v>
      </c>
      <c r="G36" s="58">
        <f>SUMIFS('Реестр факт'!$C:$C,'Реестр факт'!$J:$J,G$3,'Реестр факт'!$E:$E,$C36,'Реестр факт'!$I:$I,"факт")*IF($A36="-",-1,1)</f>
        <v>65000</v>
      </c>
      <c r="H36" s="58">
        <f>SUMIFS('Реестр факт'!$C:$C,'Реестр факт'!$J:$J,H$3,'Реестр факт'!$E:$E,$C36,'Реестр факт'!$I:$I,"факт")*IF($A36="-",-1,1)</f>
        <v>60000</v>
      </c>
      <c r="I36" s="58">
        <f>SUMIFS('Реестр факт'!$C:$C,'Реестр факт'!$J:$J,I$3,'Реестр факт'!$E:$E,$C36,'Реестр факт'!$I:$I,"факт")*IF($A36="-",-1,1)</f>
        <v>50000</v>
      </c>
      <c r="J36" s="58">
        <f>SUMIFS('Реестр факт'!$C:$C,'Реестр факт'!$J:$J,J$3,'Реестр факт'!$E:$E,$C36,'Реестр факт'!$I:$I,"факт")*IF($A36="-",-1,1)</f>
        <v>0</v>
      </c>
      <c r="K36" s="58">
        <f>SUMIFS('Реестр факт'!$C:$C,'Реестр факт'!$J:$J,K$3,'Реестр факт'!$E:$E,$C36,'Реестр факт'!$I:$I,"факт")*IF($A36="-",-1,1)</f>
        <v>0</v>
      </c>
      <c r="L36" s="58">
        <f>SUMIFS('Реестр факт'!$C:$C,'Реестр факт'!$J:$J,L$3,'Реестр факт'!$E:$E,$C36,'Реестр факт'!$I:$I,"факт")*IF($A36="-",-1,1)</f>
        <v>0</v>
      </c>
      <c r="M36" s="58">
        <f>SUMIFS('Реестр факт'!$C:$C,'Реестр факт'!$J:$J,M$3,'Реестр факт'!$E:$E,$C36,'Реестр факт'!$I:$I,"факт")*IF($A36="-",-1,1)</f>
        <v>0</v>
      </c>
      <c r="N36" s="58">
        <f>SUMIFS('Реестр факт'!$C:$C,'Реестр факт'!$J:$J,N$3,'Реестр факт'!$E:$E,$C36,'Реестр факт'!$I:$I,"факт")*IF($A36="-",-1,1)</f>
        <v>0</v>
      </c>
      <c r="O36" s="58">
        <f>SUMIFS('Реестр факт'!$C:$C,'Реестр факт'!$J:$J,O$3,'Реестр факт'!$E:$E,$C36,'Реестр факт'!$I:$I,"факт")*IF($A36="-",-1,1)</f>
        <v>0</v>
      </c>
      <c r="P36" s="59">
        <f t="shared" ref="P36" si="9">SUM(D36:O36)</f>
        <v>400000</v>
      </c>
    </row>
    <row r="37" spans="1:16" s="1" customFormat="1" ht="18" customHeight="1" x14ac:dyDescent="0.3">
      <c r="A37" s="30" t="s">
        <v>86</v>
      </c>
      <c r="B37" s="31">
        <v>12604</v>
      </c>
      <c r="C37" s="32" t="s">
        <v>54</v>
      </c>
      <c r="D37" s="58">
        <f>SUMIFS('Реестр факт'!$C:$C,'Реестр факт'!$J:$J,D$3,'Реестр факт'!$E:$E,$C37,'Реестр факт'!$I:$I,"факт")*IF($A37="-",-1,1)</f>
        <v>31429</v>
      </c>
      <c r="E37" s="58">
        <f>SUMIFS('Реестр факт'!$C:$C,'Реестр факт'!$J:$J,E$3,'Реестр факт'!$E:$E,$C37,'Реестр факт'!$I:$I,"факт")*IF($A37="-",-1,1)</f>
        <v>45295</v>
      </c>
      <c r="F37" s="58">
        <f>SUMIFS('Реестр факт'!$C:$C,'Реестр факт'!$J:$J,F$3,'Реестр факт'!$E:$E,$C37,'Реестр факт'!$I:$I,"факт")*IF($A37="-",-1,1)</f>
        <v>17110</v>
      </c>
      <c r="G37" s="58">
        <f>SUMIFS('Реестр факт'!$C:$C,'Реестр факт'!$J:$J,G$3,'Реестр факт'!$E:$E,$C37,'Реестр факт'!$I:$I,"факт")*IF($A37="-",-1,1)</f>
        <v>56430</v>
      </c>
      <c r="H37" s="58">
        <f>SUMIFS('Реестр факт'!$C:$C,'Реестр факт'!$J:$J,H$3,'Реестр факт'!$E:$E,$C37,'Реестр факт'!$I:$I,"факт")*IF($A37="-",-1,1)</f>
        <v>56972</v>
      </c>
      <c r="I37" s="58">
        <f>SUMIFS('Реестр факт'!$C:$C,'Реестр факт'!$J:$J,I$3,'Реестр факт'!$E:$E,$C37,'Реестр факт'!$I:$I,"факт")*IF($A37="-",-1,1)</f>
        <v>45034</v>
      </c>
      <c r="J37" s="58">
        <f>SUMIFS('Реестр факт'!$C:$C,'Реестр факт'!$J:$J,J$3,'Реестр факт'!$E:$E,$C37,'Реестр факт'!$I:$I,"факт")*IF($A37="-",-1,1)</f>
        <v>0</v>
      </c>
      <c r="K37" s="58">
        <f>SUMIFS('Реестр факт'!$C:$C,'Реестр факт'!$J:$J,K$3,'Реестр факт'!$E:$E,$C37,'Реестр факт'!$I:$I,"факт")*IF($A37="-",-1,1)</f>
        <v>0</v>
      </c>
      <c r="L37" s="58">
        <f>SUMIFS('Реестр факт'!$C:$C,'Реестр факт'!$J:$J,L$3,'Реестр факт'!$E:$E,$C37,'Реестр факт'!$I:$I,"факт")*IF($A37="-",-1,1)</f>
        <v>0</v>
      </c>
      <c r="M37" s="58">
        <f>SUMIFS('Реестр факт'!$C:$C,'Реестр факт'!$J:$J,M$3,'Реестр факт'!$E:$E,$C37,'Реестр факт'!$I:$I,"факт")*IF($A37="-",-1,1)</f>
        <v>0</v>
      </c>
      <c r="N37" s="58">
        <f>SUMIFS('Реестр факт'!$C:$C,'Реестр факт'!$J:$J,N$3,'Реестр факт'!$E:$E,$C37,'Реестр факт'!$I:$I,"факт")*IF($A37="-",-1,1)</f>
        <v>0</v>
      </c>
      <c r="O37" s="58">
        <f>SUMIFS('Реестр факт'!$C:$C,'Реестр факт'!$J:$J,O$3,'Реестр факт'!$E:$E,$C37,'Реестр факт'!$I:$I,"факт")*IF($A37="-",-1,1)</f>
        <v>0</v>
      </c>
      <c r="P37" s="59">
        <f t="shared" si="3"/>
        <v>252270</v>
      </c>
    </row>
    <row r="38" spans="1:16" s="1" customFormat="1" ht="18" customHeight="1" x14ac:dyDescent="0.3">
      <c r="A38" s="30" t="s">
        <v>86</v>
      </c>
      <c r="B38" s="31">
        <v>12605</v>
      </c>
      <c r="C38" s="32" t="s">
        <v>55</v>
      </c>
      <c r="D38" s="58">
        <f>SUMIFS('Реестр факт'!$C:$C,'Реестр факт'!$J:$J,D$3,'Реестр факт'!$E:$E,$C38,'Реестр факт'!$I:$I,"факт")*IF($A38="-",-1,1)</f>
        <v>57331</v>
      </c>
      <c r="E38" s="58">
        <f>SUMIFS('Реестр факт'!$C:$C,'Реестр факт'!$J:$J,E$3,'Реестр факт'!$E:$E,$C38,'Реестр факт'!$I:$I,"факт")*IF($A38="-",-1,1)</f>
        <v>49870</v>
      </c>
      <c r="F38" s="58">
        <f>SUMIFS('Реестр факт'!$C:$C,'Реестр факт'!$J:$J,F$3,'Реестр факт'!$E:$E,$C38,'Реестр факт'!$I:$I,"факт")*IF($A38="-",-1,1)</f>
        <v>36598</v>
      </c>
      <c r="G38" s="58">
        <f>SUMIFS('Реестр факт'!$C:$C,'Реестр факт'!$J:$J,G$3,'Реестр факт'!$E:$E,$C38,'Реестр факт'!$I:$I,"факт")*IF($A38="-",-1,1)</f>
        <v>28836</v>
      </c>
      <c r="H38" s="58">
        <f>SUMIFS('Реестр факт'!$C:$C,'Реестр факт'!$J:$J,H$3,'Реестр факт'!$E:$E,$C38,'Реестр факт'!$I:$I,"факт")*IF($A38="-",-1,1)</f>
        <v>54057</v>
      </c>
      <c r="I38" s="58">
        <f>SUMIFS('Реестр факт'!$C:$C,'Реестр факт'!$J:$J,I$3,'Реестр факт'!$E:$E,$C38,'Реестр факт'!$I:$I,"факт")*IF($A38="-",-1,1)</f>
        <v>38800</v>
      </c>
      <c r="J38" s="58">
        <f>SUMIFS('Реестр факт'!$C:$C,'Реестр факт'!$J:$J,J$3,'Реестр факт'!$E:$E,$C38,'Реестр факт'!$I:$I,"факт")*IF($A38="-",-1,1)</f>
        <v>0</v>
      </c>
      <c r="K38" s="58">
        <f>SUMIFS('Реестр факт'!$C:$C,'Реестр факт'!$J:$J,K$3,'Реестр факт'!$E:$E,$C38,'Реестр факт'!$I:$I,"факт")*IF($A38="-",-1,1)</f>
        <v>0</v>
      </c>
      <c r="L38" s="58">
        <f>SUMIFS('Реестр факт'!$C:$C,'Реестр факт'!$J:$J,L$3,'Реестр факт'!$E:$E,$C38,'Реестр факт'!$I:$I,"факт")*IF($A38="-",-1,1)</f>
        <v>0</v>
      </c>
      <c r="M38" s="58">
        <f>SUMIFS('Реестр факт'!$C:$C,'Реестр факт'!$J:$J,M$3,'Реестр факт'!$E:$E,$C38,'Реестр факт'!$I:$I,"факт")*IF($A38="-",-1,1)</f>
        <v>0</v>
      </c>
      <c r="N38" s="58">
        <f>SUMIFS('Реестр факт'!$C:$C,'Реестр факт'!$J:$J,N$3,'Реестр факт'!$E:$E,$C38,'Реестр факт'!$I:$I,"факт")*IF($A38="-",-1,1)</f>
        <v>0</v>
      </c>
      <c r="O38" s="58">
        <f>SUMIFS('Реестр факт'!$C:$C,'Реестр факт'!$J:$J,O$3,'Реестр факт'!$E:$E,$C38,'Реестр факт'!$I:$I,"факт")*IF($A38="-",-1,1)</f>
        <v>0</v>
      </c>
      <c r="P38" s="59">
        <f t="shared" si="3"/>
        <v>265492</v>
      </c>
    </row>
    <row r="39" spans="1:16" s="1" customFormat="1" ht="18" customHeight="1" x14ac:dyDescent="0.3">
      <c r="A39" s="30" t="s">
        <v>86</v>
      </c>
      <c r="B39" s="31">
        <v>12606</v>
      </c>
      <c r="C39" s="32" t="s">
        <v>56</v>
      </c>
      <c r="D39" s="58">
        <f>SUMIFS('Реестр факт'!$C:$C,'Реестр факт'!$J:$J,D$3,'Реестр факт'!$E:$E,$C39,'Реестр факт'!$I:$I,"факт")*IF($A39="-",-1,1)</f>
        <v>32777</v>
      </c>
      <c r="E39" s="58">
        <f>SUMIFS('Реестр факт'!$C:$C,'Реестр факт'!$J:$J,E$3,'Реестр факт'!$E:$E,$C39,'Реестр факт'!$I:$I,"факт")*IF($A39="-",-1,1)</f>
        <v>22884</v>
      </c>
      <c r="F39" s="58">
        <f>SUMIFS('Реестр факт'!$C:$C,'Реестр факт'!$J:$J,F$3,'Реестр факт'!$E:$E,$C39,'Реестр факт'!$I:$I,"факт")*IF($A39="-",-1,1)</f>
        <v>23871</v>
      </c>
      <c r="G39" s="58">
        <f>SUMIFS('Реестр факт'!$C:$C,'Реестр факт'!$J:$J,G$3,'Реестр факт'!$E:$E,$C39,'Реестр факт'!$I:$I,"факт")*IF($A39="-",-1,1)</f>
        <v>28215</v>
      </c>
      <c r="H39" s="58">
        <f>SUMIFS('Реестр факт'!$C:$C,'Реестр факт'!$J:$J,H$3,'Реестр факт'!$E:$E,$C39,'Реестр факт'!$I:$I,"факт")*IF($A39="-",-1,1)</f>
        <v>35683</v>
      </c>
      <c r="I39" s="58">
        <f>SUMIFS('Реестр факт'!$C:$C,'Реестр факт'!$J:$J,I$3,'Реестр факт'!$E:$E,$C39,'Реестр факт'!$I:$I,"факт")*IF($A39="-",-1,1)</f>
        <v>14714</v>
      </c>
      <c r="J39" s="58">
        <f>SUMIFS('Реестр факт'!$C:$C,'Реестр факт'!$J:$J,J$3,'Реестр факт'!$E:$E,$C39,'Реестр факт'!$I:$I,"факт")*IF($A39="-",-1,1)</f>
        <v>0</v>
      </c>
      <c r="K39" s="58">
        <f>SUMIFS('Реестр факт'!$C:$C,'Реестр факт'!$J:$J,K$3,'Реестр факт'!$E:$E,$C39,'Реестр факт'!$I:$I,"факт")*IF($A39="-",-1,1)</f>
        <v>0</v>
      </c>
      <c r="L39" s="58">
        <f>SUMIFS('Реестр факт'!$C:$C,'Реестр факт'!$J:$J,L$3,'Реестр факт'!$E:$E,$C39,'Реестр факт'!$I:$I,"факт")*IF($A39="-",-1,1)</f>
        <v>0</v>
      </c>
      <c r="M39" s="58">
        <f>SUMIFS('Реестр факт'!$C:$C,'Реестр факт'!$J:$J,M$3,'Реестр факт'!$E:$E,$C39,'Реестр факт'!$I:$I,"факт")*IF($A39="-",-1,1)</f>
        <v>0</v>
      </c>
      <c r="N39" s="58">
        <f>SUMIFS('Реестр факт'!$C:$C,'Реестр факт'!$J:$J,N$3,'Реестр факт'!$E:$E,$C39,'Реестр факт'!$I:$I,"факт")*IF($A39="-",-1,1)</f>
        <v>0</v>
      </c>
      <c r="O39" s="58">
        <f>SUMIFS('Реестр факт'!$C:$C,'Реестр факт'!$J:$J,O$3,'Реестр факт'!$E:$E,$C39,'Реестр факт'!$I:$I,"факт")*IF($A39="-",-1,1)</f>
        <v>0</v>
      </c>
      <c r="P39" s="59">
        <f t="shared" si="3"/>
        <v>158144</v>
      </c>
    </row>
    <row r="40" spans="1:16" s="1" customFormat="1" ht="18" customHeight="1" x14ac:dyDescent="0.3">
      <c r="A40" s="30" t="s">
        <v>86</v>
      </c>
      <c r="B40" s="31">
        <v>12607</v>
      </c>
      <c r="C40" s="32" t="s">
        <v>57</v>
      </c>
      <c r="D40" s="58">
        <f>SUMIFS('Реестр факт'!$C:$C,'Реестр факт'!$J:$J,D$3,'Реестр факт'!$E:$E,$C40,'Реестр факт'!$I:$I,"факт")*IF($A40="-",-1,1)</f>
        <v>26167</v>
      </c>
      <c r="E40" s="58">
        <f>SUMIFS('Реестр факт'!$C:$C,'Реестр факт'!$J:$J,E$3,'Реестр факт'!$E:$E,$C40,'Реестр факт'!$I:$I,"факт")*IF($A40="-",-1,1)</f>
        <v>24115</v>
      </c>
      <c r="F40" s="58">
        <f>SUMIFS('Реестр факт'!$C:$C,'Реестр факт'!$J:$J,F$3,'Реестр факт'!$E:$E,$C40,'Реестр факт'!$I:$I,"факт")*IF($A40="-",-1,1)</f>
        <v>13278</v>
      </c>
      <c r="G40" s="58">
        <f>SUMIFS('Реестр факт'!$C:$C,'Реестр факт'!$J:$J,G$3,'Реестр факт'!$E:$E,$C40,'Реестр факт'!$I:$I,"факт")*IF($A40="-",-1,1)</f>
        <v>36448</v>
      </c>
      <c r="H40" s="58">
        <f>SUMIFS('Реестр факт'!$C:$C,'Реестр факт'!$J:$J,H$3,'Реестр факт'!$E:$E,$C40,'Реестр факт'!$I:$I,"факт")*IF($A40="-",-1,1)</f>
        <v>29518</v>
      </c>
      <c r="I40" s="58">
        <f>SUMIFS('Реестр факт'!$C:$C,'Реестр факт'!$J:$J,I$3,'Реестр факт'!$E:$E,$C40,'Реестр факт'!$I:$I,"факт")*IF($A40="-",-1,1)</f>
        <v>55518</v>
      </c>
      <c r="J40" s="58">
        <f>SUMIFS('Реестр факт'!$C:$C,'Реестр факт'!$J:$J,J$3,'Реестр факт'!$E:$E,$C40,'Реестр факт'!$I:$I,"факт")*IF($A40="-",-1,1)</f>
        <v>0</v>
      </c>
      <c r="K40" s="58">
        <f>SUMIFS('Реестр факт'!$C:$C,'Реестр факт'!$J:$J,K$3,'Реестр факт'!$E:$E,$C40,'Реестр факт'!$I:$I,"факт")*IF($A40="-",-1,1)</f>
        <v>0</v>
      </c>
      <c r="L40" s="58">
        <f>SUMIFS('Реестр факт'!$C:$C,'Реестр факт'!$J:$J,L$3,'Реестр факт'!$E:$E,$C40,'Реестр факт'!$I:$I,"факт")*IF($A40="-",-1,1)</f>
        <v>0</v>
      </c>
      <c r="M40" s="58">
        <f>SUMIFS('Реестр факт'!$C:$C,'Реестр факт'!$J:$J,M$3,'Реестр факт'!$E:$E,$C40,'Реестр факт'!$I:$I,"факт")*IF($A40="-",-1,1)</f>
        <v>0</v>
      </c>
      <c r="N40" s="58">
        <f>SUMIFS('Реестр факт'!$C:$C,'Реестр факт'!$J:$J,N$3,'Реестр факт'!$E:$E,$C40,'Реестр факт'!$I:$I,"факт")*IF($A40="-",-1,1)</f>
        <v>0</v>
      </c>
      <c r="O40" s="58">
        <f>SUMIFS('Реестр факт'!$C:$C,'Реестр факт'!$J:$J,O$3,'Реестр факт'!$E:$E,$C40,'Реестр факт'!$I:$I,"факт")*IF($A40="-",-1,1)</f>
        <v>0</v>
      </c>
      <c r="P40" s="59">
        <f t="shared" si="3"/>
        <v>185044</v>
      </c>
    </row>
    <row r="41" spans="1:16" s="1" customFormat="1" ht="18" customHeight="1" x14ac:dyDescent="0.3">
      <c r="A41" s="30" t="s">
        <v>86</v>
      </c>
      <c r="B41" s="31">
        <v>12608</v>
      </c>
      <c r="C41" s="32" t="s">
        <v>58</v>
      </c>
      <c r="D41" s="58">
        <f>SUMIFS('Реестр факт'!$C:$C,'Реестр факт'!$J:$J,D$3,'Реестр факт'!$E:$E,$C41,'Реестр факт'!$I:$I,"факт")*IF($A41="-",-1,1)</f>
        <v>35452</v>
      </c>
      <c r="E41" s="58">
        <f>SUMIFS('Реестр факт'!$C:$C,'Реестр факт'!$J:$J,E$3,'Реестр факт'!$E:$E,$C41,'Реестр факт'!$I:$I,"факт")*IF($A41="-",-1,1)</f>
        <v>35217</v>
      </c>
      <c r="F41" s="58">
        <f>SUMIFS('Реестр факт'!$C:$C,'Реестр факт'!$J:$J,F$3,'Реестр факт'!$E:$E,$C41,'Реестр факт'!$I:$I,"факт")*IF($A41="-",-1,1)</f>
        <v>17664</v>
      </c>
      <c r="G41" s="58">
        <f>SUMIFS('Реестр факт'!$C:$C,'Реестр факт'!$J:$J,G$3,'Реестр факт'!$E:$E,$C41,'Реестр факт'!$I:$I,"факт")*IF($A41="-",-1,1)</f>
        <v>57207</v>
      </c>
      <c r="H41" s="58">
        <f>SUMIFS('Реестр факт'!$C:$C,'Реестр факт'!$J:$J,H$3,'Реестр факт'!$E:$E,$C41,'Реестр факт'!$I:$I,"факт")*IF($A41="-",-1,1)</f>
        <v>50431</v>
      </c>
      <c r="I41" s="58">
        <f>SUMIFS('Реестр факт'!$C:$C,'Реестр факт'!$J:$J,I$3,'Реестр факт'!$E:$E,$C41,'Реестр факт'!$I:$I,"факт")*IF($A41="-",-1,1)</f>
        <v>27609</v>
      </c>
      <c r="J41" s="58">
        <f>SUMIFS('Реестр факт'!$C:$C,'Реестр факт'!$J:$J,J$3,'Реестр факт'!$E:$E,$C41,'Реестр факт'!$I:$I,"факт")*IF($A41="-",-1,1)</f>
        <v>0</v>
      </c>
      <c r="K41" s="58">
        <f>SUMIFS('Реестр факт'!$C:$C,'Реестр факт'!$J:$J,K$3,'Реестр факт'!$E:$E,$C41,'Реестр факт'!$I:$I,"факт")*IF($A41="-",-1,1)</f>
        <v>0</v>
      </c>
      <c r="L41" s="58">
        <f>SUMIFS('Реестр факт'!$C:$C,'Реестр факт'!$J:$J,L$3,'Реестр факт'!$E:$E,$C41,'Реестр факт'!$I:$I,"факт")*IF($A41="-",-1,1)</f>
        <v>0</v>
      </c>
      <c r="M41" s="58">
        <f>SUMIFS('Реестр факт'!$C:$C,'Реестр факт'!$J:$J,M$3,'Реестр факт'!$E:$E,$C41,'Реестр факт'!$I:$I,"факт")*IF($A41="-",-1,1)</f>
        <v>0</v>
      </c>
      <c r="N41" s="58">
        <f>SUMIFS('Реестр факт'!$C:$C,'Реестр факт'!$J:$J,N$3,'Реестр факт'!$E:$E,$C41,'Реестр факт'!$I:$I,"факт")*IF($A41="-",-1,1)</f>
        <v>0</v>
      </c>
      <c r="O41" s="58">
        <f>SUMIFS('Реестр факт'!$C:$C,'Реестр факт'!$J:$J,O$3,'Реестр факт'!$E:$E,$C41,'Реестр факт'!$I:$I,"факт")*IF($A41="-",-1,1)</f>
        <v>0</v>
      </c>
      <c r="P41" s="59">
        <f t="shared" si="3"/>
        <v>223580</v>
      </c>
    </row>
    <row r="42" spans="1:16" s="1" customFormat="1" ht="18" customHeight="1" x14ac:dyDescent="0.3">
      <c r="A42" s="30" t="s">
        <v>86</v>
      </c>
      <c r="B42" s="31">
        <v>12609</v>
      </c>
      <c r="C42" s="32" t="s">
        <v>59</v>
      </c>
      <c r="D42" s="58">
        <f>SUMIFS('Реестр факт'!$C:$C,'Реестр факт'!$J:$J,D$3,'Реестр факт'!$E:$E,$C42,'Реестр факт'!$I:$I,"факт")*IF($A42="-",-1,1)</f>
        <v>40009</v>
      </c>
      <c r="E42" s="58">
        <f>SUMIFS('Реестр факт'!$C:$C,'Реестр факт'!$J:$J,E$3,'Реестр факт'!$E:$E,$C42,'Реестр факт'!$I:$I,"факт")*IF($A42="-",-1,1)</f>
        <v>49998</v>
      </c>
      <c r="F42" s="58">
        <f>SUMIFS('Реестр факт'!$C:$C,'Реестр факт'!$J:$J,F$3,'Реестр факт'!$E:$E,$C42,'Реестр факт'!$I:$I,"факт")*IF($A42="-",-1,1)</f>
        <v>59870</v>
      </c>
      <c r="G42" s="58">
        <f>SUMIFS('Реестр факт'!$C:$C,'Реестр факт'!$J:$J,G$3,'Реестр факт'!$E:$E,$C42,'Реестр факт'!$I:$I,"факт")*IF($A42="-",-1,1)</f>
        <v>41547</v>
      </c>
      <c r="H42" s="58">
        <f>SUMIFS('Реестр факт'!$C:$C,'Реестр факт'!$J:$J,H$3,'Реестр факт'!$E:$E,$C42,'Реестр факт'!$I:$I,"факт")*IF($A42="-",-1,1)</f>
        <v>15261</v>
      </c>
      <c r="I42" s="58">
        <f>SUMIFS('Реестр факт'!$C:$C,'Реестр факт'!$J:$J,I$3,'Реестр факт'!$E:$E,$C42,'Реестр факт'!$I:$I,"факт")*IF($A42="-",-1,1)</f>
        <v>19293</v>
      </c>
      <c r="J42" s="58">
        <f>SUMIFS('Реестр факт'!$C:$C,'Реестр факт'!$J:$J,J$3,'Реестр факт'!$E:$E,$C42,'Реестр факт'!$I:$I,"факт")*IF($A42="-",-1,1)</f>
        <v>0</v>
      </c>
      <c r="K42" s="58">
        <f>SUMIFS('Реестр факт'!$C:$C,'Реестр факт'!$J:$J,K$3,'Реестр факт'!$E:$E,$C42,'Реестр факт'!$I:$I,"факт")*IF($A42="-",-1,1)</f>
        <v>0</v>
      </c>
      <c r="L42" s="58">
        <f>SUMIFS('Реестр факт'!$C:$C,'Реестр факт'!$J:$J,L$3,'Реестр факт'!$E:$E,$C42,'Реестр факт'!$I:$I,"факт")*IF($A42="-",-1,1)</f>
        <v>0</v>
      </c>
      <c r="M42" s="58">
        <f>SUMIFS('Реестр факт'!$C:$C,'Реестр факт'!$J:$J,M$3,'Реестр факт'!$E:$E,$C42,'Реестр факт'!$I:$I,"факт")*IF($A42="-",-1,1)</f>
        <v>0</v>
      </c>
      <c r="N42" s="58">
        <f>SUMIFS('Реестр факт'!$C:$C,'Реестр факт'!$J:$J,N$3,'Реестр факт'!$E:$E,$C42,'Реестр факт'!$I:$I,"факт")*IF($A42="-",-1,1)</f>
        <v>0</v>
      </c>
      <c r="O42" s="58">
        <f>SUMIFS('Реестр факт'!$C:$C,'Реестр факт'!$J:$J,O$3,'Реестр факт'!$E:$E,$C42,'Реестр факт'!$I:$I,"факт")*IF($A42="-",-1,1)</f>
        <v>0</v>
      </c>
      <c r="P42" s="59">
        <f t="shared" si="3"/>
        <v>225978</v>
      </c>
    </row>
    <row r="43" spans="1:16" s="1" customFormat="1" ht="18" customHeight="1" thickBot="1" x14ac:dyDescent="0.35">
      <c r="A43" s="36"/>
      <c r="B43" s="37">
        <v>19999</v>
      </c>
      <c r="C43" s="38" t="s">
        <v>60</v>
      </c>
      <c r="D43" s="62">
        <f t="shared" ref="D43:O43" si="10">D5-D8</f>
        <v>966471.65999999922</v>
      </c>
      <c r="E43" s="62">
        <f t="shared" si="10"/>
        <v>2030637.4599999972</v>
      </c>
      <c r="F43" s="62">
        <f t="shared" si="10"/>
        <v>1953395.1600000001</v>
      </c>
      <c r="G43" s="62">
        <f t="shared" si="10"/>
        <v>5907713.589999998</v>
      </c>
      <c r="H43" s="62">
        <f t="shared" si="10"/>
        <v>4996300.3199999984</v>
      </c>
      <c r="I43" s="62">
        <f t="shared" si="10"/>
        <v>2466269.1399999913</v>
      </c>
      <c r="J43" s="62">
        <f t="shared" si="10"/>
        <v>0</v>
      </c>
      <c r="K43" s="62">
        <f t="shared" si="10"/>
        <v>0</v>
      </c>
      <c r="L43" s="62">
        <f t="shared" si="10"/>
        <v>0</v>
      </c>
      <c r="M43" s="62">
        <f t="shared" si="10"/>
        <v>0</v>
      </c>
      <c r="N43" s="62">
        <f t="shared" si="10"/>
        <v>0</v>
      </c>
      <c r="O43" s="62">
        <f t="shared" si="10"/>
        <v>0</v>
      </c>
      <c r="P43" s="63">
        <f t="shared" si="3"/>
        <v>18320787.329999983</v>
      </c>
    </row>
    <row r="44" spans="1:16" s="1" customFormat="1" ht="18" customHeight="1" x14ac:dyDescent="0.3">
      <c r="A44" s="50"/>
      <c r="B44" s="39"/>
      <c r="C44" s="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s="1" customFormat="1" ht="18" customHeight="1" thickBot="1" x14ac:dyDescent="0.35">
      <c r="A45" s="51"/>
      <c r="B45" s="52" t="s">
        <v>61</v>
      </c>
      <c r="C45" s="5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" customFormat="1" ht="18" customHeight="1" x14ac:dyDescent="0.3">
      <c r="A46" s="47"/>
      <c r="B46" s="48">
        <v>21000</v>
      </c>
      <c r="C46" s="49" t="s">
        <v>66</v>
      </c>
      <c r="D46" s="66">
        <f>SUM(D47:D50)</f>
        <v>770000</v>
      </c>
      <c r="E46" s="66">
        <f t="shared" ref="E46:O46" si="11">SUM(E47:E50)</f>
        <v>770000</v>
      </c>
      <c r="F46" s="66">
        <f t="shared" si="11"/>
        <v>770000</v>
      </c>
      <c r="G46" s="66">
        <f t="shared" si="11"/>
        <v>770000</v>
      </c>
      <c r="H46" s="66">
        <f t="shared" si="11"/>
        <v>770000</v>
      </c>
      <c r="I46" s="66">
        <f t="shared" si="11"/>
        <v>770000</v>
      </c>
      <c r="J46" s="66">
        <f t="shared" si="11"/>
        <v>0</v>
      </c>
      <c r="K46" s="66">
        <f t="shared" si="11"/>
        <v>0</v>
      </c>
      <c r="L46" s="66">
        <f t="shared" si="11"/>
        <v>0</v>
      </c>
      <c r="M46" s="66">
        <f t="shared" si="11"/>
        <v>0</v>
      </c>
      <c r="N46" s="66">
        <f t="shared" si="11"/>
        <v>0</v>
      </c>
      <c r="O46" s="66">
        <f t="shared" si="11"/>
        <v>0</v>
      </c>
      <c r="P46" s="67">
        <f t="shared" ref="P46:P56" si="12">SUM(D46:O46)</f>
        <v>4620000</v>
      </c>
    </row>
    <row r="47" spans="1:16" s="1" customFormat="1" ht="18" customHeight="1" x14ac:dyDescent="0.3">
      <c r="A47" s="30" t="s">
        <v>26</v>
      </c>
      <c r="B47" s="31">
        <v>21001</v>
      </c>
      <c r="C47" s="32" t="s">
        <v>62</v>
      </c>
      <c r="D47" s="58">
        <f>SUMIFS('Реестр факт'!$C:$C,'Реестр факт'!$J:$J,D$3,'Реестр факт'!$E:$E,$C47,'Реестр факт'!$I:$I,"факт")*IF($A47="-",-1,1)</f>
        <v>0</v>
      </c>
      <c r="E47" s="58">
        <f>SUMIFS('Реестр факт'!$C:$C,'Реестр факт'!$J:$J,E$3,'Реестр факт'!$E:$E,$C47,'Реестр факт'!$I:$I,"факт")*IF($A47="-",-1,1)</f>
        <v>0</v>
      </c>
      <c r="F47" s="58">
        <f>SUMIFS('Реестр факт'!$C:$C,'Реестр факт'!$J:$J,F$3,'Реестр факт'!$E:$E,$C47,'Реестр факт'!$I:$I,"факт")*IF($A47="-",-1,1)</f>
        <v>0</v>
      </c>
      <c r="G47" s="58">
        <f>SUMIFS('Реестр факт'!$C:$C,'Реестр факт'!$J:$J,G$3,'Реестр факт'!$E:$E,$C47,'Реестр факт'!$I:$I,"факт")*IF($A47="-",-1,1)</f>
        <v>0</v>
      </c>
      <c r="H47" s="58">
        <f>SUMIFS('Реестр факт'!$C:$C,'Реестр факт'!$J:$J,H$3,'Реестр факт'!$E:$E,$C47,'Реестр факт'!$I:$I,"факт")*IF($A47="-",-1,1)</f>
        <v>0</v>
      </c>
      <c r="I47" s="58">
        <f>SUMIFS('Реестр факт'!$C:$C,'Реестр факт'!$J:$J,I$3,'Реестр факт'!$E:$E,$C47,'Реестр факт'!$I:$I,"факт")*IF($A47="-",-1,1)</f>
        <v>0</v>
      </c>
      <c r="J47" s="58">
        <f>SUMIFS('Реестр факт'!$C:$C,'Реестр факт'!$J:$J,J$3,'Реестр факт'!$E:$E,$C47,'Реестр факт'!$I:$I,"факт")*IF($A47="-",-1,1)</f>
        <v>0</v>
      </c>
      <c r="K47" s="58">
        <f>SUMIFS('Реестр факт'!$C:$C,'Реестр факт'!$J:$J,K$3,'Реестр факт'!$E:$E,$C47,'Реестр факт'!$I:$I,"факт")*IF($A47="-",-1,1)</f>
        <v>0</v>
      </c>
      <c r="L47" s="58">
        <f>SUMIFS('Реестр факт'!$C:$C,'Реестр факт'!$J:$J,L$3,'Реестр факт'!$E:$E,$C47,'Реестр факт'!$I:$I,"факт")*IF($A47="-",-1,1)</f>
        <v>0</v>
      </c>
      <c r="M47" s="58">
        <f>SUMIFS('Реестр факт'!$C:$C,'Реестр факт'!$J:$J,M$3,'Реестр факт'!$E:$E,$C47,'Реестр факт'!$I:$I,"факт")*IF($A47="-",-1,1)</f>
        <v>0</v>
      </c>
      <c r="N47" s="58">
        <f>SUMIFS('Реестр факт'!$C:$C,'Реестр факт'!$J:$J,N$3,'Реестр факт'!$E:$E,$C47,'Реестр факт'!$I:$I,"факт")*IF($A47="-",-1,1)</f>
        <v>0</v>
      </c>
      <c r="O47" s="58">
        <f>SUMIFS('Реестр факт'!$C:$C,'Реестр факт'!$J:$J,O$3,'Реестр факт'!$E:$E,$C47,'Реестр факт'!$I:$I,"факт")*IF($A47="-",-1,1)</f>
        <v>0</v>
      </c>
      <c r="P47" s="59">
        <f t="shared" si="12"/>
        <v>0</v>
      </c>
    </row>
    <row r="48" spans="1:16" s="1" customFormat="1" ht="18" customHeight="1" x14ac:dyDescent="0.3">
      <c r="A48" s="30" t="s">
        <v>26</v>
      </c>
      <c r="B48" s="31">
        <v>21002</v>
      </c>
      <c r="C48" s="32" t="s">
        <v>63</v>
      </c>
      <c r="D48" s="58">
        <f>SUMIFS('Реестр факт'!$C:$C,'Реестр факт'!$J:$J,D$3,'Реестр факт'!$E:$E,$C48,'Реестр факт'!$I:$I,"факт")*IF($A48="-",-1,1)</f>
        <v>0</v>
      </c>
      <c r="E48" s="58">
        <f>SUMIFS('Реестр факт'!$C:$C,'Реестр факт'!$J:$J,E$3,'Реестр факт'!$E:$E,$C48,'Реестр факт'!$I:$I,"факт")*IF($A48="-",-1,1)</f>
        <v>0</v>
      </c>
      <c r="F48" s="58">
        <f>SUMIFS('Реестр факт'!$C:$C,'Реестр факт'!$J:$J,F$3,'Реестр факт'!$E:$E,$C48,'Реестр факт'!$I:$I,"факт")*IF($A48="-",-1,1)</f>
        <v>0</v>
      </c>
      <c r="G48" s="58">
        <f>SUMIFS('Реестр факт'!$C:$C,'Реестр факт'!$J:$J,G$3,'Реестр факт'!$E:$E,$C48,'Реестр факт'!$I:$I,"факт")*IF($A48="-",-1,1)</f>
        <v>0</v>
      </c>
      <c r="H48" s="58">
        <f>SUMIFS('Реестр факт'!$C:$C,'Реестр факт'!$J:$J,H$3,'Реестр факт'!$E:$E,$C48,'Реестр факт'!$I:$I,"факт")*IF($A48="-",-1,1)</f>
        <v>0</v>
      </c>
      <c r="I48" s="58">
        <f>SUMIFS('Реестр факт'!$C:$C,'Реестр факт'!$J:$J,I$3,'Реестр факт'!$E:$E,$C48,'Реестр факт'!$I:$I,"факт")*IF($A48="-",-1,1)</f>
        <v>0</v>
      </c>
      <c r="J48" s="58">
        <f>SUMIFS('Реестр факт'!$C:$C,'Реестр факт'!$J:$J,J$3,'Реестр факт'!$E:$E,$C48,'Реестр факт'!$I:$I,"факт")*IF($A48="-",-1,1)</f>
        <v>0</v>
      </c>
      <c r="K48" s="58">
        <f>SUMIFS('Реестр факт'!$C:$C,'Реестр факт'!$J:$J,K$3,'Реестр факт'!$E:$E,$C48,'Реестр факт'!$I:$I,"факт")*IF($A48="-",-1,1)</f>
        <v>0</v>
      </c>
      <c r="L48" s="58">
        <f>SUMIFS('Реестр факт'!$C:$C,'Реестр факт'!$J:$J,L$3,'Реестр факт'!$E:$E,$C48,'Реестр факт'!$I:$I,"факт")*IF($A48="-",-1,1)</f>
        <v>0</v>
      </c>
      <c r="M48" s="58">
        <f>SUMIFS('Реестр факт'!$C:$C,'Реестр факт'!$J:$J,M$3,'Реестр факт'!$E:$E,$C48,'Реестр факт'!$I:$I,"факт")*IF($A48="-",-1,1)</f>
        <v>0</v>
      </c>
      <c r="N48" s="58">
        <f>SUMIFS('Реестр факт'!$C:$C,'Реестр факт'!$J:$J,N$3,'Реестр факт'!$E:$E,$C48,'Реестр факт'!$I:$I,"факт")*IF($A48="-",-1,1)</f>
        <v>0</v>
      </c>
      <c r="O48" s="58">
        <f>SUMIFS('Реестр факт'!$C:$C,'Реестр факт'!$J:$J,O$3,'Реестр факт'!$E:$E,$C48,'Реестр факт'!$I:$I,"факт")*IF($A48="-",-1,1)</f>
        <v>0</v>
      </c>
      <c r="P48" s="59">
        <f t="shared" si="12"/>
        <v>0</v>
      </c>
    </row>
    <row r="49" spans="1:16" s="1" customFormat="1" ht="18" customHeight="1" x14ac:dyDescent="0.3">
      <c r="A49" s="30" t="s">
        <v>26</v>
      </c>
      <c r="B49" s="31">
        <v>21003</v>
      </c>
      <c r="C49" s="32" t="s">
        <v>64</v>
      </c>
      <c r="D49" s="58">
        <f>SUMIFS('Реестр факт'!$C:$C,'Реестр факт'!$J:$J,D$3,'Реестр факт'!$E:$E,$C49,'Реестр факт'!$I:$I,"факт")*IF($A49="-",-1,1)</f>
        <v>770000</v>
      </c>
      <c r="E49" s="58">
        <f>SUMIFS('Реестр факт'!$C:$C,'Реестр факт'!$J:$J,E$3,'Реестр факт'!$E:$E,$C49,'Реестр факт'!$I:$I,"факт")*IF($A49="-",-1,1)</f>
        <v>770000</v>
      </c>
      <c r="F49" s="58">
        <f>SUMIFS('Реестр факт'!$C:$C,'Реестр факт'!$J:$J,F$3,'Реестр факт'!$E:$E,$C49,'Реестр факт'!$I:$I,"факт")*IF($A49="-",-1,1)</f>
        <v>770000</v>
      </c>
      <c r="G49" s="58">
        <f>SUMIFS('Реестр факт'!$C:$C,'Реестр факт'!$J:$J,G$3,'Реестр факт'!$E:$E,$C49,'Реестр факт'!$I:$I,"факт")*IF($A49="-",-1,1)</f>
        <v>770000</v>
      </c>
      <c r="H49" s="58">
        <f>SUMIFS('Реестр факт'!$C:$C,'Реестр факт'!$J:$J,H$3,'Реестр факт'!$E:$E,$C49,'Реестр факт'!$I:$I,"факт")*IF($A49="-",-1,1)</f>
        <v>770000</v>
      </c>
      <c r="I49" s="58">
        <f>SUMIFS('Реестр факт'!$C:$C,'Реестр факт'!$J:$J,I$3,'Реестр факт'!$E:$E,$C49,'Реестр факт'!$I:$I,"факт")*IF($A49="-",-1,1)</f>
        <v>770000</v>
      </c>
      <c r="J49" s="58">
        <f>SUMIFS('Реестр факт'!$C:$C,'Реестр факт'!$J:$J,J$3,'Реестр факт'!$E:$E,$C49,'Реестр факт'!$I:$I,"факт")*IF($A49="-",-1,1)</f>
        <v>0</v>
      </c>
      <c r="K49" s="58">
        <f>SUMIFS('Реестр факт'!$C:$C,'Реестр факт'!$J:$J,K$3,'Реестр факт'!$E:$E,$C49,'Реестр факт'!$I:$I,"факт")*IF($A49="-",-1,1)</f>
        <v>0</v>
      </c>
      <c r="L49" s="58">
        <f>SUMIFS('Реестр факт'!$C:$C,'Реестр факт'!$J:$J,L$3,'Реестр факт'!$E:$E,$C49,'Реестр факт'!$I:$I,"факт")*IF($A49="-",-1,1)</f>
        <v>0</v>
      </c>
      <c r="M49" s="58">
        <f>SUMIFS('Реестр факт'!$C:$C,'Реестр факт'!$J:$J,M$3,'Реестр факт'!$E:$E,$C49,'Реестр факт'!$I:$I,"факт")*IF($A49="-",-1,1)</f>
        <v>0</v>
      </c>
      <c r="N49" s="58">
        <f>SUMIFS('Реестр факт'!$C:$C,'Реестр факт'!$J:$J,N$3,'Реестр факт'!$E:$E,$C49,'Реестр факт'!$I:$I,"факт")*IF($A49="-",-1,1)</f>
        <v>0</v>
      </c>
      <c r="O49" s="58">
        <f>SUMIFS('Реестр факт'!$C:$C,'Реестр факт'!$J:$J,O$3,'Реестр факт'!$E:$E,$C49,'Реестр факт'!$I:$I,"факт")*IF($A49="-",-1,1)</f>
        <v>0</v>
      </c>
      <c r="P49" s="59">
        <f t="shared" si="12"/>
        <v>4620000</v>
      </c>
    </row>
    <row r="50" spans="1:16" s="1" customFormat="1" ht="18" customHeight="1" x14ac:dyDescent="0.3">
      <c r="A50" s="30" t="s">
        <v>26</v>
      </c>
      <c r="B50" s="31">
        <v>21004</v>
      </c>
      <c r="C50" s="32" t="s">
        <v>65</v>
      </c>
      <c r="D50" s="58">
        <f>SUMIFS('Реестр факт'!$C:$C,'Реестр факт'!$J:$J,D$3,'Реестр факт'!$E:$E,$C50,'Реестр факт'!$I:$I,"факт")*IF($A50="-",-1,1)</f>
        <v>0</v>
      </c>
      <c r="E50" s="58">
        <f>SUMIFS('Реестр факт'!$C:$C,'Реестр факт'!$J:$J,E$3,'Реестр факт'!$E:$E,$C50,'Реестр факт'!$I:$I,"факт")*IF($A50="-",-1,1)</f>
        <v>0</v>
      </c>
      <c r="F50" s="58">
        <f>SUMIFS('Реестр факт'!$C:$C,'Реестр факт'!$J:$J,F$3,'Реестр факт'!$E:$E,$C50,'Реестр факт'!$I:$I,"факт")*IF($A50="-",-1,1)</f>
        <v>0</v>
      </c>
      <c r="G50" s="58">
        <f>SUMIFS('Реестр факт'!$C:$C,'Реестр факт'!$J:$J,G$3,'Реестр факт'!$E:$E,$C50,'Реестр факт'!$I:$I,"факт")*IF($A50="-",-1,1)</f>
        <v>0</v>
      </c>
      <c r="H50" s="58">
        <f>SUMIFS('Реестр факт'!$C:$C,'Реестр факт'!$J:$J,H$3,'Реестр факт'!$E:$E,$C50,'Реестр факт'!$I:$I,"факт")*IF($A50="-",-1,1)</f>
        <v>0</v>
      </c>
      <c r="I50" s="58">
        <f>SUMIFS('Реестр факт'!$C:$C,'Реестр факт'!$J:$J,I$3,'Реестр факт'!$E:$E,$C50,'Реестр факт'!$I:$I,"факт")*IF($A50="-",-1,1)</f>
        <v>0</v>
      </c>
      <c r="J50" s="58">
        <f>SUMIFS('Реестр факт'!$C:$C,'Реестр факт'!$J:$J,J$3,'Реестр факт'!$E:$E,$C50,'Реестр факт'!$I:$I,"факт")*IF($A50="-",-1,1)</f>
        <v>0</v>
      </c>
      <c r="K50" s="58">
        <f>SUMIFS('Реестр факт'!$C:$C,'Реестр факт'!$J:$J,K$3,'Реестр факт'!$E:$E,$C50,'Реестр факт'!$I:$I,"факт")*IF($A50="-",-1,1)</f>
        <v>0</v>
      </c>
      <c r="L50" s="58">
        <f>SUMIFS('Реестр факт'!$C:$C,'Реестр факт'!$J:$J,L$3,'Реестр факт'!$E:$E,$C50,'Реестр факт'!$I:$I,"факт")*IF($A50="-",-1,1)</f>
        <v>0</v>
      </c>
      <c r="M50" s="58">
        <f>SUMIFS('Реестр факт'!$C:$C,'Реестр факт'!$J:$J,M$3,'Реестр факт'!$E:$E,$C50,'Реестр факт'!$I:$I,"факт")*IF($A50="-",-1,1)</f>
        <v>0</v>
      </c>
      <c r="N50" s="58">
        <f>SUMIFS('Реестр факт'!$C:$C,'Реестр факт'!$J:$J,N$3,'Реестр факт'!$E:$E,$C50,'Реестр факт'!$I:$I,"факт")*IF($A50="-",-1,1)</f>
        <v>0</v>
      </c>
      <c r="O50" s="58">
        <f>SUMIFS('Реестр факт'!$C:$C,'Реестр факт'!$J:$J,O$3,'Реестр факт'!$E:$E,$C50,'Реестр факт'!$I:$I,"факт")*IF($A50="-",-1,1)</f>
        <v>0</v>
      </c>
      <c r="P50" s="59">
        <f t="shared" si="12"/>
        <v>0</v>
      </c>
    </row>
    <row r="51" spans="1:16" s="1" customFormat="1" ht="18" customHeight="1" x14ac:dyDescent="0.3">
      <c r="A51" s="27"/>
      <c r="B51" s="28">
        <v>22000</v>
      </c>
      <c r="C51" s="29" t="s">
        <v>67</v>
      </c>
      <c r="D51" s="56">
        <f>SUM(D52:D55)</f>
        <v>750000</v>
      </c>
      <c r="E51" s="56">
        <f t="shared" ref="E51:O51" si="13">SUM(E52:E55)</f>
        <v>1750000</v>
      </c>
      <c r="F51" s="56">
        <f t="shared" si="13"/>
        <v>2750000</v>
      </c>
      <c r="G51" s="56">
        <f t="shared" si="13"/>
        <v>3750000</v>
      </c>
      <c r="H51" s="56">
        <f t="shared" si="13"/>
        <v>3250000</v>
      </c>
      <c r="I51" s="56">
        <f t="shared" si="13"/>
        <v>2250000</v>
      </c>
      <c r="J51" s="56">
        <f t="shared" si="13"/>
        <v>0</v>
      </c>
      <c r="K51" s="56">
        <f t="shared" si="13"/>
        <v>0</v>
      </c>
      <c r="L51" s="56">
        <f t="shared" si="13"/>
        <v>0</v>
      </c>
      <c r="M51" s="56">
        <f t="shared" si="13"/>
        <v>0</v>
      </c>
      <c r="N51" s="56">
        <f t="shared" si="13"/>
        <v>0</v>
      </c>
      <c r="O51" s="56">
        <f t="shared" si="13"/>
        <v>0</v>
      </c>
      <c r="P51" s="57">
        <f t="shared" si="12"/>
        <v>14500000</v>
      </c>
    </row>
    <row r="52" spans="1:16" s="1" customFormat="1" ht="18" customHeight="1" x14ac:dyDescent="0.3">
      <c r="A52" s="30" t="s">
        <v>86</v>
      </c>
      <c r="B52" s="31">
        <v>22001</v>
      </c>
      <c r="C52" s="32" t="s">
        <v>68</v>
      </c>
      <c r="D52" s="58">
        <f>SUMIFS('Реестр факт'!$C:$C,'Реестр факт'!$J:$J,D$3,'Реестр факт'!$E:$E,$C52,'Реестр факт'!$I:$I,"факт")*IF($A52="-",-1,1)</f>
        <v>500000</v>
      </c>
      <c r="E52" s="58">
        <f>SUMIFS('Реестр факт'!$C:$C,'Реестр факт'!$J:$J,E$3,'Реестр факт'!$E:$E,$C52,'Реестр факт'!$I:$I,"факт")*IF($A52="-",-1,1)</f>
        <v>1500000</v>
      </c>
      <c r="F52" s="58">
        <f>SUMIFS('Реестр факт'!$C:$C,'Реестр факт'!$J:$J,F$3,'Реестр факт'!$E:$E,$C52,'Реестр факт'!$I:$I,"факт")*IF($A52="-",-1,1)</f>
        <v>2500000</v>
      </c>
      <c r="G52" s="58">
        <f>SUMIFS('Реестр факт'!$C:$C,'Реестр факт'!$J:$J,G$3,'Реестр факт'!$E:$E,$C52,'Реестр факт'!$I:$I,"факт")*IF($A52="-",-1,1)</f>
        <v>3500000</v>
      </c>
      <c r="H52" s="58">
        <f>SUMIFS('Реестр факт'!$C:$C,'Реестр факт'!$J:$J,H$3,'Реестр факт'!$E:$E,$C52,'Реестр факт'!$I:$I,"факт")*IF($A52="-",-1,1)</f>
        <v>3000000</v>
      </c>
      <c r="I52" s="58">
        <f>SUMIFS('Реестр факт'!$C:$C,'Реестр факт'!$J:$J,I$3,'Реестр факт'!$E:$E,$C52,'Реестр факт'!$I:$I,"факт")*IF($A52="-",-1,1)</f>
        <v>2000000</v>
      </c>
      <c r="J52" s="58">
        <f>SUMIFS('Реестр факт'!$C:$C,'Реестр факт'!$J:$J,J$3,'Реестр факт'!$E:$E,$C52,'Реестр факт'!$I:$I,"факт")*IF($A52="-",-1,1)</f>
        <v>0</v>
      </c>
      <c r="K52" s="58">
        <f>SUMIFS('Реестр факт'!$C:$C,'Реестр факт'!$J:$J,K$3,'Реестр факт'!$E:$E,$C52,'Реестр факт'!$I:$I,"факт")*IF($A52="-",-1,1)</f>
        <v>0</v>
      </c>
      <c r="L52" s="58">
        <f>SUMIFS('Реестр факт'!$C:$C,'Реестр факт'!$J:$J,L$3,'Реестр факт'!$E:$E,$C52,'Реестр факт'!$I:$I,"факт")*IF($A52="-",-1,1)</f>
        <v>0</v>
      </c>
      <c r="M52" s="58">
        <f>SUMIFS('Реестр факт'!$C:$C,'Реестр факт'!$J:$J,M$3,'Реестр факт'!$E:$E,$C52,'Реестр факт'!$I:$I,"факт")*IF($A52="-",-1,1)</f>
        <v>0</v>
      </c>
      <c r="N52" s="58">
        <f>SUMIFS('Реестр факт'!$C:$C,'Реестр факт'!$J:$J,N$3,'Реестр факт'!$E:$E,$C52,'Реестр факт'!$I:$I,"факт")*IF($A52="-",-1,1)</f>
        <v>0</v>
      </c>
      <c r="O52" s="58">
        <f>SUMIFS('Реестр факт'!$C:$C,'Реестр факт'!$J:$J,O$3,'Реестр факт'!$E:$E,$C52,'Реестр факт'!$I:$I,"факт")*IF($A52="-",-1,1)</f>
        <v>0</v>
      </c>
      <c r="P52" s="59">
        <f t="shared" si="12"/>
        <v>13000000</v>
      </c>
    </row>
    <row r="53" spans="1:16" s="1" customFormat="1" ht="18" customHeight="1" x14ac:dyDescent="0.3">
      <c r="A53" s="30" t="s">
        <v>86</v>
      </c>
      <c r="B53" s="31">
        <v>22002</v>
      </c>
      <c r="C53" s="32" t="s">
        <v>69</v>
      </c>
      <c r="D53" s="58">
        <f>SUMIFS('Реестр факт'!$C:$C,'Реестр факт'!$J:$J,D$3,'Реестр факт'!$E:$E,$C53,'Реестр факт'!$I:$I,"факт")*IF($A53="-",-1,1)</f>
        <v>250000</v>
      </c>
      <c r="E53" s="58">
        <f>SUMIFS('Реестр факт'!$C:$C,'Реестр факт'!$J:$J,E$3,'Реестр факт'!$E:$E,$C53,'Реестр факт'!$I:$I,"факт")*IF($A53="-",-1,1)</f>
        <v>250000</v>
      </c>
      <c r="F53" s="58">
        <f>SUMIFS('Реестр факт'!$C:$C,'Реестр факт'!$J:$J,F$3,'Реестр факт'!$E:$E,$C53,'Реестр факт'!$I:$I,"факт")*IF($A53="-",-1,1)</f>
        <v>250000</v>
      </c>
      <c r="G53" s="58">
        <f>SUMIFS('Реестр факт'!$C:$C,'Реестр факт'!$J:$J,G$3,'Реестр факт'!$E:$E,$C53,'Реестр факт'!$I:$I,"факт")*IF($A53="-",-1,1)</f>
        <v>250000</v>
      </c>
      <c r="H53" s="58">
        <f>SUMIFS('Реестр факт'!$C:$C,'Реестр факт'!$J:$J,H$3,'Реестр факт'!$E:$E,$C53,'Реестр факт'!$I:$I,"факт")*IF($A53="-",-1,1)</f>
        <v>250000</v>
      </c>
      <c r="I53" s="58">
        <f>SUMIFS('Реестр факт'!$C:$C,'Реестр факт'!$J:$J,I$3,'Реестр факт'!$E:$E,$C53,'Реестр факт'!$I:$I,"факт")*IF($A53="-",-1,1)</f>
        <v>250000</v>
      </c>
      <c r="J53" s="58">
        <f>SUMIFS('Реестр факт'!$C:$C,'Реестр факт'!$J:$J,J$3,'Реестр факт'!$E:$E,$C53,'Реестр факт'!$I:$I,"факт")*IF($A53="-",-1,1)</f>
        <v>0</v>
      </c>
      <c r="K53" s="58">
        <f>SUMIFS('Реестр факт'!$C:$C,'Реестр факт'!$J:$J,K$3,'Реестр факт'!$E:$E,$C53,'Реестр факт'!$I:$I,"факт")*IF($A53="-",-1,1)</f>
        <v>0</v>
      </c>
      <c r="L53" s="58">
        <f>SUMIFS('Реестр факт'!$C:$C,'Реестр факт'!$J:$J,L$3,'Реестр факт'!$E:$E,$C53,'Реестр факт'!$I:$I,"факт")*IF($A53="-",-1,1)</f>
        <v>0</v>
      </c>
      <c r="M53" s="58">
        <f>SUMIFS('Реестр факт'!$C:$C,'Реестр факт'!$J:$J,M$3,'Реестр факт'!$E:$E,$C53,'Реестр факт'!$I:$I,"факт")*IF($A53="-",-1,1)</f>
        <v>0</v>
      </c>
      <c r="N53" s="58">
        <f>SUMIFS('Реестр факт'!$C:$C,'Реестр факт'!$J:$J,N$3,'Реестр факт'!$E:$E,$C53,'Реестр факт'!$I:$I,"факт")*IF($A53="-",-1,1)</f>
        <v>0</v>
      </c>
      <c r="O53" s="58">
        <f>SUMIFS('Реестр факт'!$C:$C,'Реестр факт'!$J:$J,O$3,'Реестр факт'!$E:$E,$C53,'Реестр факт'!$I:$I,"факт")*IF($A53="-",-1,1)</f>
        <v>0</v>
      </c>
      <c r="P53" s="59">
        <f t="shared" si="12"/>
        <v>1500000</v>
      </c>
    </row>
    <row r="54" spans="1:16" s="1" customFormat="1" ht="18" customHeight="1" x14ac:dyDescent="0.3">
      <c r="A54" s="30" t="s">
        <v>86</v>
      </c>
      <c r="B54" s="31">
        <v>22003</v>
      </c>
      <c r="C54" s="32" t="s">
        <v>104</v>
      </c>
      <c r="D54" s="58">
        <f>SUMIFS('Реестр факт'!$C:$C,'Реестр факт'!$J:$J,D$3,'Реестр факт'!$E:$E,$C54,'Реестр факт'!$I:$I,"факт")*IF($A54="-",-1,1)</f>
        <v>0</v>
      </c>
      <c r="E54" s="58">
        <f>SUMIFS('Реестр факт'!$C:$C,'Реестр факт'!$J:$J,E$3,'Реестр факт'!$E:$E,$C54,'Реестр факт'!$I:$I,"факт")*IF($A54="-",-1,1)</f>
        <v>0</v>
      </c>
      <c r="F54" s="58">
        <f>SUMIFS('Реестр факт'!$C:$C,'Реестр факт'!$J:$J,F$3,'Реестр факт'!$E:$E,$C54,'Реестр факт'!$I:$I,"факт")*IF($A54="-",-1,1)</f>
        <v>0</v>
      </c>
      <c r="G54" s="58">
        <f>SUMIFS('Реестр факт'!$C:$C,'Реестр факт'!$J:$J,G$3,'Реестр факт'!$E:$E,$C54,'Реестр факт'!$I:$I,"факт")*IF($A54="-",-1,1)</f>
        <v>0</v>
      </c>
      <c r="H54" s="58">
        <f>SUMIFS('Реестр факт'!$C:$C,'Реестр факт'!$J:$J,H$3,'Реестр факт'!$E:$E,$C54,'Реестр факт'!$I:$I,"факт")*IF($A54="-",-1,1)</f>
        <v>0</v>
      </c>
      <c r="I54" s="58">
        <f>SUMIFS('Реестр факт'!$C:$C,'Реестр факт'!$J:$J,I$3,'Реестр факт'!$E:$E,$C54,'Реестр факт'!$I:$I,"факт")*IF($A54="-",-1,1)</f>
        <v>0</v>
      </c>
      <c r="J54" s="58">
        <f>SUMIFS('Реестр факт'!$C:$C,'Реестр факт'!$J:$J,J$3,'Реестр факт'!$E:$E,$C54,'Реестр факт'!$I:$I,"факт")*IF($A54="-",-1,1)</f>
        <v>0</v>
      </c>
      <c r="K54" s="58">
        <f>SUMIFS('Реестр факт'!$C:$C,'Реестр факт'!$J:$J,K$3,'Реестр факт'!$E:$E,$C54,'Реестр факт'!$I:$I,"факт")*IF($A54="-",-1,1)</f>
        <v>0</v>
      </c>
      <c r="L54" s="58">
        <f>SUMIFS('Реестр факт'!$C:$C,'Реестр факт'!$J:$J,L$3,'Реестр факт'!$E:$E,$C54,'Реестр факт'!$I:$I,"факт")*IF($A54="-",-1,1)</f>
        <v>0</v>
      </c>
      <c r="M54" s="58">
        <f>SUMIFS('Реестр факт'!$C:$C,'Реестр факт'!$J:$J,M$3,'Реестр факт'!$E:$E,$C54,'Реестр факт'!$I:$I,"факт")*IF($A54="-",-1,1)</f>
        <v>0</v>
      </c>
      <c r="N54" s="58">
        <f>SUMIFS('Реестр факт'!$C:$C,'Реестр факт'!$J:$J,N$3,'Реестр факт'!$E:$E,$C54,'Реестр факт'!$I:$I,"факт")*IF($A54="-",-1,1)</f>
        <v>0</v>
      </c>
      <c r="O54" s="58">
        <f>SUMIFS('Реестр факт'!$C:$C,'Реестр факт'!$J:$J,O$3,'Реестр факт'!$E:$E,$C54,'Реестр факт'!$I:$I,"факт")*IF($A54="-",-1,1)</f>
        <v>0</v>
      </c>
      <c r="P54" s="59">
        <f t="shared" ref="P54" si="14">SUM(D54:O54)</f>
        <v>0</v>
      </c>
    </row>
    <row r="55" spans="1:16" s="1" customFormat="1" ht="18" customHeight="1" x14ac:dyDescent="0.3">
      <c r="A55" s="30" t="s">
        <v>86</v>
      </c>
      <c r="B55" s="31">
        <v>22004</v>
      </c>
      <c r="C55" s="32" t="s">
        <v>70</v>
      </c>
      <c r="D55" s="58">
        <f>SUMIFS('Реестр факт'!$C:$C,'Реестр факт'!$J:$J,D$3,'Реестр факт'!$E:$E,$C55,'Реестр факт'!$I:$I,"факт")*IF($A55="-",-1,1)</f>
        <v>0</v>
      </c>
      <c r="E55" s="58">
        <f>SUMIFS('Реестр факт'!$C:$C,'Реестр факт'!$J:$J,E$3,'Реестр факт'!$E:$E,$C55,'Реестр факт'!$I:$I,"факт")*IF($A55="-",-1,1)</f>
        <v>0</v>
      </c>
      <c r="F55" s="58">
        <f>SUMIFS('Реестр факт'!$C:$C,'Реестр факт'!$J:$J,F$3,'Реестр факт'!$E:$E,$C55,'Реестр факт'!$I:$I,"факт")*IF($A55="-",-1,1)</f>
        <v>0</v>
      </c>
      <c r="G55" s="58">
        <f>SUMIFS('Реестр факт'!$C:$C,'Реестр факт'!$J:$J,G$3,'Реестр факт'!$E:$E,$C55,'Реестр факт'!$I:$I,"факт")*IF($A55="-",-1,1)</f>
        <v>0</v>
      </c>
      <c r="H55" s="58">
        <f>SUMIFS('Реестр факт'!$C:$C,'Реестр факт'!$J:$J,H$3,'Реестр факт'!$E:$E,$C55,'Реестр факт'!$I:$I,"факт")*IF($A55="-",-1,1)</f>
        <v>0</v>
      </c>
      <c r="I55" s="58">
        <f>SUMIFS('Реестр факт'!$C:$C,'Реестр факт'!$J:$J,I$3,'Реестр факт'!$E:$E,$C55,'Реестр факт'!$I:$I,"факт")*IF($A55="-",-1,1)</f>
        <v>0</v>
      </c>
      <c r="J55" s="58">
        <f>SUMIFS('Реестр факт'!$C:$C,'Реестр факт'!$J:$J,J$3,'Реестр факт'!$E:$E,$C55,'Реестр факт'!$I:$I,"факт")*IF($A55="-",-1,1)</f>
        <v>0</v>
      </c>
      <c r="K55" s="58">
        <f>SUMIFS('Реестр факт'!$C:$C,'Реестр факт'!$J:$J,K$3,'Реестр факт'!$E:$E,$C55,'Реестр факт'!$I:$I,"факт")*IF($A55="-",-1,1)</f>
        <v>0</v>
      </c>
      <c r="L55" s="58">
        <f>SUMIFS('Реестр факт'!$C:$C,'Реестр факт'!$J:$J,L$3,'Реестр факт'!$E:$E,$C55,'Реестр факт'!$I:$I,"факт")*IF($A55="-",-1,1)</f>
        <v>0</v>
      </c>
      <c r="M55" s="58">
        <f>SUMIFS('Реестр факт'!$C:$C,'Реестр факт'!$J:$J,M$3,'Реестр факт'!$E:$E,$C55,'Реестр факт'!$I:$I,"факт")*IF($A55="-",-1,1)</f>
        <v>0</v>
      </c>
      <c r="N55" s="58">
        <f>SUMIFS('Реестр факт'!$C:$C,'Реестр факт'!$J:$J,N$3,'Реестр факт'!$E:$E,$C55,'Реестр факт'!$I:$I,"факт")*IF($A55="-",-1,1)</f>
        <v>0</v>
      </c>
      <c r="O55" s="58">
        <f>SUMIFS('Реестр факт'!$C:$C,'Реестр факт'!$J:$J,O$3,'Реестр факт'!$E:$E,$C55,'Реестр факт'!$I:$I,"факт")*IF($A55="-",-1,1)</f>
        <v>0</v>
      </c>
      <c r="P55" s="59">
        <f t="shared" si="12"/>
        <v>0</v>
      </c>
    </row>
    <row r="56" spans="1:16" s="1" customFormat="1" ht="18" customHeight="1" thickBot="1" x14ac:dyDescent="0.35">
      <c r="A56" s="36"/>
      <c r="B56" s="37">
        <v>29999</v>
      </c>
      <c r="C56" s="38" t="s">
        <v>71</v>
      </c>
      <c r="D56" s="62">
        <f>D46-D51</f>
        <v>20000</v>
      </c>
      <c r="E56" s="62">
        <f t="shared" ref="E56:O56" si="15">E46-E51</f>
        <v>-980000</v>
      </c>
      <c r="F56" s="62">
        <f t="shared" si="15"/>
        <v>-1980000</v>
      </c>
      <c r="G56" s="62">
        <f t="shared" si="15"/>
        <v>-2980000</v>
      </c>
      <c r="H56" s="62">
        <f t="shared" si="15"/>
        <v>-2480000</v>
      </c>
      <c r="I56" s="62">
        <f t="shared" si="15"/>
        <v>-1480000</v>
      </c>
      <c r="J56" s="62">
        <f t="shared" si="15"/>
        <v>0</v>
      </c>
      <c r="K56" s="62">
        <f t="shared" si="15"/>
        <v>0</v>
      </c>
      <c r="L56" s="62">
        <f t="shared" si="15"/>
        <v>0</v>
      </c>
      <c r="M56" s="62">
        <f t="shared" si="15"/>
        <v>0</v>
      </c>
      <c r="N56" s="62">
        <f t="shared" si="15"/>
        <v>0</v>
      </c>
      <c r="O56" s="62">
        <f t="shared" si="15"/>
        <v>0</v>
      </c>
      <c r="P56" s="63">
        <f t="shared" si="12"/>
        <v>-9880000</v>
      </c>
    </row>
    <row r="57" spans="1:16" s="1" customFormat="1" ht="18" customHeight="1" x14ac:dyDescent="0.3">
      <c r="A57" s="50"/>
      <c r="B57" s="39"/>
      <c r="C57" s="40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1" customFormat="1" ht="18" customHeight="1" thickBot="1" x14ac:dyDescent="0.35">
      <c r="A58" s="51"/>
      <c r="B58" s="54" t="s">
        <v>72</v>
      </c>
      <c r="C58" s="5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1" customFormat="1" ht="18" customHeight="1" x14ac:dyDescent="0.3">
      <c r="A59" s="47"/>
      <c r="B59" s="48">
        <v>31000</v>
      </c>
      <c r="C59" s="49" t="s">
        <v>73</v>
      </c>
      <c r="D59" s="66">
        <f>SUM(D60:D62)</f>
        <v>0</v>
      </c>
      <c r="E59" s="66">
        <f t="shared" ref="E59:O59" si="16">SUM(E60:E62)</f>
        <v>0</v>
      </c>
      <c r="F59" s="66">
        <f t="shared" si="16"/>
        <v>0</v>
      </c>
      <c r="G59" s="66">
        <f t="shared" si="16"/>
        <v>0</v>
      </c>
      <c r="H59" s="66">
        <f t="shared" si="16"/>
        <v>0</v>
      </c>
      <c r="I59" s="66">
        <f t="shared" si="16"/>
        <v>0</v>
      </c>
      <c r="J59" s="66">
        <f t="shared" si="16"/>
        <v>0</v>
      </c>
      <c r="K59" s="66">
        <f t="shared" si="16"/>
        <v>0</v>
      </c>
      <c r="L59" s="66">
        <f t="shared" si="16"/>
        <v>0</v>
      </c>
      <c r="M59" s="66">
        <f t="shared" si="16"/>
        <v>0</v>
      </c>
      <c r="N59" s="66">
        <f t="shared" si="16"/>
        <v>0</v>
      </c>
      <c r="O59" s="66">
        <f t="shared" si="16"/>
        <v>0</v>
      </c>
      <c r="P59" s="67">
        <f t="shared" ref="P59:P67" si="17">SUM(D59:O59)</f>
        <v>0</v>
      </c>
    </row>
    <row r="60" spans="1:16" s="1" customFormat="1" ht="18" customHeight="1" x14ac:dyDescent="0.3">
      <c r="A60" s="30" t="s">
        <v>26</v>
      </c>
      <c r="B60" s="31">
        <v>31100</v>
      </c>
      <c r="C60" s="32" t="s">
        <v>74</v>
      </c>
      <c r="D60" s="58">
        <f>SUMIFS('Реестр факт'!$C:$C,'Реестр факт'!$J:$J,D$3,'Реестр факт'!$E:$E,$C60,'Реестр факт'!$I:$I,"факт")*IF($A60="-",-1,1)</f>
        <v>0</v>
      </c>
      <c r="E60" s="58">
        <f>SUMIFS('Реестр факт'!$C:$C,'Реестр факт'!$J:$J,E$3,'Реестр факт'!$E:$E,$C60,'Реестр факт'!$I:$I,"факт")*IF($A60="-",-1,1)</f>
        <v>0</v>
      </c>
      <c r="F60" s="58">
        <f>SUMIFS('Реестр факт'!$C:$C,'Реестр факт'!$J:$J,F$3,'Реестр факт'!$E:$E,$C60,'Реестр факт'!$I:$I,"факт")*IF($A60="-",-1,1)</f>
        <v>0</v>
      </c>
      <c r="G60" s="58">
        <f>SUMIFS('Реестр факт'!$C:$C,'Реестр факт'!$J:$J,G$3,'Реестр факт'!$E:$E,$C60,'Реестр факт'!$I:$I,"факт")*IF($A60="-",-1,1)</f>
        <v>0</v>
      </c>
      <c r="H60" s="58">
        <f>SUMIFS('Реестр факт'!$C:$C,'Реестр факт'!$J:$J,H$3,'Реестр факт'!$E:$E,$C60,'Реестр факт'!$I:$I,"факт")*IF($A60="-",-1,1)</f>
        <v>0</v>
      </c>
      <c r="I60" s="58">
        <f>SUMIFS('Реестр факт'!$C:$C,'Реестр факт'!$J:$J,I$3,'Реестр факт'!$E:$E,$C60,'Реестр факт'!$I:$I,"факт")*IF($A60="-",-1,1)</f>
        <v>0</v>
      </c>
      <c r="J60" s="58">
        <f>SUMIFS('Реестр факт'!$C:$C,'Реестр факт'!$J:$J,J$3,'Реестр факт'!$E:$E,$C60,'Реестр факт'!$I:$I,"факт")*IF($A60="-",-1,1)</f>
        <v>0</v>
      </c>
      <c r="K60" s="58">
        <f>SUMIFS('Реестр факт'!$C:$C,'Реестр факт'!$J:$J,K$3,'Реестр факт'!$E:$E,$C60,'Реестр факт'!$I:$I,"факт")*IF($A60="-",-1,1)</f>
        <v>0</v>
      </c>
      <c r="L60" s="58">
        <f>SUMIFS('Реестр факт'!$C:$C,'Реестр факт'!$J:$J,L$3,'Реестр факт'!$E:$E,$C60,'Реестр факт'!$I:$I,"факт")*IF($A60="-",-1,1)</f>
        <v>0</v>
      </c>
      <c r="M60" s="58">
        <f>SUMIFS('Реестр факт'!$C:$C,'Реестр факт'!$J:$J,M$3,'Реестр факт'!$E:$E,$C60,'Реестр факт'!$I:$I,"факт")*IF($A60="-",-1,1)</f>
        <v>0</v>
      </c>
      <c r="N60" s="58">
        <f>SUMIFS('Реестр факт'!$C:$C,'Реестр факт'!$J:$J,N$3,'Реестр факт'!$E:$E,$C60,'Реестр факт'!$I:$I,"факт")*IF($A60="-",-1,1)</f>
        <v>0</v>
      </c>
      <c r="O60" s="58">
        <f>SUMIFS('Реестр факт'!$C:$C,'Реестр факт'!$J:$J,O$3,'Реестр факт'!$E:$E,$C60,'Реестр факт'!$I:$I,"факт")*IF($A60="-",-1,1)</f>
        <v>0</v>
      </c>
      <c r="P60" s="59">
        <f t="shared" si="17"/>
        <v>0</v>
      </c>
    </row>
    <row r="61" spans="1:16" s="1" customFormat="1" ht="18" customHeight="1" x14ac:dyDescent="0.3">
      <c r="A61" s="30" t="s">
        <v>26</v>
      </c>
      <c r="B61" s="31">
        <v>31200</v>
      </c>
      <c r="C61" s="32" t="s">
        <v>75</v>
      </c>
      <c r="D61" s="58">
        <f>SUMIFS('Реестр факт'!$C:$C,'Реестр факт'!$J:$J,D$3,'Реестр факт'!$E:$E,$C61,'Реестр факт'!$I:$I,"факт")*IF($A61="-",-1,1)</f>
        <v>0</v>
      </c>
      <c r="E61" s="58">
        <f>SUMIFS('Реестр факт'!$C:$C,'Реестр факт'!$J:$J,E$3,'Реестр факт'!$E:$E,$C61,'Реестр факт'!$I:$I,"факт")*IF($A61="-",-1,1)</f>
        <v>0</v>
      </c>
      <c r="F61" s="58">
        <f>SUMIFS('Реестр факт'!$C:$C,'Реестр факт'!$J:$J,F$3,'Реестр факт'!$E:$E,$C61,'Реестр факт'!$I:$I,"факт")*IF($A61="-",-1,1)</f>
        <v>0</v>
      </c>
      <c r="G61" s="58">
        <f>SUMIFS('Реестр факт'!$C:$C,'Реестр факт'!$J:$J,G$3,'Реестр факт'!$E:$E,$C61,'Реестр факт'!$I:$I,"факт")*IF($A61="-",-1,1)</f>
        <v>0</v>
      </c>
      <c r="H61" s="58">
        <f>SUMIFS('Реестр факт'!$C:$C,'Реестр факт'!$J:$J,H$3,'Реестр факт'!$E:$E,$C61,'Реестр факт'!$I:$I,"факт")*IF($A61="-",-1,1)</f>
        <v>0</v>
      </c>
      <c r="I61" s="58">
        <f>SUMIFS('Реестр факт'!$C:$C,'Реестр факт'!$J:$J,I$3,'Реестр факт'!$E:$E,$C61,'Реестр факт'!$I:$I,"факт")*IF($A61="-",-1,1)</f>
        <v>0</v>
      </c>
      <c r="J61" s="58">
        <f>SUMIFS('Реестр факт'!$C:$C,'Реестр факт'!$J:$J,J$3,'Реестр факт'!$E:$E,$C61,'Реестр факт'!$I:$I,"факт")*IF($A61="-",-1,1)</f>
        <v>0</v>
      </c>
      <c r="K61" s="58">
        <f>SUMIFS('Реестр факт'!$C:$C,'Реестр факт'!$J:$J,K$3,'Реестр факт'!$E:$E,$C61,'Реестр факт'!$I:$I,"факт")*IF($A61="-",-1,1)</f>
        <v>0</v>
      </c>
      <c r="L61" s="58">
        <f>SUMIFS('Реестр факт'!$C:$C,'Реестр факт'!$J:$J,L$3,'Реестр факт'!$E:$E,$C61,'Реестр факт'!$I:$I,"факт")*IF($A61="-",-1,1)</f>
        <v>0</v>
      </c>
      <c r="M61" s="58">
        <f>SUMIFS('Реестр факт'!$C:$C,'Реестр факт'!$J:$J,M$3,'Реестр факт'!$E:$E,$C61,'Реестр факт'!$I:$I,"факт")*IF($A61="-",-1,1)</f>
        <v>0</v>
      </c>
      <c r="N61" s="58">
        <f>SUMIFS('Реестр факт'!$C:$C,'Реестр факт'!$J:$J,N$3,'Реестр факт'!$E:$E,$C61,'Реестр факт'!$I:$I,"факт")*IF($A61="-",-1,1)</f>
        <v>0</v>
      </c>
      <c r="O61" s="58">
        <f>SUMIFS('Реестр факт'!$C:$C,'Реестр факт'!$J:$J,O$3,'Реестр факт'!$E:$E,$C61,'Реестр факт'!$I:$I,"факт")*IF($A61="-",-1,1)</f>
        <v>0</v>
      </c>
      <c r="P61" s="59">
        <f t="shared" si="17"/>
        <v>0</v>
      </c>
    </row>
    <row r="62" spans="1:16" s="1" customFormat="1" ht="18" customHeight="1" x14ac:dyDescent="0.3">
      <c r="A62" s="30" t="s">
        <v>26</v>
      </c>
      <c r="B62" s="31">
        <v>31999</v>
      </c>
      <c r="C62" s="32" t="s">
        <v>76</v>
      </c>
      <c r="D62" s="58">
        <f>SUMIFS('Реестр факт'!$C:$C,'Реестр факт'!$J:$J,D$3,'Реестр факт'!$E:$E,$C62,'Реестр факт'!$I:$I,"факт")*IF($A62="-",-1,1)</f>
        <v>0</v>
      </c>
      <c r="E62" s="58">
        <f>SUMIFS('Реестр факт'!$C:$C,'Реестр факт'!$J:$J,E$3,'Реестр факт'!$E:$E,$C62,'Реестр факт'!$I:$I,"факт")*IF($A62="-",-1,1)</f>
        <v>0</v>
      </c>
      <c r="F62" s="58">
        <f>SUMIFS('Реестр факт'!$C:$C,'Реестр факт'!$J:$J,F$3,'Реестр факт'!$E:$E,$C62,'Реестр факт'!$I:$I,"факт")*IF($A62="-",-1,1)</f>
        <v>0</v>
      </c>
      <c r="G62" s="58">
        <f>SUMIFS('Реестр факт'!$C:$C,'Реестр факт'!$J:$J,G$3,'Реестр факт'!$E:$E,$C62,'Реестр факт'!$I:$I,"факт")*IF($A62="-",-1,1)</f>
        <v>0</v>
      </c>
      <c r="H62" s="58">
        <f>SUMIFS('Реестр факт'!$C:$C,'Реестр факт'!$J:$J,H$3,'Реестр факт'!$E:$E,$C62,'Реестр факт'!$I:$I,"факт")*IF($A62="-",-1,1)</f>
        <v>0</v>
      </c>
      <c r="I62" s="58">
        <f>SUMIFS('Реестр факт'!$C:$C,'Реестр факт'!$J:$J,I$3,'Реестр факт'!$E:$E,$C62,'Реестр факт'!$I:$I,"факт")*IF($A62="-",-1,1)</f>
        <v>0</v>
      </c>
      <c r="J62" s="58">
        <f>SUMIFS('Реестр факт'!$C:$C,'Реестр факт'!$J:$J,J$3,'Реестр факт'!$E:$E,$C62,'Реестр факт'!$I:$I,"факт")*IF($A62="-",-1,1)</f>
        <v>0</v>
      </c>
      <c r="K62" s="58">
        <f>SUMIFS('Реестр факт'!$C:$C,'Реестр факт'!$J:$J,K$3,'Реестр факт'!$E:$E,$C62,'Реестр факт'!$I:$I,"факт")*IF($A62="-",-1,1)</f>
        <v>0</v>
      </c>
      <c r="L62" s="58">
        <f>SUMIFS('Реестр факт'!$C:$C,'Реестр факт'!$J:$J,L$3,'Реестр факт'!$E:$E,$C62,'Реестр факт'!$I:$I,"факт")*IF($A62="-",-1,1)</f>
        <v>0</v>
      </c>
      <c r="M62" s="58">
        <f>SUMIFS('Реестр факт'!$C:$C,'Реестр факт'!$J:$J,M$3,'Реестр факт'!$E:$E,$C62,'Реестр факт'!$I:$I,"факт")*IF($A62="-",-1,1)</f>
        <v>0</v>
      </c>
      <c r="N62" s="58">
        <f>SUMIFS('Реестр факт'!$C:$C,'Реестр факт'!$J:$J,N$3,'Реестр факт'!$E:$E,$C62,'Реестр факт'!$I:$I,"факт")*IF($A62="-",-1,1)</f>
        <v>0</v>
      </c>
      <c r="O62" s="58">
        <f>SUMIFS('Реестр факт'!$C:$C,'Реестр факт'!$J:$J,O$3,'Реестр факт'!$E:$E,$C62,'Реестр факт'!$I:$I,"факт")*IF($A62="-",-1,1)</f>
        <v>0</v>
      </c>
      <c r="P62" s="59">
        <f t="shared" si="17"/>
        <v>0</v>
      </c>
    </row>
    <row r="63" spans="1:16" s="1" customFormat="1" ht="18" customHeight="1" x14ac:dyDescent="0.3">
      <c r="A63" s="27"/>
      <c r="B63" s="28">
        <v>32000</v>
      </c>
      <c r="C63" s="29" t="s">
        <v>77</v>
      </c>
      <c r="D63" s="56">
        <f>SUM(D64:D66)</f>
        <v>0</v>
      </c>
      <c r="E63" s="56">
        <f t="shared" ref="E63:O63" si="18">SUM(E64:E66)</f>
        <v>1100000</v>
      </c>
      <c r="F63" s="56">
        <f t="shared" si="18"/>
        <v>0</v>
      </c>
      <c r="G63" s="56">
        <f t="shared" si="18"/>
        <v>2300000</v>
      </c>
      <c r="H63" s="56">
        <f t="shared" si="18"/>
        <v>0</v>
      </c>
      <c r="I63" s="56">
        <f t="shared" si="18"/>
        <v>3400000</v>
      </c>
      <c r="J63" s="56">
        <f t="shared" si="18"/>
        <v>0</v>
      </c>
      <c r="K63" s="56">
        <f t="shared" si="18"/>
        <v>0</v>
      </c>
      <c r="L63" s="56">
        <f t="shared" si="18"/>
        <v>0</v>
      </c>
      <c r="M63" s="56">
        <f t="shared" si="18"/>
        <v>0</v>
      </c>
      <c r="N63" s="56">
        <f t="shared" si="18"/>
        <v>0</v>
      </c>
      <c r="O63" s="56">
        <f t="shared" si="18"/>
        <v>0</v>
      </c>
      <c r="P63" s="57">
        <f t="shared" si="17"/>
        <v>6800000</v>
      </c>
    </row>
    <row r="64" spans="1:16" s="1" customFormat="1" ht="18" customHeight="1" x14ac:dyDescent="0.3">
      <c r="A64" s="30" t="s">
        <v>86</v>
      </c>
      <c r="B64" s="31">
        <v>32100</v>
      </c>
      <c r="C64" s="32" t="s">
        <v>78</v>
      </c>
      <c r="D64" s="58">
        <f>SUMIFS('Реестр факт'!$C:$C,'Реестр факт'!$J:$J,D$3,'Реестр факт'!$E:$E,$C64,'Реестр факт'!$I:$I,"факт")*IF($A64="-",-1,1)</f>
        <v>0</v>
      </c>
      <c r="E64" s="58">
        <f>SUMIFS('Реестр факт'!$C:$C,'Реестр факт'!$J:$J,E$3,'Реестр факт'!$E:$E,$C64,'Реестр факт'!$I:$I,"факт")*IF($A64="-",-1,1)</f>
        <v>1100000</v>
      </c>
      <c r="F64" s="58">
        <f>SUMIFS('Реестр факт'!$C:$C,'Реестр факт'!$J:$J,F$3,'Реестр факт'!$E:$E,$C64,'Реестр факт'!$I:$I,"факт")*IF($A64="-",-1,1)</f>
        <v>0</v>
      </c>
      <c r="G64" s="58">
        <f>SUMIFS('Реестр факт'!$C:$C,'Реестр факт'!$J:$J,G$3,'Реестр факт'!$E:$E,$C64,'Реестр факт'!$I:$I,"факт")*IF($A64="-",-1,1)</f>
        <v>2300000</v>
      </c>
      <c r="H64" s="58">
        <f>SUMIFS('Реестр факт'!$C:$C,'Реестр факт'!$J:$J,H$3,'Реестр факт'!$E:$E,$C64,'Реестр факт'!$I:$I,"факт")*IF($A64="-",-1,1)</f>
        <v>0</v>
      </c>
      <c r="I64" s="58">
        <f>SUMIFS('Реестр факт'!$C:$C,'Реестр факт'!$J:$J,I$3,'Реестр факт'!$E:$E,$C64,'Реестр факт'!$I:$I,"факт")*IF($A64="-",-1,1)</f>
        <v>3400000</v>
      </c>
      <c r="J64" s="58">
        <f>SUMIFS('Реестр факт'!$C:$C,'Реестр факт'!$J:$J,J$3,'Реестр факт'!$E:$E,$C64,'Реестр факт'!$I:$I,"факт")*IF($A64="-",-1,1)</f>
        <v>0</v>
      </c>
      <c r="K64" s="58">
        <f>SUMIFS('Реестр факт'!$C:$C,'Реестр факт'!$J:$J,K$3,'Реестр факт'!$E:$E,$C64,'Реестр факт'!$I:$I,"факт")*IF($A64="-",-1,1)</f>
        <v>0</v>
      </c>
      <c r="L64" s="58">
        <f>SUMIFS('Реестр факт'!$C:$C,'Реестр факт'!$J:$J,L$3,'Реестр факт'!$E:$E,$C64,'Реестр факт'!$I:$I,"факт")*IF($A64="-",-1,1)</f>
        <v>0</v>
      </c>
      <c r="M64" s="58">
        <f>SUMIFS('Реестр факт'!$C:$C,'Реестр факт'!$J:$J,M$3,'Реестр факт'!$E:$E,$C64,'Реестр факт'!$I:$I,"факт")*IF($A64="-",-1,1)</f>
        <v>0</v>
      </c>
      <c r="N64" s="58">
        <f>SUMIFS('Реестр факт'!$C:$C,'Реестр факт'!$J:$J,N$3,'Реестр факт'!$E:$E,$C64,'Реестр факт'!$I:$I,"факт")*IF($A64="-",-1,1)</f>
        <v>0</v>
      </c>
      <c r="O64" s="58">
        <f>SUMIFS('Реестр факт'!$C:$C,'Реестр факт'!$J:$J,O$3,'Реестр факт'!$E:$E,$C64,'Реестр факт'!$I:$I,"факт")*IF($A64="-",-1,1)</f>
        <v>0</v>
      </c>
      <c r="P64" s="59">
        <f t="shared" si="17"/>
        <v>6800000</v>
      </c>
    </row>
    <row r="65" spans="1:16" s="1" customFormat="1" ht="18" customHeight="1" x14ac:dyDescent="0.3">
      <c r="A65" s="30" t="s">
        <v>86</v>
      </c>
      <c r="B65" s="31">
        <v>32200</v>
      </c>
      <c r="C65" s="32" t="s">
        <v>79</v>
      </c>
      <c r="D65" s="58">
        <f>SUMIFS('Реестр факт'!$C:$C,'Реестр факт'!$J:$J,D$3,'Реестр факт'!$E:$E,$C65,'Реестр факт'!$I:$I,"факт")*IF($A65="-",-1,1)</f>
        <v>0</v>
      </c>
      <c r="E65" s="58">
        <f>SUMIFS('Реестр факт'!$C:$C,'Реестр факт'!$J:$J,E$3,'Реестр факт'!$E:$E,$C65,'Реестр факт'!$I:$I,"факт")*IF($A65="-",-1,1)</f>
        <v>0</v>
      </c>
      <c r="F65" s="58">
        <f>SUMIFS('Реестр факт'!$C:$C,'Реестр факт'!$J:$J,F$3,'Реестр факт'!$E:$E,$C65,'Реестр факт'!$I:$I,"факт")*IF($A65="-",-1,1)</f>
        <v>0</v>
      </c>
      <c r="G65" s="58">
        <f>SUMIFS('Реестр факт'!$C:$C,'Реестр факт'!$J:$J,G$3,'Реестр факт'!$E:$E,$C65,'Реестр факт'!$I:$I,"факт")*IF($A65="-",-1,1)</f>
        <v>0</v>
      </c>
      <c r="H65" s="58">
        <f>SUMIFS('Реестр факт'!$C:$C,'Реестр факт'!$J:$J,H$3,'Реестр факт'!$E:$E,$C65,'Реестр факт'!$I:$I,"факт")*IF($A65="-",-1,1)</f>
        <v>0</v>
      </c>
      <c r="I65" s="58">
        <f>SUMIFS('Реестр факт'!$C:$C,'Реестр факт'!$J:$J,I$3,'Реестр факт'!$E:$E,$C65,'Реестр факт'!$I:$I,"факт")*IF($A65="-",-1,1)</f>
        <v>0</v>
      </c>
      <c r="J65" s="58">
        <f>SUMIFS('Реестр факт'!$C:$C,'Реестр факт'!$J:$J,J$3,'Реестр факт'!$E:$E,$C65,'Реестр факт'!$I:$I,"факт")*IF($A65="-",-1,1)</f>
        <v>0</v>
      </c>
      <c r="K65" s="58">
        <f>SUMIFS('Реестр факт'!$C:$C,'Реестр факт'!$J:$J,K$3,'Реестр факт'!$E:$E,$C65,'Реестр факт'!$I:$I,"факт")*IF($A65="-",-1,1)</f>
        <v>0</v>
      </c>
      <c r="L65" s="58">
        <f>SUMIFS('Реестр факт'!$C:$C,'Реестр факт'!$J:$J,L$3,'Реестр факт'!$E:$E,$C65,'Реестр факт'!$I:$I,"факт")*IF($A65="-",-1,1)</f>
        <v>0</v>
      </c>
      <c r="M65" s="58">
        <f>SUMIFS('Реестр факт'!$C:$C,'Реестр факт'!$J:$J,M$3,'Реестр факт'!$E:$E,$C65,'Реестр факт'!$I:$I,"факт")*IF($A65="-",-1,1)</f>
        <v>0</v>
      </c>
      <c r="N65" s="58">
        <f>SUMIFS('Реестр факт'!$C:$C,'Реестр факт'!$J:$J,N$3,'Реестр факт'!$E:$E,$C65,'Реестр факт'!$I:$I,"факт")*IF($A65="-",-1,1)</f>
        <v>0</v>
      </c>
      <c r="O65" s="58">
        <f>SUMIFS('Реестр факт'!$C:$C,'Реестр факт'!$J:$J,O$3,'Реестр факт'!$E:$E,$C65,'Реестр факт'!$I:$I,"факт")*IF($A65="-",-1,1)</f>
        <v>0</v>
      </c>
      <c r="P65" s="59">
        <f t="shared" si="17"/>
        <v>0</v>
      </c>
    </row>
    <row r="66" spans="1:16" s="1" customFormat="1" ht="18" customHeight="1" x14ac:dyDescent="0.3">
      <c r="A66" s="30" t="s">
        <v>86</v>
      </c>
      <c r="B66" s="31">
        <v>32999</v>
      </c>
      <c r="C66" s="32" t="s">
        <v>80</v>
      </c>
      <c r="D66" s="58">
        <f>SUMIFS('Реестр факт'!$C:$C,'Реестр факт'!$J:$J,D$3,'Реестр факт'!$E:$E,$C66,'Реестр факт'!$I:$I,"факт")*IF($A66="-",-1,1)</f>
        <v>0</v>
      </c>
      <c r="E66" s="58">
        <f>SUMIFS('Реестр факт'!$C:$C,'Реестр факт'!$J:$J,E$3,'Реестр факт'!$E:$E,$C66,'Реестр факт'!$I:$I,"факт")*IF($A66="-",-1,1)</f>
        <v>0</v>
      </c>
      <c r="F66" s="58">
        <f>SUMIFS('Реестр факт'!$C:$C,'Реестр факт'!$J:$J,F$3,'Реестр факт'!$E:$E,$C66,'Реестр факт'!$I:$I,"факт")*IF($A66="-",-1,1)</f>
        <v>0</v>
      </c>
      <c r="G66" s="58">
        <f>SUMIFS('Реестр факт'!$C:$C,'Реестр факт'!$J:$J,G$3,'Реестр факт'!$E:$E,$C66,'Реестр факт'!$I:$I,"факт")*IF($A66="-",-1,1)</f>
        <v>0</v>
      </c>
      <c r="H66" s="58">
        <f>SUMIFS('Реестр факт'!$C:$C,'Реестр факт'!$J:$J,H$3,'Реестр факт'!$E:$E,$C66,'Реестр факт'!$I:$I,"факт")*IF($A66="-",-1,1)</f>
        <v>0</v>
      </c>
      <c r="I66" s="58">
        <f>SUMIFS('Реестр факт'!$C:$C,'Реестр факт'!$J:$J,I$3,'Реестр факт'!$E:$E,$C66,'Реестр факт'!$I:$I,"факт")*IF($A66="-",-1,1)</f>
        <v>0</v>
      </c>
      <c r="J66" s="58">
        <f>SUMIFS('Реестр факт'!$C:$C,'Реестр факт'!$J:$J,J$3,'Реестр факт'!$E:$E,$C66,'Реестр факт'!$I:$I,"факт")*IF($A66="-",-1,1)</f>
        <v>0</v>
      </c>
      <c r="K66" s="58">
        <f>SUMIFS('Реестр факт'!$C:$C,'Реестр факт'!$J:$J,K$3,'Реестр факт'!$E:$E,$C66,'Реестр факт'!$I:$I,"факт")*IF($A66="-",-1,1)</f>
        <v>0</v>
      </c>
      <c r="L66" s="58">
        <f>SUMIFS('Реестр факт'!$C:$C,'Реестр факт'!$J:$J,L$3,'Реестр факт'!$E:$E,$C66,'Реестр факт'!$I:$I,"факт")*IF($A66="-",-1,1)</f>
        <v>0</v>
      </c>
      <c r="M66" s="58">
        <f>SUMIFS('Реестр факт'!$C:$C,'Реестр факт'!$J:$J,M$3,'Реестр факт'!$E:$E,$C66,'Реестр факт'!$I:$I,"факт")*IF($A66="-",-1,1)</f>
        <v>0</v>
      </c>
      <c r="N66" s="58">
        <f>SUMIFS('Реестр факт'!$C:$C,'Реестр факт'!$J:$J,N$3,'Реестр факт'!$E:$E,$C66,'Реестр факт'!$I:$I,"факт")*IF($A66="-",-1,1)</f>
        <v>0</v>
      </c>
      <c r="O66" s="58">
        <f>SUMIFS('Реестр факт'!$C:$C,'Реестр факт'!$J:$J,O$3,'Реестр факт'!$E:$E,$C66,'Реестр факт'!$I:$I,"факт")*IF($A66="-",-1,1)</f>
        <v>0</v>
      </c>
      <c r="P66" s="59">
        <f t="shared" si="17"/>
        <v>0</v>
      </c>
    </row>
    <row r="67" spans="1:16" s="22" customFormat="1" ht="18" customHeight="1" thickBot="1" x14ac:dyDescent="0.35">
      <c r="A67" s="36"/>
      <c r="B67" s="37">
        <v>39999</v>
      </c>
      <c r="C67" s="38" t="s">
        <v>81</v>
      </c>
      <c r="D67" s="62">
        <f>D59-D63</f>
        <v>0</v>
      </c>
      <c r="E67" s="62">
        <f t="shared" ref="E67:O67" si="19">E59-E63</f>
        <v>-1100000</v>
      </c>
      <c r="F67" s="62">
        <f t="shared" si="19"/>
        <v>0</v>
      </c>
      <c r="G67" s="62">
        <f t="shared" si="19"/>
        <v>-2300000</v>
      </c>
      <c r="H67" s="62">
        <f t="shared" si="19"/>
        <v>0</v>
      </c>
      <c r="I67" s="62">
        <f t="shared" si="19"/>
        <v>-3400000</v>
      </c>
      <c r="J67" s="62">
        <f t="shared" si="19"/>
        <v>0</v>
      </c>
      <c r="K67" s="62">
        <f t="shared" si="19"/>
        <v>0</v>
      </c>
      <c r="L67" s="62">
        <f t="shared" si="19"/>
        <v>0</v>
      </c>
      <c r="M67" s="62">
        <f t="shared" si="19"/>
        <v>0</v>
      </c>
      <c r="N67" s="62">
        <f t="shared" si="19"/>
        <v>0</v>
      </c>
      <c r="O67" s="62">
        <f t="shared" si="19"/>
        <v>0</v>
      </c>
      <c r="P67" s="63">
        <f t="shared" si="17"/>
        <v>-6800000</v>
      </c>
    </row>
    <row r="68" spans="1:16" s="1" customFormat="1" ht="18" customHeight="1" x14ac:dyDescent="0.3">
      <c r="A68" s="20"/>
      <c r="B68" s="21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1:16" s="1" customFormat="1" ht="18" customHeight="1" thickBot="1" x14ac:dyDescent="0.35">
      <c r="A69" s="20"/>
      <c r="B69" s="22" t="s">
        <v>85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1:16" s="1" customFormat="1" ht="18" customHeight="1" x14ac:dyDescent="0.3">
      <c r="A70" s="41"/>
      <c r="B70" s="42">
        <v>99991</v>
      </c>
      <c r="C70" s="43" t="s">
        <v>82</v>
      </c>
      <c r="D70" s="69" t="e">
        <f>#REF!</f>
        <v>#REF!</v>
      </c>
      <c r="E70" s="69" t="e">
        <f>D72</f>
        <v>#REF!</v>
      </c>
      <c r="F70" s="69" t="e">
        <f t="shared" ref="F70:O70" si="20">E72</f>
        <v>#REF!</v>
      </c>
      <c r="G70" s="69" t="e">
        <f t="shared" si="20"/>
        <v>#REF!</v>
      </c>
      <c r="H70" s="69" t="e">
        <f t="shared" si="20"/>
        <v>#REF!</v>
      </c>
      <c r="I70" s="69" t="e">
        <f t="shared" si="20"/>
        <v>#REF!</v>
      </c>
      <c r="J70" s="69" t="e">
        <f t="shared" si="20"/>
        <v>#REF!</v>
      </c>
      <c r="K70" s="69" t="e">
        <f t="shared" si="20"/>
        <v>#REF!</v>
      </c>
      <c r="L70" s="69" t="e">
        <f t="shared" si="20"/>
        <v>#REF!</v>
      </c>
      <c r="M70" s="69" t="e">
        <f t="shared" si="20"/>
        <v>#REF!</v>
      </c>
      <c r="N70" s="69" t="e">
        <f t="shared" si="20"/>
        <v>#REF!</v>
      </c>
      <c r="O70" s="69" t="e">
        <f t="shared" si="20"/>
        <v>#REF!</v>
      </c>
      <c r="P70" s="70" t="e">
        <f>D70</f>
        <v>#REF!</v>
      </c>
    </row>
    <row r="71" spans="1:16" s="1" customFormat="1" ht="18" customHeight="1" x14ac:dyDescent="0.3">
      <c r="A71" s="30"/>
      <c r="B71" s="31">
        <v>99992</v>
      </c>
      <c r="C71" s="32" t="s">
        <v>83</v>
      </c>
      <c r="D71" s="58">
        <f>D43+D56+D67</f>
        <v>986471.65999999922</v>
      </c>
      <c r="E71" s="58">
        <f t="shared" ref="E71:P71" si="21">E43+E56+E67</f>
        <v>-49362.540000002831</v>
      </c>
      <c r="F71" s="58">
        <f t="shared" si="21"/>
        <v>-26604.839999999851</v>
      </c>
      <c r="G71" s="58">
        <f t="shared" si="21"/>
        <v>627713.58999999799</v>
      </c>
      <c r="H71" s="58">
        <f t="shared" si="21"/>
        <v>2516300.3199999984</v>
      </c>
      <c r="I71" s="58">
        <f t="shared" si="21"/>
        <v>-2413730.8600000087</v>
      </c>
      <c r="J71" s="58">
        <f t="shared" si="21"/>
        <v>0</v>
      </c>
      <c r="K71" s="58">
        <f t="shared" si="21"/>
        <v>0</v>
      </c>
      <c r="L71" s="58">
        <f t="shared" si="21"/>
        <v>0</v>
      </c>
      <c r="M71" s="58">
        <f t="shared" si="21"/>
        <v>0</v>
      </c>
      <c r="N71" s="58">
        <f t="shared" si="21"/>
        <v>0</v>
      </c>
      <c r="O71" s="58">
        <f t="shared" si="21"/>
        <v>0</v>
      </c>
      <c r="P71" s="59">
        <f t="shared" si="21"/>
        <v>1640787.3299999833</v>
      </c>
    </row>
    <row r="72" spans="1:16" s="1" customFormat="1" ht="18" customHeight="1" thickBot="1" x14ac:dyDescent="0.35">
      <c r="A72" s="44"/>
      <c r="B72" s="45">
        <v>99993</v>
      </c>
      <c r="C72" s="46" t="s">
        <v>84</v>
      </c>
      <c r="D72" s="71" t="e">
        <f>D70+D71</f>
        <v>#REF!</v>
      </c>
      <c r="E72" s="71" t="e">
        <f t="shared" ref="E72:P72" si="22">E70+E71</f>
        <v>#REF!</v>
      </c>
      <c r="F72" s="71" t="e">
        <f t="shared" si="22"/>
        <v>#REF!</v>
      </c>
      <c r="G72" s="71" t="e">
        <f t="shared" si="22"/>
        <v>#REF!</v>
      </c>
      <c r="H72" s="71" t="e">
        <f t="shared" si="22"/>
        <v>#REF!</v>
      </c>
      <c r="I72" s="71" t="e">
        <f t="shared" si="22"/>
        <v>#REF!</v>
      </c>
      <c r="J72" s="71" t="e">
        <f t="shared" si="22"/>
        <v>#REF!</v>
      </c>
      <c r="K72" s="71" t="e">
        <f t="shared" si="22"/>
        <v>#REF!</v>
      </c>
      <c r="L72" s="71" t="e">
        <f t="shared" si="22"/>
        <v>#REF!</v>
      </c>
      <c r="M72" s="71" t="e">
        <f t="shared" si="22"/>
        <v>#REF!</v>
      </c>
      <c r="N72" s="71" t="e">
        <f t="shared" si="22"/>
        <v>#REF!</v>
      </c>
      <c r="O72" s="71" t="e">
        <f t="shared" si="22"/>
        <v>#REF!</v>
      </c>
      <c r="P72" s="72" t="e">
        <f t="shared" si="22"/>
        <v>#REF!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</sheetPr>
  <dimension ref="A1:B6"/>
  <sheetViews>
    <sheetView workbookViewId="0">
      <selection activeCell="B12" sqref="B12"/>
    </sheetView>
  </sheetViews>
  <sheetFormatPr defaultRowHeight="14.4" x14ac:dyDescent="0.3"/>
  <cols>
    <col min="1" max="1" width="5.6640625" customWidth="1"/>
    <col min="2" max="2" width="21" customWidth="1"/>
  </cols>
  <sheetData>
    <row r="1" spans="1:2" ht="18" x14ac:dyDescent="0.35">
      <c r="A1" s="14" t="s">
        <v>13</v>
      </c>
    </row>
    <row r="3" spans="1:2" s="1" customFormat="1" ht="21.6" customHeight="1" x14ac:dyDescent="0.3">
      <c r="A3" s="15" t="s">
        <v>1</v>
      </c>
      <c r="B3" s="15" t="s">
        <v>14</v>
      </c>
    </row>
    <row r="4" spans="1:2" x14ac:dyDescent="0.3">
      <c r="A4" s="4">
        <v>1</v>
      </c>
      <c r="B4" s="16" t="s">
        <v>9</v>
      </c>
    </row>
    <row r="5" spans="1:2" x14ac:dyDescent="0.3">
      <c r="A5" s="4">
        <v>2</v>
      </c>
      <c r="B5" s="16" t="s">
        <v>15</v>
      </c>
    </row>
    <row r="6" spans="1:2" x14ac:dyDescent="0.3">
      <c r="A6" s="4">
        <v>3</v>
      </c>
      <c r="B6" s="16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</sheetPr>
  <dimension ref="A1:B41"/>
  <sheetViews>
    <sheetView workbookViewId="0">
      <pane ySplit="3" topLeftCell="A4" activePane="bottomLeft" state="frozen"/>
      <selection activeCell="A8" sqref="A8"/>
      <selection pane="bottomLeft" activeCell="D16" sqref="D16"/>
    </sheetView>
  </sheetViews>
  <sheetFormatPr defaultRowHeight="14.4" x14ac:dyDescent="0.3"/>
  <cols>
    <col min="1" max="1" width="5.6640625" customWidth="1"/>
    <col min="2" max="2" width="38.6640625" customWidth="1"/>
  </cols>
  <sheetData>
    <row r="1" spans="1:2" ht="18" x14ac:dyDescent="0.35">
      <c r="A1" s="14" t="s">
        <v>87</v>
      </c>
    </row>
    <row r="3" spans="1:2" s="1" customFormat="1" ht="21.6" customHeight="1" x14ac:dyDescent="0.3">
      <c r="A3" s="15" t="s">
        <v>1</v>
      </c>
      <c r="B3" s="15" t="s">
        <v>88</v>
      </c>
    </row>
    <row r="4" spans="1:2" x14ac:dyDescent="0.3">
      <c r="A4" s="4">
        <v>1</v>
      </c>
      <c r="B4" s="16" t="s">
        <v>24</v>
      </c>
    </row>
    <row r="5" spans="1:2" x14ac:dyDescent="0.3">
      <c r="A5" s="4">
        <v>2</v>
      </c>
      <c r="B5" s="16" t="s">
        <v>25</v>
      </c>
    </row>
    <row r="6" spans="1:2" x14ac:dyDescent="0.3">
      <c r="A6" s="4">
        <v>3</v>
      </c>
      <c r="B6" s="16" t="s">
        <v>29</v>
      </c>
    </row>
    <row r="7" spans="1:2" x14ac:dyDescent="0.3">
      <c r="A7" s="4">
        <v>4</v>
      </c>
      <c r="B7" t="s">
        <v>30</v>
      </c>
    </row>
    <row r="8" spans="1:2" x14ac:dyDescent="0.3">
      <c r="A8" s="4">
        <v>5</v>
      </c>
      <c r="B8" t="s">
        <v>32</v>
      </c>
    </row>
    <row r="9" spans="1:2" x14ac:dyDescent="0.3">
      <c r="A9" s="4">
        <v>6</v>
      </c>
      <c r="B9" t="s">
        <v>33</v>
      </c>
    </row>
    <row r="10" spans="1:2" x14ac:dyDescent="0.3">
      <c r="A10" s="4">
        <v>7</v>
      </c>
      <c r="B10" t="s">
        <v>34</v>
      </c>
    </row>
    <row r="11" spans="1:2" x14ac:dyDescent="0.3">
      <c r="A11" s="4">
        <v>8</v>
      </c>
      <c r="B11" t="s">
        <v>36</v>
      </c>
    </row>
    <row r="12" spans="1:2" x14ac:dyDescent="0.3">
      <c r="A12" s="4">
        <v>9</v>
      </c>
      <c r="B12" t="s">
        <v>37</v>
      </c>
    </row>
    <row r="13" spans="1:2" x14ac:dyDescent="0.3">
      <c r="A13" s="4">
        <v>10</v>
      </c>
      <c r="B13" t="s">
        <v>38</v>
      </c>
    </row>
    <row r="14" spans="1:2" x14ac:dyDescent="0.3">
      <c r="A14" s="4">
        <v>11</v>
      </c>
      <c r="B14" t="s">
        <v>39</v>
      </c>
    </row>
    <row r="15" spans="1:2" x14ac:dyDescent="0.3">
      <c r="A15" s="4">
        <v>12</v>
      </c>
      <c r="B15" t="s">
        <v>41</v>
      </c>
    </row>
    <row r="16" spans="1:2" x14ac:dyDescent="0.3">
      <c r="A16" s="4">
        <v>13</v>
      </c>
      <c r="B16" t="s">
        <v>42</v>
      </c>
    </row>
    <row r="17" spans="1:2" x14ac:dyDescent="0.3">
      <c r="A17" s="4">
        <v>14</v>
      </c>
      <c r="B17" t="s">
        <v>43</v>
      </c>
    </row>
    <row r="18" spans="1:2" x14ac:dyDescent="0.3">
      <c r="A18" s="4">
        <v>15</v>
      </c>
      <c r="B18" t="s">
        <v>44</v>
      </c>
    </row>
    <row r="19" spans="1:2" x14ac:dyDescent="0.3">
      <c r="A19" s="4">
        <v>16</v>
      </c>
      <c r="B19" t="s">
        <v>45</v>
      </c>
    </row>
    <row r="20" spans="1:2" x14ac:dyDescent="0.3">
      <c r="A20" s="4">
        <v>17</v>
      </c>
      <c r="B20" t="s">
        <v>47</v>
      </c>
    </row>
    <row r="21" spans="1:2" x14ac:dyDescent="0.3">
      <c r="A21" s="4">
        <v>18</v>
      </c>
      <c r="B21" t="s">
        <v>48</v>
      </c>
    </row>
    <row r="22" spans="1:2" x14ac:dyDescent="0.3">
      <c r="A22" s="4">
        <v>19</v>
      </c>
      <c r="B22" t="s">
        <v>49</v>
      </c>
    </row>
    <row r="23" spans="1:2" x14ac:dyDescent="0.3">
      <c r="A23" s="4">
        <v>20</v>
      </c>
      <c r="B23" t="s">
        <v>50</v>
      </c>
    </row>
    <row r="24" spans="1:2" x14ac:dyDescent="0.3">
      <c r="A24" s="4">
        <v>21</v>
      </c>
      <c r="B24" t="s">
        <v>51</v>
      </c>
    </row>
    <row r="25" spans="1:2" x14ac:dyDescent="0.3">
      <c r="A25" s="4">
        <v>22</v>
      </c>
      <c r="B25" t="s">
        <v>10</v>
      </c>
    </row>
    <row r="26" spans="1:2" x14ac:dyDescent="0.3">
      <c r="A26" s="4">
        <v>23</v>
      </c>
      <c r="B26" t="s">
        <v>53</v>
      </c>
    </row>
    <row r="27" spans="1:2" x14ac:dyDescent="0.3">
      <c r="A27" s="4">
        <v>24</v>
      </c>
      <c r="B27" t="s">
        <v>155</v>
      </c>
    </row>
    <row r="28" spans="1:2" x14ac:dyDescent="0.3">
      <c r="A28" s="4">
        <v>25</v>
      </c>
      <c r="B28" t="s">
        <v>54</v>
      </c>
    </row>
    <row r="29" spans="1:2" x14ac:dyDescent="0.3">
      <c r="A29" s="4">
        <v>26</v>
      </c>
      <c r="B29" t="s">
        <v>55</v>
      </c>
    </row>
    <row r="30" spans="1:2" x14ac:dyDescent="0.3">
      <c r="A30" s="4">
        <v>27</v>
      </c>
      <c r="B30" t="s">
        <v>56</v>
      </c>
    </row>
    <row r="31" spans="1:2" x14ac:dyDescent="0.3">
      <c r="A31" s="4">
        <v>28</v>
      </c>
      <c r="B31" t="s">
        <v>57</v>
      </c>
    </row>
    <row r="32" spans="1:2" x14ac:dyDescent="0.3">
      <c r="A32" s="4">
        <v>29</v>
      </c>
      <c r="B32" t="s">
        <v>58</v>
      </c>
    </row>
    <row r="33" spans="1:2" x14ac:dyDescent="0.3">
      <c r="A33" s="4">
        <v>30</v>
      </c>
      <c r="B33" t="s">
        <v>59</v>
      </c>
    </row>
    <row r="34" spans="1:2" x14ac:dyDescent="0.3">
      <c r="A34" s="4">
        <v>31</v>
      </c>
      <c r="B34" t="s">
        <v>62</v>
      </c>
    </row>
    <row r="35" spans="1:2" x14ac:dyDescent="0.3">
      <c r="A35" s="4">
        <v>32</v>
      </c>
      <c r="B35" t="s">
        <v>63</v>
      </c>
    </row>
    <row r="36" spans="1:2" x14ac:dyDescent="0.3">
      <c r="A36" s="4">
        <v>33</v>
      </c>
      <c r="B36" t="s">
        <v>64</v>
      </c>
    </row>
    <row r="37" spans="1:2" x14ac:dyDescent="0.3">
      <c r="A37" s="4">
        <v>34</v>
      </c>
      <c r="B37" t="s">
        <v>65</v>
      </c>
    </row>
    <row r="38" spans="1:2" x14ac:dyDescent="0.3">
      <c r="A38" s="4">
        <v>35</v>
      </c>
      <c r="B38" t="s">
        <v>68</v>
      </c>
    </row>
    <row r="39" spans="1:2" x14ac:dyDescent="0.3">
      <c r="A39" s="4">
        <v>36</v>
      </c>
      <c r="B39" t="s">
        <v>69</v>
      </c>
    </row>
    <row r="40" spans="1:2" x14ac:dyDescent="0.3">
      <c r="A40" s="4">
        <v>37</v>
      </c>
      <c r="B40" t="s">
        <v>70</v>
      </c>
    </row>
    <row r="41" spans="1:2" x14ac:dyDescent="0.3">
      <c r="A41" s="4">
        <v>38</v>
      </c>
      <c r="B4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9"/>
  <sheetViews>
    <sheetView workbookViewId="0">
      <selection activeCell="A12" sqref="A12"/>
    </sheetView>
  </sheetViews>
  <sheetFormatPr defaultRowHeight="14.4" x14ac:dyDescent="0.3"/>
  <cols>
    <col min="1" max="1" width="28" customWidth="1"/>
    <col min="2" max="2" width="118.33203125" customWidth="1"/>
  </cols>
  <sheetData>
    <row r="1" spans="1:2" x14ac:dyDescent="0.3">
      <c r="A1" s="113" t="s">
        <v>192</v>
      </c>
      <c r="B1" s="113" t="s">
        <v>193</v>
      </c>
    </row>
    <row r="2" spans="1:2" x14ac:dyDescent="0.3">
      <c r="A2" t="s">
        <v>178</v>
      </c>
      <c r="B2" t="s">
        <v>196</v>
      </c>
    </row>
    <row r="3" spans="1:2" x14ac:dyDescent="0.3">
      <c r="A3" t="s">
        <v>172</v>
      </c>
      <c r="B3" t="s">
        <v>197</v>
      </c>
    </row>
    <row r="4" spans="1:2" x14ac:dyDescent="0.3">
      <c r="A4" t="s">
        <v>177</v>
      </c>
      <c r="B4" t="s">
        <v>198</v>
      </c>
    </row>
    <row r="5" spans="1:2" x14ac:dyDescent="0.3">
      <c r="A5" t="s">
        <v>179</v>
      </c>
      <c r="B5" t="s">
        <v>199</v>
      </c>
    </row>
    <row r="6" spans="1:2" x14ac:dyDescent="0.3">
      <c r="A6" t="s">
        <v>184</v>
      </c>
      <c r="B6" t="s">
        <v>200</v>
      </c>
    </row>
    <row r="7" spans="1:2" x14ac:dyDescent="0.3">
      <c r="A7" t="s">
        <v>185</v>
      </c>
      <c r="B7" t="s">
        <v>201</v>
      </c>
    </row>
    <row r="8" spans="1:2" x14ac:dyDescent="0.3">
      <c r="A8" t="s">
        <v>186</v>
      </c>
      <c r="B8" t="s">
        <v>202</v>
      </c>
    </row>
    <row r="9" spans="1:2" x14ac:dyDescent="0.3">
      <c r="A9" t="s">
        <v>186</v>
      </c>
      <c r="B9" t="s">
        <v>203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Реестр (2)</vt:lpstr>
      <vt:lpstr>Остатки</vt:lpstr>
      <vt:lpstr>Реестр факт</vt:lpstr>
      <vt:lpstr>Реестр план</vt:lpstr>
      <vt:lpstr>План-факт</vt:lpstr>
      <vt:lpstr>ОДДС</vt:lpstr>
      <vt:lpstr>Расчётные счета</vt:lpstr>
      <vt:lpstr>Статьи ДДС</vt:lpstr>
      <vt:lpstr>Бюджеты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2014-11-04T15:08:48Z</dcterms:created>
  <dcterms:modified xsi:type="dcterms:W3CDTF">2015-03-26T17:53:57Z</dcterms:modified>
</cp:coreProperties>
</file>