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rlift CFO\Конференции и вебинары\Вебинар по УУ в Excel\"/>
    </mc:Choice>
  </mc:AlternateContent>
  <bookViews>
    <workbookView xWindow="0" yWindow="0" windowWidth="23040" windowHeight="9408" firstSheet="1" activeTab="1"/>
  </bookViews>
  <sheets>
    <sheet name="Реестр (2)" sheetId="6" state="hidden" r:id="rId1"/>
    <sheet name="Реестр" sheetId="1" r:id="rId2"/>
    <sheet name="Расчётные счета" sheetId="2" r:id="rId3"/>
    <sheet name="Статьи ДДС" sheetId="5" r:id="rId4"/>
    <sheet name="Баланс" sheetId="8" r:id="rId5"/>
    <sheet name="ОПУ" sheetId="7" r:id="rId6"/>
    <sheet name="ОДДС" sheetId="3" r:id="rId7"/>
    <sheet name="Остатки на счетах" sheetId="9" r:id="rId8"/>
    <sheet name="Понедельный ДДС" sheetId="10" r:id="rId9"/>
    <sheet name="Взаиморасчёты" sheetId="11" r:id="rId10"/>
    <sheet name="Поступления" sheetId="12" r:id="rId11"/>
  </sheets>
  <definedNames>
    <definedName name="_xlnm._FilterDatabase" localSheetId="1" hidden="1">Реестр!$A$3:$I$2816</definedName>
    <definedName name="_xlnm._FilterDatabase" localSheetId="0" hidden="1">'Реестр (2)'!$A$3:$H$3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16" i="1" l="1"/>
  <c r="I2816" i="1"/>
  <c r="H2816" i="1"/>
  <c r="J2815" i="1"/>
  <c r="I2815" i="1"/>
  <c r="H2815" i="1"/>
  <c r="J2814" i="1"/>
  <c r="I2814" i="1"/>
  <c r="H2814" i="1"/>
  <c r="J2813" i="1"/>
  <c r="I2813" i="1"/>
  <c r="H2813" i="1"/>
  <c r="J2812" i="1"/>
  <c r="I2812" i="1"/>
  <c r="H2812" i="1"/>
  <c r="J2811" i="1"/>
  <c r="I2811" i="1"/>
  <c r="H2811" i="1"/>
  <c r="J2810" i="1"/>
  <c r="I2810" i="1"/>
  <c r="H2810" i="1"/>
  <c r="J2809" i="1"/>
  <c r="I2809" i="1"/>
  <c r="H2809" i="1"/>
  <c r="J2808" i="1"/>
  <c r="I2808" i="1"/>
  <c r="H2808" i="1"/>
  <c r="J2807" i="1"/>
  <c r="I2807" i="1"/>
  <c r="H2807" i="1"/>
  <c r="J2806" i="1"/>
  <c r="I2806" i="1"/>
  <c r="H2806" i="1"/>
  <c r="J2805" i="1"/>
  <c r="I2805" i="1"/>
  <c r="H2805" i="1"/>
  <c r="J2804" i="1"/>
  <c r="I2804" i="1"/>
  <c r="H2804" i="1"/>
  <c r="J2803" i="1"/>
  <c r="I2803" i="1"/>
  <c r="H2803" i="1"/>
  <c r="J2802" i="1"/>
  <c r="I2802" i="1"/>
  <c r="H2802" i="1"/>
  <c r="J2801" i="1"/>
  <c r="I2801" i="1"/>
  <c r="H2801" i="1"/>
  <c r="J2800" i="1"/>
  <c r="I2800" i="1"/>
  <c r="H2800" i="1"/>
  <c r="J2799" i="1"/>
  <c r="I2799" i="1"/>
  <c r="H2799" i="1"/>
  <c r="J2798" i="1"/>
  <c r="I2798" i="1"/>
  <c r="H2798" i="1"/>
  <c r="J2797" i="1"/>
  <c r="I2797" i="1"/>
  <c r="H2797" i="1"/>
  <c r="J2796" i="1"/>
  <c r="I2796" i="1"/>
  <c r="H2796" i="1"/>
  <c r="J2795" i="1"/>
  <c r="I2795" i="1"/>
  <c r="H2795" i="1"/>
  <c r="J2794" i="1"/>
  <c r="I2794" i="1"/>
  <c r="H2794" i="1"/>
  <c r="J2793" i="1"/>
  <c r="I2793" i="1"/>
  <c r="H2793" i="1"/>
  <c r="J2792" i="1"/>
  <c r="I2792" i="1"/>
  <c r="H2792" i="1"/>
  <c r="J2791" i="1"/>
  <c r="I2791" i="1"/>
  <c r="H2791" i="1"/>
  <c r="J2790" i="1"/>
  <c r="I2790" i="1"/>
  <c r="H2790" i="1"/>
  <c r="J2789" i="1"/>
  <c r="I2789" i="1"/>
  <c r="H2789" i="1"/>
  <c r="J2788" i="1"/>
  <c r="I2788" i="1"/>
  <c r="H2788" i="1"/>
  <c r="J2787" i="1"/>
  <c r="I2787" i="1"/>
  <c r="H2787" i="1"/>
  <c r="J2786" i="1"/>
  <c r="I2786" i="1"/>
  <c r="H2786" i="1"/>
  <c r="J2785" i="1"/>
  <c r="I2785" i="1"/>
  <c r="H2785" i="1"/>
  <c r="J2784" i="1"/>
  <c r="I2784" i="1"/>
  <c r="H2784" i="1"/>
  <c r="J2783" i="1"/>
  <c r="I2783" i="1"/>
  <c r="H2783" i="1"/>
  <c r="J2782" i="1"/>
  <c r="I2782" i="1"/>
  <c r="H2782" i="1"/>
  <c r="J2781" i="1"/>
  <c r="I2781" i="1"/>
  <c r="H2781" i="1"/>
  <c r="J2780" i="1"/>
  <c r="I2780" i="1"/>
  <c r="H2780" i="1"/>
  <c r="J2779" i="1"/>
  <c r="I2779" i="1"/>
  <c r="H2779" i="1"/>
  <c r="J2778" i="1"/>
  <c r="I2778" i="1"/>
  <c r="H2778" i="1"/>
  <c r="J2777" i="1"/>
  <c r="I2777" i="1"/>
  <c r="H2777" i="1"/>
  <c r="J2776" i="1"/>
  <c r="I2776" i="1"/>
  <c r="H2776" i="1"/>
  <c r="J2775" i="1"/>
  <c r="I2775" i="1"/>
  <c r="H2775" i="1"/>
  <c r="J2774" i="1"/>
  <c r="I2774" i="1"/>
  <c r="H2774" i="1"/>
  <c r="J2773" i="1"/>
  <c r="I2773" i="1"/>
  <c r="H2773" i="1"/>
  <c r="J2772" i="1"/>
  <c r="I2772" i="1"/>
  <c r="H2772" i="1"/>
  <c r="J2771" i="1"/>
  <c r="I2771" i="1"/>
  <c r="H2771" i="1"/>
  <c r="J2770" i="1"/>
  <c r="I2770" i="1"/>
  <c r="H2770" i="1"/>
  <c r="J2769" i="1"/>
  <c r="I2769" i="1"/>
  <c r="H2769" i="1"/>
  <c r="J2768" i="1"/>
  <c r="I2768" i="1"/>
  <c r="H2768" i="1"/>
  <c r="J2767" i="1"/>
  <c r="I2767" i="1"/>
  <c r="H2767" i="1"/>
  <c r="J2766" i="1"/>
  <c r="I2766" i="1"/>
  <c r="H2766" i="1"/>
  <c r="J2765" i="1"/>
  <c r="I2765" i="1"/>
  <c r="H2765" i="1"/>
  <c r="J2764" i="1"/>
  <c r="I2764" i="1"/>
  <c r="H2764" i="1"/>
  <c r="J2763" i="1"/>
  <c r="I2763" i="1"/>
  <c r="H2763" i="1"/>
  <c r="J2762" i="1"/>
  <c r="I2762" i="1"/>
  <c r="H2762" i="1"/>
  <c r="J2761" i="1"/>
  <c r="I2761" i="1"/>
  <c r="H2761" i="1"/>
  <c r="J2760" i="1"/>
  <c r="I2760" i="1"/>
  <c r="H2760" i="1"/>
  <c r="J2759" i="1"/>
  <c r="I2759" i="1"/>
  <c r="H2759" i="1"/>
  <c r="J2758" i="1"/>
  <c r="I2758" i="1"/>
  <c r="H2758" i="1"/>
  <c r="J2757" i="1"/>
  <c r="I2757" i="1"/>
  <c r="H2757" i="1"/>
  <c r="J2756" i="1"/>
  <c r="I2756" i="1"/>
  <c r="H2756" i="1"/>
  <c r="J2755" i="1"/>
  <c r="I2755" i="1"/>
  <c r="H2755" i="1"/>
  <c r="J2754" i="1"/>
  <c r="I2754" i="1"/>
  <c r="H2754" i="1"/>
  <c r="J2753" i="1"/>
  <c r="I2753" i="1"/>
  <c r="H2753" i="1"/>
  <c r="J2752" i="1"/>
  <c r="I2752" i="1"/>
  <c r="H2752" i="1"/>
  <c r="J2751" i="1"/>
  <c r="I2751" i="1"/>
  <c r="H2751" i="1"/>
  <c r="J2750" i="1"/>
  <c r="I2750" i="1"/>
  <c r="H2750" i="1"/>
  <c r="J2749" i="1"/>
  <c r="I2749" i="1"/>
  <c r="H2749" i="1"/>
  <c r="J2748" i="1"/>
  <c r="I2748" i="1"/>
  <c r="H2748" i="1"/>
  <c r="J2747" i="1"/>
  <c r="I2747" i="1"/>
  <c r="H2747" i="1"/>
  <c r="J2746" i="1"/>
  <c r="I2746" i="1"/>
  <c r="H2746" i="1"/>
  <c r="J2745" i="1"/>
  <c r="I2745" i="1"/>
  <c r="H2745" i="1"/>
  <c r="J2744" i="1"/>
  <c r="I2744" i="1"/>
  <c r="H2744" i="1"/>
  <c r="J2743" i="1"/>
  <c r="I2743" i="1"/>
  <c r="H2743" i="1"/>
  <c r="J2742" i="1"/>
  <c r="I2742" i="1"/>
  <c r="H2742" i="1"/>
  <c r="J2741" i="1"/>
  <c r="I2741" i="1"/>
  <c r="H2741" i="1"/>
  <c r="J2740" i="1"/>
  <c r="I2740" i="1"/>
  <c r="H2740" i="1"/>
  <c r="J2739" i="1"/>
  <c r="I2739" i="1"/>
  <c r="H2739" i="1"/>
  <c r="J2738" i="1"/>
  <c r="I2738" i="1"/>
  <c r="H2738" i="1"/>
  <c r="J2737" i="1"/>
  <c r="I2737" i="1"/>
  <c r="H2737" i="1"/>
  <c r="J2736" i="1"/>
  <c r="I2736" i="1"/>
  <c r="H2736" i="1"/>
  <c r="J2735" i="1"/>
  <c r="I2735" i="1"/>
  <c r="H2735" i="1"/>
  <c r="J2734" i="1"/>
  <c r="I2734" i="1"/>
  <c r="H2734" i="1"/>
  <c r="J2733" i="1"/>
  <c r="I2733" i="1"/>
  <c r="H2733" i="1"/>
  <c r="J2732" i="1"/>
  <c r="I2732" i="1"/>
  <c r="H2732" i="1"/>
  <c r="J2731" i="1"/>
  <c r="I2731" i="1"/>
  <c r="H2731" i="1"/>
  <c r="J2730" i="1"/>
  <c r="I2730" i="1"/>
  <c r="H2730" i="1"/>
  <c r="J2729" i="1"/>
  <c r="I2729" i="1"/>
  <c r="H2729" i="1"/>
  <c r="J2728" i="1"/>
  <c r="I2728" i="1"/>
  <c r="H2728" i="1"/>
  <c r="J2727" i="1"/>
  <c r="I2727" i="1"/>
  <c r="H2727" i="1"/>
  <c r="J2726" i="1"/>
  <c r="I2726" i="1"/>
  <c r="H2726" i="1"/>
  <c r="J2725" i="1"/>
  <c r="I2725" i="1"/>
  <c r="H2725" i="1"/>
  <c r="J2724" i="1"/>
  <c r="I2724" i="1"/>
  <c r="H2724" i="1"/>
  <c r="J2723" i="1"/>
  <c r="I2723" i="1"/>
  <c r="H2723" i="1"/>
  <c r="J2722" i="1"/>
  <c r="I2722" i="1"/>
  <c r="H2722" i="1"/>
  <c r="J2721" i="1"/>
  <c r="I2721" i="1"/>
  <c r="H2721" i="1"/>
  <c r="J2720" i="1"/>
  <c r="I2720" i="1"/>
  <c r="H2720" i="1"/>
  <c r="J2719" i="1"/>
  <c r="I2719" i="1"/>
  <c r="H2719" i="1"/>
  <c r="J2718" i="1"/>
  <c r="I2718" i="1"/>
  <c r="H2718" i="1"/>
  <c r="J2717" i="1"/>
  <c r="I2717" i="1"/>
  <c r="H2717" i="1"/>
  <c r="J2716" i="1"/>
  <c r="I2716" i="1"/>
  <c r="H2716" i="1"/>
  <c r="J2715" i="1"/>
  <c r="I2715" i="1"/>
  <c r="H2715" i="1"/>
  <c r="J2714" i="1"/>
  <c r="I2714" i="1"/>
  <c r="H2714" i="1"/>
  <c r="J2713" i="1"/>
  <c r="I2713" i="1"/>
  <c r="H2713" i="1"/>
  <c r="J2712" i="1"/>
  <c r="I2712" i="1"/>
  <c r="H2712" i="1"/>
  <c r="J2711" i="1"/>
  <c r="I2711" i="1"/>
  <c r="H2711" i="1"/>
  <c r="J2710" i="1"/>
  <c r="I2710" i="1"/>
  <c r="H2710" i="1"/>
  <c r="J2709" i="1"/>
  <c r="I2709" i="1"/>
  <c r="H2709" i="1"/>
  <c r="J2708" i="1"/>
  <c r="I2708" i="1"/>
  <c r="H2708" i="1"/>
  <c r="J2707" i="1"/>
  <c r="I2707" i="1"/>
  <c r="H2707" i="1"/>
  <c r="J2706" i="1"/>
  <c r="I2706" i="1"/>
  <c r="H2706" i="1"/>
  <c r="J2705" i="1"/>
  <c r="I2705" i="1"/>
  <c r="H2705" i="1"/>
  <c r="J2704" i="1"/>
  <c r="I2704" i="1"/>
  <c r="H2704" i="1"/>
  <c r="J2703" i="1"/>
  <c r="I2703" i="1"/>
  <c r="H2703" i="1"/>
  <c r="J2702" i="1"/>
  <c r="I2702" i="1"/>
  <c r="H2702" i="1"/>
  <c r="J2701" i="1"/>
  <c r="I2701" i="1"/>
  <c r="H2701" i="1"/>
  <c r="J2700" i="1"/>
  <c r="I2700" i="1"/>
  <c r="H2700" i="1"/>
  <c r="J2699" i="1"/>
  <c r="I2699" i="1"/>
  <c r="H2699" i="1"/>
  <c r="J2698" i="1"/>
  <c r="I2698" i="1"/>
  <c r="H2698" i="1"/>
  <c r="J2697" i="1"/>
  <c r="I2697" i="1"/>
  <c r="H2697" i="1"/>
  <c r="J2696" i="1"/>
  <c r="I2696" i="1"/>
  <c r="H2696" i="1"/>
  <c r="J2695" i="1"/>
  <c r="I2695" i="1"/>
  <c r="H2695" i="1"/>
  <c r="J2694" i="1"/>
  <c r="I2694" i="1"/>
  <c r="H2694" i="1"/>
  <c r="J2693" i="1"/>
  <c r="I2693" i="1"/>
  <c r="H2693" i="1"/>
  <c r="J2692" i="1"/>
  <c r="I2692" i="1"/>
  <c r="H2692" i="1"/>
  <c r="J2691" i="1"/>
  <c r="I2691" i="1"/>
  <c r="H2691" i="1"/>
  <c r="J2690" i="1"/>
  <c r="I2690" i="1"/>
  <c r="H2690" i="1"/>
  <c r="J2689" i="1"/>
  <c r="I2689" i="1"/>
  <c r="H2689" i="1"/>
  <c r="J2688" i="1"/>
  <c r="I2688" i="1"/>
  <c r="H2688" i="1"/>
  <c r="J2687" i="1"/>
  <c r="I2687" i="1"/>
  <c r="H2687" i="1"/>
  <c r="J2686" i="1"/>
  <c r="I2686" i="1"/>
  <c r="H2686" i="1"/>
  <c r="J2685" i="1"/>
  <c r="I2685" i="1"/>
  <c r="H2685" i="1"/>
  <c r="J2684" i="1"/>
  <c r="I2684" i="1"/>
  <c r="H2684" i="1"/>
  <c r="J2683" i="1"/>
  <c r="I2683" i="1"/>
  <c r="H2683" i="1"/>
  <c r="J2682" i="1"/>
  <c r="I2682" i="1"/>
  <c r="H2682" i="1"/>
  <c r="J2681" i="1"/>
  <c r="I2681" i="1"/>
  <c r="H2681" i="1"/>
  <c r="J2680" i="1"/>
  <c r="I2680" i="1"/>
  <c r="H2680" i="1"/>
  <c r="J2679" i="1"/>
  <c r="I2679" i="1"/>
  <c r="H2679" i="1"/>
  <c r="J2678" i="1"/>
  <c r="I2678" i="1"/>
  <c r="H2678" i="1"/>
  <c r="J2677" i="1"/>
  <c r="I2677" i="1"/>
  <c r="H2677" i="1"/>
  <c r="J2676" i="1"/>
  <c r="I2676" i="1"/>
  <c r="H2676" i="1"/>
  <c r="J2675" i="1"/>
  <c r="I2675" i="1"/>
  <c r="H2675" i="1"/>
  <c r="J2674" i="1"/>
  <c r="I2674" i="1"/>
  <c r="H2674" i="1"/>
  <c r="J2673" i="1"/>
  <c r="I2673" i="1"/>
  <c r="H2673" i="1"/>
  <c r="J2672" i="1"/>
  <c r="I2672" i="1"/>
  <c r="H2672" i="1"/>
  <c r="J2671" i="1"/>
  <c r="I2671" i="1"/>
  <c r="H2671" i="1"/>
  <c r="J2670" i="1"/>
  <c r="I2670" i="1"/>
  <c r="H2670" i="1"/>
  <c r="J2669" i="1"/>
  <c r="I2669" i="1"/>
  <c r="H2669" i="1"/>
  <c r="J2668" i="1"/>
  <c r="I2668" i="1"/>
  <c r="H2668" i="1"/>
  <c r="J2667" i="1"/>
  <c r="I2667" i="1"/>
  <c r="H2667" i="1"/>
  <c r="J2666" i="1"/>
  <c r="I2666" i="1"/>
  <c r="H2666" i="1"/>
  <c r="J2665" i="1"/>
  <c r="I2665" i="1"/>
  <c r="H2665" i="1"/>
  <c r="J2664" i="1"/>
  <c r="I2664" i="1"/>
  <c r="H2664" i="1"/>
  <c r="J2663" i="1"/>
  <c r="I2663" i="1"/>
  <c r="H2663" i="1"/>
  <c r="J2662" i="1"/>
  <c r="I2662" i="1"/>
  <c r="H2662" i="1"/>
  <c r="J2661" i="1"/>
  <c r="I2661" i="1"/>
  <c r="H2661" i="1"/>
  <c r="J2660" i="1"/>
  <c r="I2660" i="1"/>
  <c r="H2660" i="1"/>
  <c r="J2659" i="1"/>
  <c r="I2659" i="1"/>
  <c r="H2659" i="1"/>
  <c r="J2658" i="1"/>
  <c r="I2658" i="1"/>
  <c r="H2658" i="1"/>
  <c r="J2657" i="1"/>
  <c r="I2657" i="1"/>
  <c r="H2657" i="1"/>
  <c r="J2656" i="1"/>
  <c r="I2656" i="1"/>
  <c r="H2656" i="1"/>
  <c r="J2655" i="1"/>
  <c r="I2655" i="1"/>
  <c r="H2655" i="1"/>
  <c r="J2654" i="1"/>
  <c r="I2654" i="1"/>
  <c r="H2654" i="1"/>
  <c r="J2653" i="1"/>
  <c r="I2653" i="1"/>
  <c r="H2653" i="1"/>
  <c r="J2652" i="1"/>
  <c r="I2652" i="1"/>
  <c r="H2652" i="1"/>
  <c r="J2651" i="1"/>
  <c r="I2651" i="1"/>
  <c r="H2651" i="1"/>
  <c r="J2650" i="1"/>
  <c r="I2650" i="1"/>
  <c r="H2650" i="1"/>
  <c r="J2649" i="1"/>
  <c r="I2649" i="1"/>
  <c r="H2649" i="1"/>
  <c r="J2648" i="1"/>
  <c r="I2648" i="1"/>
  <c r="H2648" i="1"/>
  <c r="J2647" i="1"/>
  <c r="I2647" i="1"/>
  <c r="H2647" i="1"/>
  <c r="J2646" i="1"/>
  <c r="I2646" i="1"/>
  <c r="H2646" i="1"/>
  <c r="J2645" i="1"/>
  <c r="I2645" i="1"/>
  <c r="H2645" i="1"/>
  <c r="J2644" i="1"/>
  <c r="I2644" i="1"/>
  <c r="H2644" i="1"/>
  <c r="J2643" i="1"/>
  <c r="I2643" i="1"/>
  <c r="H2643" i="1"/>
  <c r="J2642" i="1"/>
  <c r="I2642" i="1"/>
  <c r="H2642" i="1"/>
  <c r="J2641" i="1"/>
  <c r="I2641" i="1"/>
  <c r="H2641" i="1"/>
  <c r="J2640" i="1"/>
  <c r="I2640" i="1"/>
  <c r="H2640" i="1"/>
  <c r="J2639" i="1"/>
  <c r="I2639" i="1"/>
  <c r="H2639" i="1"/>
  <c r="J2638" i="1"/>
  <c r="I2638" i="1"/>
  <c r="H2638" i="1"/>
  <c r="J2637" i="1"/>
  <c r="I2637" i="1"/>
  <c r="H2637" i="1"/>
  <c r="J2636" i="1"/>
  <c r="I2636" i="1"/>
  <c r="H2636" i="1"/>
  <c r="J2635" i="1"/>
  <c r="I2635" i="1"/>
  <c r="H2635" i="1"/>
  <c r="J2634" i="1"/>
  <c r="I2634" i="1"/>
  <c r="H2634" i="1"/>
  <c r="J2633" i="1"/>
  <c r="I2633" i="1"/>
  <c r="H2633" i="1"/>
  <c r="J2632" i="1"/>
  <c r="I2632" i="1"/>
  <c r="H2632" i="1"/>
  <c r="J2631" i="1"/>
  <c r="I2631" i="1"/>
  <c r="H2631" i="1"/>
  <c r="J2630" i="1"/>
  <c r="I2630" i="1"/>
  <c r="H2630" i="1"/>
  <c r="J2629" i="1"/>
  <c r="I2629" i="1"/>
  <c r="H2629" i="1"/>
  <c r="J2628" i="1"/>
  <c r="I2628" i="1"/>
  <c r="H2628" i="1"/>
  <c r="J2627" i="1"/>
  <c r="I2627" i="1"/>
  <c r="H2627" i="1"/>
  <c r="J2626" i="1"/>
  <c r="I2626" i="1"/>
  <c r="H2626" i="1"/>
  <c r="J2625" i="1"/>
  <c r="I2625" i="1"/>
  <c r="H2625" i="1"/>
  <c r="J2624" i="1"/>
  <c r="I2624" i="1"/>
  <c r="H2624" i="1"/>
  <c r="J2623" i="1"/>
  <c r="I2623" i="1"/>
  <c r="H2623" i="1"/>
  <c r="J2622" i="1"/>
  <c r="I2622" i="1"/>
  <c r="H2622" i="1"/>
  <c r="J2621" i="1"/>
  <c r="I2621" i="1"/>
  <c r="H2621" i="1"/>
  <c r="J2620" i="1"/>
  <c r="I2620" i="1"/>
  <c r="H2620" i="1"/>
  <c r="J2619" i="1"/>
  <c r="I2619" i="1"/>
  <c r="H2619" i="1"/>
  <c r="J2618" i="1"/>
  <c r="I2618" i="1"/>
  <c r="H2618" i="1"/>
  <c r="J2617" i="1"/>
  <c r="I2617" i="1"/>
  <c r="H2617" i="1"/>
  <c r="J2616" i="1"/>
  <c r="I2616" i="1"/>
  <c r="H2616" i="1"/>
  <c r="J2615" i="1"/>
  <c r="I2615" i="1"/>
  <c r="H2615" i="1"/>
  <c r="J2614" i="1"/>
  <c r="I2614" i="1"/>
  <c r="H2614" i="1"/>
  <c r="J2613" i="1"/>
  <c r="I2613" i="1"/>
  <c r="H2613" i="1"/>
  <c r="J2612" i="1"/>
  <c r="I2612" i="1"/>
  <c r="H2612" i="1"/>
  <c r="J2611" i="1"/>
  <c r="I2611" i="1"/>
  <c r="H2611" i="1"/>
  <c r="J2610" i="1"/>
  <c r="I2610" i="1"/>
  <c r="H2610" i="1"/>
  <c r="J2609" i="1"/>
  <c r="I2609" i="1"/>
  <c r="H2609" i="1"/>
  <c r="J2608" i="1"/>
  <c r="I2608" i="1"/>
  <c r="H2608" i="1"/>
  <c r="J2607" i="1"/>
  <c r="I2607" i="1"/>
  <c r="H2607" i="1"/>
  <c r="J2606" i="1"/>
  <c r="I2606" i="1"/>
  <c r="H2606" i="1"/>
  <c r="J2605" i="1"/>
  <c r="I2605" i="1"/>
  <c r="H2605" i="1"/>
  <c r="J2604" i="1"/>
  <c r="I2604" i="1"/>
  <c r="H2604" i="1"/>
  <c r="J2603" i="1"/>
  <c r="I2603" i="1"/>
  <c r="H2603" i="1"/>
  <c r="J2602" i="1"/>
  <c r="I2602" i="1"/>
  <c r="H2602" i="1"/>
  <c r="J2601" i="1"/>
  <c r="I2601" i="1"/>
  <c r="H2601" i="1"/>
  <c r="J2600" i="1"/>
  <c r="I2600" i="1"/>
  <c r="H2600" i="1"/>
  <c r="J2599" i="1"/>
  <c r="I2599" i="1"/>
  <c r="H2599" i="1"/>
  <c r="J2598" i="1"/>
  <c r="I2598" i="1"/>
  <c r="H2598" i="1"/>
  <c r="J2597" i="1"/>
  <c r="I2597" i="1"/>
  <c r="H2597" i="1"/>
  <c r="J2596" i="1"/>
  <c r="I2596" i="1"/>
  <c r="H2596" i="1"/>
  <c r="J2595" i="1"/>
  <c r="I2595" i="1"/>
  <c r="H2595" i="1"/>
  <c r="J2594" i="1"/>
  <c r="I2594" i="1"/>
  <c r="H2594" i="1"/>
  <c r="J2593" i="1"/>
  <c r="I2593" i="1"/>
  <c r="H2593" i="1"/>
  <c r="J2592" i="1"/>
  <c r="I2592" i="1"/>
  <c r="H2592" i="1"/>
  <c r="J2591" i="1"/>
  <c r="I2591" i="1"/>
  <c r="H2591" i="1"/>
  <c r="J2590" i="1"/>
  <c r="I2590" i="1"/>
  <c r="H2590" i="1"/>
  <c r="J2589" i="1"/>
  <c r="I2589" i="1"/>
  <c r="H2589" i="1"/>
  <c r="J2588" i="1"/>
  <c r="I2588" i="1"/>
  <c r="H2588" i="1"/>
  <c r="J2587" i="1"/>
  <c r="I2587" i="1"/>
  <c r="H2587" i="1"/>
  <c r="J2586" i="1"/>
  <c r="I2586" i="1"/>
  <c r="H2586" i="1"/>
  <c r="J2585" i="1"/>
  <c r="I2585" i="1"/>
  <c r="H2585" i="1"/>
  <c r="J2584" i="1"/>
  <c r="I2584" i="1"/>
  <c r="H2584" i="1"/>
  <c r="J2583" i="1"/>
  <c r="I2583" i="1"/>
  <c r="H2583" i="1"/>
  <c r="J2582" i="1"/>
  <c r="I2582" i="1"/>
  <c r="H2582" i="1"/>
  <c r="J2581" i="1"/>
  <c r="I2581" i="1"/>
  <c r="H2581" i="1"/>
  <c r="J2580" i="1"/>
  <c r="I2580" i="1"/>
  <c r="H2580" i="1"/>
  <c r="J2579" i="1"/>
  <c r="I2579" i="1"/>
  <c r="H2579" i="1"/>
  <c r="J2578" i="1"/>
  <c r="I2578" i="1"/>
  <c r="H2578" i="1"/>
  <c r="J2577" i="1"/>
  <c r="I2577" i="1"/>
  <c r="H2577" i="1"/>
  <c r="J2576" i="1"/>
  <c r="I2576" i="1"/>
  <c r="H2576" i="1"/>
  <c r="J2575" i="1"/>
  <c r="I2575" i="1"/>
  <c r="H2575" i="1"/>
  <c r="J2574" i="1"/>
  <c r="I2574" i="1"/>
  <c r="H2574" i="1"/>
  <c r="J2573" i="1"/>
  <c r="I2573" i="1"/>
  <c r="H2573" i="1"/>
  <c r="J2572" i="1"/>
  <c r="I2572" i="1"/>
  <c r="H2572" i="1"/>
  <c r="J2571" i="1"/>
  <c r="I2571" i="1"/>
  <c r="H2571" i="1"/>
  <c r="J2570" i="1"/>
  <c r="I2570" i="1"/>
  <c r="H2570" i="1"/>
  <c r="J2569" i="1"/>
  <c r="I2569" i="1"/>
  <c r="H2569" i="1"/>
  <c r="J2568" i="1"/>
  <c r="I2568" i="1"/>
  <c r="H2568" i="1"/>
  <c r="J2567" i="1"/>
  <c r="I2567" i="1"/>
  <c r="H2567" i="1"/>
  <c r="J2566" i="1"/>
  <c r="I2566" i="1"/>
  <c r="H2566" i="1"/>
  <c r="J2565" i="1"/>
  <c r="I2565" i="1"/>
  <c r="H2565" i="1"/>
  <c r="J2564" i="1"/>
  <c r="I2564" i="1"/>
  <c r="H2564" i="1"/>
  <c r="J2563" i="1"/>
  <c r="I2563" i="1"/>
  <c r="H2563" i="1"/>
  <c r="J2562" i="1"/>
  <c r="I2562" i="1"/>
  <c r="H2562" i="1"/>
  <c r="J2561" i="1"/>
  <c r="I2561" i="1"/>
  <c r="H2561" i="1"/>
  <c r="J2560" i="1"/>
  <c r="I2560" i="1"/>
  <c r="H2560" i="1"/>
  <c r="J2559" i="1"/>
  <c r="I2559" i="1"/>
  <c r="H2559" i="1"/>
  <c r="J2558" i="1"/>
  <c r="I2558" i="1"/>
  <c r="H2558" i="1"/>
  <c r="J2557" i="1"/>
  <c r="I2557" i="1"/>
  <c r="H2557" i="1"/>
  <c r="J2556" i="1"/>
  <c r="I2556" i="1"/>
  <c r="H2556" i="1"/>
  <c r="J2555" i="1"/>
  <c r="I2555" i="1"/>
  <c r="H2555" i="1"/>
  <c r="J2554" i="1"/>
  <c r="I2554" i="1"/>
  <c r="H2554" i="1"/>
  <c r="J2553" i="1"/>
  <c r="I2553" i="1"/>
  <c r="H2553" i="1"/>
  <c r="J2552" i="1"/>
  <c r="I2552" i="1"/>
  <c r="H2552" i="1"/>
  <c r="J2551" i="1"/>
  <c r="I2551" i="1"/>
  <c r="H2551" i="1"/>
  <c r="J2550" i="1"/>
  <c r="I2550" i="1"/>
  <c r="H2550" i="1"/>
  <c r="J2549" i="1"/>
  <c r="I2549" i="1"/>
  <c r="H2549" i="1"/>
  <c r="J2548" i="1"/>
  <c r="I2548" i="1"/>
  <c r="H2548" i="1"/>
  <c r="J2547" i="1"/>
  <c r="I2547" i="1"/>
  <c r="H2547" i="1"/>
  <c r="J2546" i="1"/>
  <c r="I2546" i="1"/>
  <c r="H2546" i="1"/>
  <c r="J2545" i="1"/>
  <c r="I2545" i="1"/>
  <c r="H2545" i="1"/>
  <c r="J2544" i="1"/>
  <c r="I2544" i="1"/>
  <c r="H2544" i="1"/>
  <c r="J2543" i="1"/>
  <c r="I2543" i="1"/>
  <c r="H2543" i="1"/>
  <c r="J2542" i="1"/>
  <c r="I2542" i="1"/>
  <c r="H2542" i="1"/>
  <c r="J2541" i="1"/>
  <c r="I2541" i="1"/>
  <c r="H2541" i="1"/>
  <c r="J2540" i="1"/>
  <c r="I2540" i="1"/>
  <c r="H2540" i="1"/>
  <c r="J2539" i="1"/>
  <c r="I2539" i="1"/>
  <c r="H2539" i="1"/>
  <c r="J2538" i="1"/>
  <c r="I2538" i="1"/>
  <c r="H2538" i="1"/>
  <c r="J2537" i="1"/>
  <c r="I2537" i="1"/>
  <c r="H2537" i="1"/>
  <c r="J2536" i="1"/>
  <c r="I2536" i="1"/>
  <c r="H2536" i="1"/>
  <c r="J2535" i="1"/>
  <c r="I2535" i="1"/>
  <c r="H2535" i="1"/>
  <c r="J2534" i="1"/>
  <c r="I2534" i="1"/>
  <c r="H2534" i="1"/>
  <c r="J2533" i="1"/>
  <c r="I2533" i="1"/>
  <c r="H2533" i="1"/>
  <c r="J2532" i="1"/>
  <c r="I2532" i="1"/>
  <c r="H2532" i="1"/>
  <c r="J2531" i="1"/>
  <c r="I2531" i="1"/>
  <c r="H2531" i="1"/>
  <c r="J2530" i="1"/>
  <c r="I2530" i="1"/>
  <c r="H2530" i="1"/>
  <c r="J2529" i="1"/>
  <c r="I2529" i="1"/>
  <c r="H2529" i="1"/>
  <c r="J2528" i="1"/>
  <c r="I2528" i="1"/>
  <c r="H2528" i="1"/>
  <c r="J2527" i="1"/>
  <c r="I2527" i="1"/>
  <c r="H2527" i="1"/>
  <c r="J2526" i="1"/>
  <c r="I2526" i="1"/>
  <c r="H2526" i="1"/>
  <c r="J2525" i="1"/>
  <c r="I2525" i="1"/>
  <c r="H2525" i="1"/>
  <c r="J2524" i="1"/>
  <c r="I2524" i="1"/>
  <c r="H2524" i="1"/>
  <c r="J2523" i="1"/>
  <c r="I2523" i="1"/>
  <c r="H2523" i="1"/>
  <c r="J2522" i="1"/>
  <c r="I2522" i="1"/>
  <c r="H2522" i="1"/>
  <c r="J2521" i="1"/>
  <c r="I2521" i="1"/>
  <c r="H2521" i="1"/>
  <c r="J2520" i="1"/>
  <c r="I2520" i="1"/>
  <c r="H2520" i="1"/>
  <c r="J2519" i="1"/>
  <c r="I2519" i="1"/>
  <c r="H2519" i="1"/>
  <c r="J2518" i="1"/>
  <c r="I2518" i="1"/>
  <c r="H2518" i="1"/>
  <c r="J2517" i="1"/>
  <c r="I2517" i="1"/>
  <c r="H2517" i="1"/>
  <c r="J2516" i="1"/>
  <c r="I2516" i="1"/>
  <c r="H2516" i="1"/>
  <c r="J2515" i="1"/>
  <c r="I2515" i="1"/>
  <c r="H2515" i="1"/>
  <c r="J2514" i="1"/>
  <c r="I2514" i="1"/>
  <c r="H2514" i="1"/>
  <c r="J2513" i="1"/>
  <c r="I2513" i="1"/>
  <c r="H2513" i="1"/>
  <c r="J2512" i="1"/>
  <c r="I2512" i="1"/>
  <c r="H2512" i="1"/>
  <c r="J2511" i="1"/>
  <c r="I2511" i="1"/>
  <c r="H2511" i="1"/>
  <c r="J2510" i="1"/>
  <c r="I2510" i="1"/>
  <c r="H2510" i="1"/>
  <c r="J2509" i="1"/>
  <c r="I2509" i="1"/>
  <c r="H2509" i="1"/>
  <c r="J2508" i="1"/>
  <c r="I2508" i="1"/>
  <c r="H2508" i="1"/>
  <c r="J2507" i="1"/>
  <c r="I2507" i="1"/>
  <c r="H2507" i="1"/>
  <c r="J2506" i="1"/>
  <c r="I2506" i="1"/>
  <c r="H2506" i="1"/>
  <c r="J2505" i="1"/>
  <c r="I2505" i="1"/>
  <c r="H2505" i="1"/>
  <c r="J2504" i="1"/>
  <c r="I2504" i="1"/>
  <c r="H2504" i="1"/>
  <c r="J2503" i="1"/>
  <c r="I2503" i="1"/>
  <c r="H2503" i="1"/>
  <c r="J2502" i="1"/>
  <c r="I2502" i="1"/>
  <c r="H2502" i="1"/>
  <c r="J2501" i="1"/>
  <c r="I2501" i="1"/>
  <c r="H2501" i="1"/>
  <c r="J2500" i="1"/>
  <c r="I2500" i="1"/>
  <c r="H2500" i="1"/>
  <c r="J2499" i="1"/>
  <c r="I2499" i="1"/>
  <c r="H2499" i="1"/>
  <c r="J2498" i="1"/>
  <c r="I2498" i="1"/>
  <c r="H2498" i="1"/>
  <c r="J2497" i="1"/>
  <c r="I2497" i="1"/>
  <c r="H2497" i="1"/>
  <c r="J2496" i="1"/>
  <c r="I2496" i="1"/>
  <c r="H2496" i="1"/>
  <c r="J2495" i="1"/>
  <c r="I2495" i="1"/>
  <c r="H2495" i="1"/>
  <c r="J2494" i="1"/>
  <c r="I2494" i="1"/>
  <c r="H2494" i="1"/>
  <c r="J2493" i="1"/>
  <c r="I2493" i="1"/>
  <c r="H2493" i="1"/>
  <c r="J2492" i="1"/>
  <c r="I2492" i="1"/>
  <c r="H2492" i="1"/>
  <c r="J2491" i="1"/>
  <c r="I2491" i="1"/>
  <c r="H2491" i="1"/>
  <c r="J2490" i="1"/>
  <c r="I2490" i="1"/>
  <c r="H2490" i="1"/>
  <c r="J2489" i="1"/>
  <c r="I2489" i="1"/>
  <c r="H2489" i="1"/>
  <c r="J2488" i="1"/>
  <c r="I2488" i="1"/>
  <c r="H2488" i="1"/>
  <c r="J2487" i="1"/>
  <c r="I2487" i="1"/>
  <c r="H2487" i="1"/>
  <c r="J2486" i="1"/>
  <c r="I2486" i="1"/>
  <c r="H2486" i="1"/>
  <c r="J2485" i="1"/>
  <c r="I2485" i="1"/>
  <c r="H2485" i="1"/>
  <c r="J2484" i="1"/>
  <c r="I2484" i="1"/>
  <c r="H2484" i="1"/>
  <c r="J2483" i="1"/>
  <c r="I2483" i="1"/>
  <c r="H2483" i="1"/>
  <c r="J2482" i="1"/>
  <c r="I2482" i="1"/>
  <c r="H2482" i="1"/>
  <c r="J2481" i="1"/>
  <c r="I2481" i="1"/>
  <c r="H2481" i="1"/>
  <c r="J2480" i="1"/>
  <c r="I2480" i="1"/>
  <c r="H2480" i="1"/>
  <c r="J2479" i="1"/>
  <c r="I2479" i="1"/>
  <c r="H2479" i="1"/>
  <c r="J2478" i="1"/>
  <c r="I2478" i="1"/>
  <c r="H2478" i="1"/>
  <c r="J2477" i="1"/>
  <c r="I2477" i="1"/>
  <c r="H2477" i="1"/>
  <c r="J2476" i="1"/>
  <c r="I2476" i="1"/>
  <c r="H2476" i="1"/>
  <c r="J2475" i="1"/>
  <c r="I2475" i="1"/>
  <c r="H2475" i="1"/>
  <c r="J2474" i="1"/>
  <c r="I2474" i="1"/>
  <c r="H2474" i="1"/>
  <c r="J2473" i="1"/>
  <c r="I2473" i="1"/>
  <c r="H2473" i="1"/>
  <c r="J2472" i="1"/>
  <c r="I2472" i="1"/>
  <c r="H2472" i="1"/>
  <c r="J2471" i="1"/>
  <c r="I2471" i="1"/>
  <c r="H2471" i="1"/>
  <c r="J2470" i="1"/>
  <c r="I2470" i="1"/>
  <c r="H2470" i="1"/>
  <c r="J2469" i="1"/>
  <c r="I2469" i="1"/>
  <c r="H2469" i="1"/>
  <c r="J2468" i="1"/>
  <c r="I2468" i="1"/>
  <c r="H2468" i="1"/>
  <c r="J2467" i="1"/>
  <c r="I2467" i="1"/>
  <c r="H2467" i="1"/>
  <c r="J2466" i="1"/>
  <c r="I2466" i="1"/>
  <c r="H2466" i="1"/>
  <c r="J2465" i="1"/>
  <c r="I2465" i="1"/>
  <c r="H2465" i="1"/>
  <c r="J2464" i="1"/>
  <c r="I2464" i="1"/>
  <c r="H2464" i="1"/>
  <c r="J2463" i="1"/>
  <c r="I2463" i="1"/>
  <c r="H2463" i="1"/>
  <c r="J2462" i="1"/>
  <c r="I2462" i="1"/>
  <c r="H2462" i="1"/>
  <c r="J2461" i="1"/>
  <c r="I2461" i="1"/>
  <c r="H2461" i="1"/>
  <c r="J2460" i="1"/>
  <c r="I2460" i="1"/>
  <c r="H2460" i="1"/>
  <c r="J2459" i="1"/>
  <c r="I2459" i="1"/>
  <c r="H2459" i="1"/>
  <c r="J2458" i="1"/>
  <c r="I2458" i="1"/>
  <c r="H2458" i="1"/>
  <c r="J2457" i="1"/>
  <c r="I2457" i="1"/>
  <c r="H2457" i="1"/>
  <c r="J2456" i="1"/>
  <c r="I2456" i="1"/>
  <c r="H2456" i="1"/>
  <c r="J2455" i="1"/>
  <c r="I2455" i="1"/>
  <c r="H2455" i="1"/>
  <c r="J2454" i="1"/>
  <c r="I2454" i="1"/>
  <c r="H2454" i="1"/>
  <c r="J2453" i="1"/>
  <c r="I2453" i="1"/>
  <c r="H2453" i="1"/>
  <c r="J2452" i="1"/>
  <c r="I2452" i="1"/>
  <c r="H2452" i="1"/>
  <c r="J2451" i="1"/>
  <c r="I2451" i="1"/>
  <c r="H2451" i="1"/>
  <c r="J2450" i="1"/>
  <c r="I2450" i="1"/>
  <c r="H2450" i="1"/>
  <c r="J2449" i="1"/>
  <c r="I2449" i="1"/>
  <c r="H2449" i="1"/>
  <c r="J2448" i="1"/>
  <c r="I2448" i="1"/>
  <c r="H2448" i="1"/>
  <c r="J2447" i="1"/>
  <c r="I2447" i="1"/>
  <c r="H2447" i="1"/>
  <c r="J2446" i="1"/>
  <c r="I2446" i="1"/>
  <c r="H2446" i="1"/>
  <c r="J2445" i="1"/>
  <c r="I2445" i="1"/>
  <c r="H2445" i="1"/>
  <c r="J2444" i="1"/>
  <c r="I2444" i="1"/>
  <c r="H2444" i="1"/>
  <c r="J2443" i="1"/>
  <c r="I2443" i="1"/>
  <c r="H2443" i="1"/>
  <c r="J2442" i="1"/>
  <c r="I2442" i="1"/>
  <c r="H2442" i="1"/>
  <c r="J2441" i="1"/>
  <c r="I2441" i="1"/>
  <c r="H2441" i="1"/>
  <c r="J2440" i="1"/>
  <c r="I2440" i="1"/>
  <c r="H2440" i="1"/>
  <c r="J2439" i="1"/>
  <c r="I2439" i="1"/>
  <c r="H2439" i="1"/>
  <c r="J2438" i="1"/>
  <c r="I2438" i="1"/>
  <c r="H2438" i="1"/>
  <c r="J2437" i="1"/>
  <c r="I2437" i="1"/>
  <c r="H2437" i="1"/>
  <c r="J2436" i="1"/>
  <c r="I2436" i="1"/>
  <c r="H2436" i="1"/>
  <c r="J2435" i="1"/>
  <c r="I2435" i="1"/>
  <c r="H2435" i="1"/>
  <c r="J2434" i="1"/>
  <c r="I2434" i="1"/>
  <c r="H2434" i="1"/>
  <c r="J2433" i="1"/>
  <c r="I2433" i="1"/>
  <c r="H2433" i="1"/>
  <c r="J2432" i="1"/>
  <c r="I2432" i="1"/>
  <c r="H2432" i="1"/>
  <c r="J2431" i="1"/>
  <c r="I2431" i="1"/>
  <c r="H2431" i="1"/>
  <c r="J2430" i="1"/>
  <c r="I2430" i="1"/>
  <c r="H2430" i="1"/>
  <c r="J2429" i="1"/>
  <c r="I2429" i="1"/>
  <c r="H2429" i="1"/>
  <c r="J2428" i="1"/>
  <c r="I2428" i="1"/>
  <c r="H2428" i="1"/>
  <c r="J2427" i="1"/>
  <c r="I2427" i="1"/>
  <c r="H2427" i="1"/>
  <c r="J2426" i="1"/>
  <c r="I2426" i="1"/>
  <c r="H2426" i="1"/>
  <c r="J2425" i="1"/>
  <c r="I2425" i="1"/>
  <c r="H2425" i="1"/>
  <c r="J2424" i="1"/>
  <c r="I2424" i="1"/>
  <c r="H2424" i="1"/>
  <c r="J2423" i="1"/>
  <c r="I2423" i="1"/>
  <c r="H2423" i="1"/>
  <c r="J2422" i="1"/>
  <c r="I2422" i="1"/>
  <c r="H2422" i="1"/>
  <c r="J2421" i="1"/>
  <c r="I2421" i="1"/>
  <c r="H2421" i="1"/>
  <c r="J2420" i="1"/>
  <c r="I2420" i="1"/>
  <c r="H2420" i="1"/>
  <c r="J2419" i="1"/>
  <c r="I2419" i="1"/>
  <c r="H2419" i="1"/>
  <c r="J2418" i="1"/>
  <c r="I2418" i="1"/>
  <c r="H2418" i="1"/>
  <c r="J2417" i="1"/>
  <c r="I2417" i="1"/>
  <c r="H2417" i="1"/>
  <c r="J2416" i="1"/>
  <c r="I2416" i="1"/>
  <c r="H2416" i="1"/>
  <c r="J2415" i="1"/>
  <c r="I2415" i="1"/>
  <c r="H2415" i="1"/>
  <c r="J2414" i="1"/>
  <c r="I2414" i="1"/>
  <c r="H2414" i="1"/>
  <c r="J2413" i="1"/>
  <c r="I2413" i="1"/>
  <c r="H2413" i="1"/>
  <c r="J2412" i="1"/>
  <c r="I2412" i="1"/>
  <c r="H2412" i="1"/>
  <c r="J2411" i="1"/>
  <c r="I2411" i="1"/>
  <c r="H2411" i="1"/>
  <c r="J2410" i="1"/>
  <c r="I2410" i="1"/>
  <c r="H2410" i="1"/>
  <c r="J2409" i="1"/>
  <c r="I2409" i="1"/>
  <c r="H2409" i="1"/>
  <c r="J2408" i="1"/>
  <c r="I2408" i="1"/>
  <c r="H2408" i="1"/>
  <c r="J2407" i="1"/>
  <c r="I2407" i="1"/>
  <c r="H2407" i="1"/>
  <c r="J2406" i="1"/>
  <c r="I2406" i="1"/>
  <c r="H2406" i="1"/>
  <c r="J2405" i="1"/>
  <c r="I2405" i="1"/>
  <c r="H2405" i="1"/>
  <c r="J2404" i="1"/>
  <c r="I2404" i="1"/>
  <c r="H2404" i="1"/>
  <c r="J2403" i="1"/>
  <c r="I2403" i="1"/>
  <c r="H2403" i="1"/>
  <c r="J2402" i="1"/>
  <c r="I2402" i="1"/>
  <c r="H2402" i="1"/>
  <c r="J2401" i="1"/>
  <c r="I2401" i="1"/>
  <c r="H2401" i="1"/>
  <c r="J2400" i="1"/>
  <c r="I2400" i="1"/>
  <c r="H2400" i="1"/>
  <c r="J2399" i="1"/>
  <c r="I2399" i="1"/>
  <c r="H2399" i="1"/>
  <c r="J2398" i="1"/>
  <c r="I2398" i="1"/>
  <c r="H2398" i="1"/>
  <c r="J2397" i="1"/>
  <c r="I2397" i="1"/>
  <c r="H2397" i="1"/>
  <c r="J2396" i="1"/>
  <c r="I2396" i="1"/>
  <c r="H2396" i="1"/>
  <c r="J2395" i="1"/>
  <c r="I2395" i="1"/>
  <c r="H2395" i="1"/>
  <c r="J2394" i="1"/>
  <c r="I2394" i="1"/>
  <c r="H2394" i="1"/>
  <c r="J2393" i="1"/>
  <c r="I2393" i="1"/>
  <c r="H2393" i="1"/>
  <c r="J2392" i="1"/>
  <c r="I2392" i="1"/>
  <c r="H2392" i="1"/>
  <c r="J2391" i="1"/>
  <c r="I2391" i="1"/>
  <c r="H2391" i="1"/>
  <c r="J2390" i="1"/>
  <c r="I2390" i="1"/>
  <c r="H2390" i="1"/>
  <c r="J2389" i="1"/>
  <c r="I2389" i="1"/>
  <c r="H2389" i="1"/>
  <c r="J2388" i="1"/>
  <c r="I2388" i="1"/>
  <c r="H2388" i="1"/>
  <c r="J2387" i="1"/>
  <c r="I2387" i="1"/>
  <c r="H2387" i="1"/>
  <c r="J2386" i="1"/>
  <c r="I2386" i="1"/>
  <c r="H2386" i="1"/>
  <c r="J2385" i="1"/>
  <c r="I2385" i="1"/>
  <c r="H2385" i="1"/>
  <c r="J2384" i="1"/>
  <c r="I2384" i="1"/>
  <c r="H2384" i="1"/>
  <c r="J2383" i="1"/>
  <c r="I2383" i="1"/>
  <c r="H2383" i="1"/>
  <c r="J2382" i="1"/>
  <c r="I2382" i="1"/>
  <c r="H2382" i="1"/>
  <c r="J2381" i="1"/>
  <c r="I2381" i="1"/>
  <c r="H2381" i="1"/>
  <c r="J2380" i="1"/>
  <c r="I2380" i="1"/>
  <c r="H2380" i="1"/>
  <c r="J2379" i="1"/>
  <c r="I2379" i="1"/>
  <c r="H2379" i="1"/>
  <c r="J2378" i="1"/>
  <c r="I2378" i="1"/>
  <c r="H2378" i="1"/>
  <c r="J2377" i="1"/>
  <c r="I2377" i="1"/>
  <c r="H2377" i="1"/>
  <c r="J2376" i="1"/>
  <c r="I2376" i="1"/>
  <c r="H2376" i="1"/>
  <c r="J2375" i="1"/>
  <c r="I2375" i="1"/>
  <c r="H2375" i="1"/>
  <c r="J2374" i="1"/>
  <c r="I2374" i="1"/>
  <c r="H2374" i="1"/>
  <c r="J2373" i="1"/>
  <c r="I2373" i="1"/>
  <c r="H2373" i="1"/>
  <c r="J2372" i="1"/>
  <c r="I2372" i="1"/>
  <c r="H2372" i="1"/>
  <c r="J2371" i="1"/>
  <c r="I2371" i="1"/>
  <c r="H2371" i="1"/>
  <c r="J2370" i="1"/>
  <c r="I2370" i="1"/>
  <c r="H2370" i="1"/>
  <c r="J2369" i="1"/>
  <c r="I2369" i="1"/>
  <c r="H2369" i="1"/>
  <c r="J2368" i="1"/>
  <c r="I2368" i="1"/>
  <c r="H2368" i="1"/>
  <c r="J2367" i="1"/>
  <c r="I2367" i="1"/>
  <c r="H2367" i="1"/>
  <c r="J2366" i="1"/>
  <c r="I2366" i="1"/>
  <c r="H2366" i="1"/>
  <c r="J2365" i="1"/>
  <c r="I2365" i="1"/>
  <c r="H2365" i="1"/>
  <c r="J2364" i="1"/>
  <c r="I2364" i="1"/>
  <c r="H2364" i="1"/>
  <c r="J2363" i="1"/>
  <c r="I2363" i="1"/>
  <c r="H2363" i="1"/>
  <c r="J2362" i="1"/>
  <c r="I2362" i="1"/>
  <c r="H2362" i="1"/>
  <c r="J2361" i="1"/>
  <c r="I2361" i="1"/>
  <c r="H2361" i="1"/>
  <c r="J2360" i="1"/>
  <c r="I2360" i="1"/>
  <c r="H2360" i="1"/>
  <c r="J2359" i="1"/>
  <c r="I2359" i="1"/>
  <c r="H2359" i="1"/>
  <c r="J2358" i="1"/>
  <c r="I2358" i="1"/>
  <c r="H2358" i="1"/>
  <c r="J2357" i="1"/>
  <c r="I2357" i="1"/>
  <c r="H2357" i="1"/>
  <c r="J2356" i="1"/>
  <c r="I2356" i="1"/>
  <c r="H2356" i="1"/>
  <c r="J2355" i="1"/>
  <c r="I2355" i="1"/>
  <c r="H2355" i="1"/>
  <c r="J2354" i="1"/>
  <c r="I2354" i="1"/>
  <c r="H2354" i="1"/>
  <c r="J2353" i="1"/>
  <c r="I2353" i="1"/>
  <c r="H2353" i="1"/>
  <c r="J2352" i="1"/>
  <c r="I2352" i="1"/>
  <c r="H2352" i="1"/>
  <c r="J2351" i="1"/>
  <c r="I2351" i="1"/>
  <c r="H2351" i="1"/>
  <c r="J2350" i="1"/>
  <c r="I2350" i="1"/>
  <c r="H2350" i="1"/>
  <c r="J2349" i="1"/>
  <c r="I2349" i="1"/>
  <c r="H2349" i="1"/>
  <c r="J2348" i="1"/>
  <c r="I2348" i="1"/>
  <c r="H2348" i="1"/>
  <c r="J2347" i="1"/>
  <c r="I2347" i="1"/>
  <c r="H2347" i="1"/>
  <c r="J2346" i="1"/>
  <c r="I2346" i="1"/>
  <c r="H2346" i="1"/>
  <c r="J2345" i="1"/>
  <c r="I2345" i="1"/>
  <c r="H2345" i="1"/>
  <c r="J2344" i="1"/>
  <c r="I2344" i="1"/>
  <c r="H2344" i="1"/>
  <c r="J2343" i="1"/>
  <c r="I2343" i="1"/>
  <c r="H2343" i="1"/>
  <c r="J2342" i="1"/>
  <c r="I2342" i="1"/>
  <c r="H2342" i="1"/>
  <c r="J2341" i="1"/>
  <c r="I2341" i="1"/>
  <c r="H2341" i="1"/>
  <c r="J2340" i="1"/>
  <c r="I2340" i="1"/>
  <c r="H2340" i="1"/>
  <c r="J2339" i="1"/>
  <c r="I2339" i="1"/>
  <c r="H2339" i="1"/>
  <c r="J2338" i="1"/>
  <c r="I2338" i="1"/>
  <c r="H2338" i="1"/>
  <c r="J2337" i="1"/>
  <c r="I2337" i="1"/>
  <c r="H2337" i="1"/>
  <c r="J2336" i="1"/>
  <c r="I2336" i="1"/>
  <c r="H2336" i="1"/>
  <c r="J2335" i="1"/>
  <c r="I2335" i="1"/>
  <c r="H2335" i="1"/>
  <c r="J2334" i="1"/>
  <c r="I2334" i="1"/>
  <c r="H2334" i="1"/>
  <c r="J2333" i="1"/>
  <c r="I2333" i="1"/>
  <c r="H2333" i="1"/>
  <c r="J2332" i="1"/>
  <c r="I2332" i="1"/>
  <c r="H2332" i="1"/>
  <c r="J2331" i="1"/>
  <c r="I2331" i="1"/>
  <c r="H2331" i="1"/>
  <c r="J2330" i="1"/>
  <c r="I2330" i="1"/>
  <c r="H2330" i="1"/>
  <c r="J2329" i="1"/>
  <c r="I2329" i="1"/>
  <c r="H2329" i="1"/>
  <c r="J2328" i="1"/>
  <c r="I2328" i="1"/>
  <c r="H2328" i="1"/>
  <c r="J2327" i="1"/>
  <c r="I2327" i="1"/>
  <c r="H2327" i="1"/>
  <c r="J2326" i="1"/>
  <c r="I2326" i="1"/>
  <c r="H2326" i="1"/>
  <c r="J2325" i="1"/>
  <c r="I2325" i="1"/>
  <c r="H2325" i="1"/>
  <c r="J2324" i="1"/>
  <c r="I2324" i="1"/>
  <c r="H2324" i="1"/>
  <c r="J2323" i="1"/>
  <c r="I2323" i="1"/>
  <c r="H2323" i="1"/>
  <c r="J2322" i="1"/>
  <c r="I2322" i="1"/>
  <c r="H2322" i="1"/>
  <c r="J2321" i="1"/>
  <c r="I2321" i="1"/>
  <c r="H2321" i="1"/>
  <c r="J2320" i="1"/>
  <c r="I2320" i="1"/>
  <c r="H2320" i="1"/>
  <c r="J2319" i="1"/>
  <c r="I2319" i="1"/>
  <c r="H2319" i="1"/>
  <c r="J2318" i="1"/>
  <c r="I2318" i="1"/>
  <c r="H2318" i="1"/>
  <c r="J2317" i="1"/>
  <c r="I2317" i="1"/>
  <c r="H2317" i="1"/>
  <c r="J2316" i="1"/>
  <c r="I2316" i="1"/>
  <c r="H2316" i="1"/>
  <c r="J2315" i="1"/>
  <c r="I2315" i="1"/>
  <c r="H2315" i="1"/>
  <c r="J2314" i="1"/>
  <c r="I2314" i="1"/>
  <c r="H2314" i="1"/>
  <c r="J2313" i="1"/>
  <c r="I2313" i="1"/>
  <c r="H2313" i="1"/>
  <c r="J2312" i="1"/>
  <c r="I2312" i="1"/>
  <c r="H2312" i="1"/>
  <c r="J2311" i="1"/>
  <c r="I2311" i="1"/>
  <c r="H2311" i="1"/>
  <c r="J2310" i="1"/>
  <c r="I2310" i="1"/>
  <c r="H2310" i="1"/>
  <c r="J2309" i="1"/>
  <c r="I2309" i="1"/>
  <c r="H2309" i="1"/>
  <c r="J2308" i="1"/>
  <c r="I2308" i="1"/>
  <c r="H2308" i="1"/>
  <c r="J2307" i="1"/>
  <c r="I2307" i="1"/>
  <c r="H2307" i="1"/>
  <c r="J2306" i="1"/>
  <c r="I2306" i="1"/>
  <c r="H2306" i="1"/>
  <c r="J2305" i="1"/>
  <c r="I2305" i="1"/>
  <c r="H2305" i="1"/>
  <c r="J2304" i="1"/>
  <c r="I2304" i="1"/>
  <c r="H2304" i="1"/>
  <c r="J2303" i="1"/>
  <c r="I2303" i="1"/>
  <c r="H2303" i="1"/>
  <c r="J2302" i="1"/>
  <c r="I2302" i="1"/>
  <c r="H2302" i="1"/>
  <c r="J2301" i="1"/>
  <c r="I2301" i="1"/>
  <c r="H2301" i="1"/>
  <c r="J2300" i="1"/>
  <c r="I2300" i="1"/>
  <c r="H2300" i="1"/>
  <c r="J2299" i="1"/>
  <c r="I2299" i="1"/>
  <c r="H2299" i="1"/>
  <c r="J2298" i="1"/>
  <c r="I2298" i="1"/>
  <c r="H2298" i="1"/>
  <c r="J2297" i="1"/>
  <c r="I2297" i="1"/>
  <c r="H2297" i="1"/>
  <c r="J2296" i="1"/>
  <c r="I2296" i="1"/>
  <c r="H2296" i="1"/>
  <c r="J2295" i="1"/>
  <c r="I2295" i="1"/>
  <c r="H2295" i="1"/>
  <c r="J2294" i="1"/>
  <c r="I2294" i="1"/>
  <c r="H2294" i="1"/>
  <c r="J2293" i="1"/>
  <c r="I2293" i="1"/>
  <c r="H2293" i="1"/>
  <c r="J2292" i="1"/>
  <c r="I2292" i="1"/>
  <c r="H2292" i="1"/>
  <c r="J2291" i="1"/>
  <c r="I2291" i="1"/>
  <c r="H2291" i="1"/>
  <c r="J2290" i="1"/>
  <c r="I2290" i="1"/>
  <c r="H2290" i="1"/>
  <c r="J2289" i="1"/>
  <c r="I2289" i="1"/>
  <c r="H2289" i="1"/>
  <c r="J2288" i="1"/>
  <c r="I2288" i="1"/>
  <c r="H2288" i="1"/>
  <c r="J2287" i="1"/>
  <c r="I2287" i="1"/>
  <c r="H2287" i="1"/>
  <c r="J2286" i="1"/>
  <c r="I2286" i="1"/>
  <c r="H2286" i="1"/>
  <c r="J2285" i="1"/>
  <c r="I2285" i="1"/>
  <c r="H2285" i="1"/>
  <c r="J2284" i="1"/>
  <c r="I2284" i="1"/>
  <c r="H2284" i="1"/>
  <c r="J2283" i="1"/>
  <c r="I2283" i="1"/>
  <c r="H2283" i="1"/>
  <c r="J2282" i="1"/>
  <c r="I2282" i="1"/>
  <c r="H2282" i="1"/>
  <c r="J2281" i="1"/>
  <c r="I2281" i="1"/>
  <c r="H2281" i="1"/>
  <c r="J2280" i="1"/>
  <c r="I2280" i="1"/>
  <c r="H2280" i="1"/>
  <c r="J2279" i="1"/>
  <c r="I2279" i="1"/>
  <c r="H2279" i="1"/>
  <c r="J2278" i="1"/>
  <c r="I2278" i="1"/>
  <c r="H2278" i="1"/>
  <c r="J2277" i="1"/>
  <c r="I2277" i="1"/>
  <c r="H2277" i="1"/>
  <c r="J2276" i="1"/>
  <c r="I2276" i="1"/>
  <c r="H2276" i="1"/>
  <c r="J2275" i="1"/>
  <c r="I2275" i="1"/>
  <c r="H2275" i="1"/>
  <c r="J2274" i="1"/>
  <c r="I2274" i="1"/>
  <c r="H2274" i="1"/>
  <c r="J2273" i="1"/>
  <c r="I2273" i="1"/>
  <c r="H2273" i="1"/>
  <c r="J2272" i="1"/>
  <c r="I2272" i="1"/>
  <c r="H2272" i="1"/>
  <c r="J2271" i="1"/>
  <c r="I2271" i="1"/>
  <c r="H2271" i="1"/>
  <c r="J2270" i="1"/>
  <c r="I2270" i="1"/>
  <c r="H2270" i="1"/>
  <c r="J2269" i="1"/>
  <c r="I2269" i="1"/>
  <c r="H2269" i="1"/>
  <c r="J2268" i="1"/>
  <c r="I2268" i="1"/>
  <c r="H2268" i="1"/>
  <c r="J2267" i="1"/>
  <c r="I2267" i="1"/>
  <c r="H2267" i="1"/>
  <c r="J2266" i="1"/>
  <c r="I2266" i="1"/>
  <c r="H2266" i="1"/>
  <c r="J2265" i="1"/>
  <c r="I2265" i="1"/>
  <c r="H2265" i="1"/>
  <c r="J2264" i="1"/>
  <c r="I2264" i="1"/>
  <c r="H2264" i="1"/>
  <c r="J2263" i="1"/>
  <c r="I2263" i="1"/>
  <c r="H2263" i="1"/>
  <c r="J2262" i="1"/>
  <c r="I2262" i="1"/>
  <c r="H2262" i="1"/>
  <c r="J2261" i="1"/>
  <c r="I2261" i="1"/>
  <c r="H2261" i="1"/>
  <c r="J2260" i="1"/>
  <c r="I2260" i="1"/>
  <c r="H2260" i="1"/>
  <c r="J2259" i="1"/>
  <c r="I2259" i="1"/>
  <c r="H2259" i="1"/>
  <c r="J2258" i="1"/>
  <c r="I2258" i="1"/>
  <c r="H2258" i="1"/>
  <c r="J2257" i="1"/>
  <c r="I2257" i="1"/>
  <c r="H2257" i="1"/>
  <c r="J2256" i="1"/>
  <c r="I2256" i="1"/>
  <c r="H2256" i="1"/>
  <c r="J2255" i="1"/>
  <c r="I2255" i="1"/>
  <c r="H2255" i="1"/>
  <c r="J2254" i="1"/>
  <c r="I2254" i="1"/>
  <c r="H2254" i="1"/>
  <c r="J2253" i="1"/>
  <c r="I2253" i="1"/>
  <c r="H2253" i="1"/>
  <c r="J2252" i="1"/>
  <c r="I2252" i="1"/>
  <c r="H2252" i="1"/>
  <c r="J2251" i="1"/>
  <c r="I2251" i="1"/>
  <c r="H2251" i="1"/>
  <c r="J2250" i="1"/>
  <c r="I2250" i="1"/>
  <c r="H2250" i="1"/>
  <c r="J2249" i="1"/>
  <c r="I2249" i="1"/>
  <c r="H2249" i="1"/>
  <c r="J2248" i="1"/>
  <c r="I2248" i="1"/>
  <c r="H2248" i="1"/>
  <c r="J2247" i="1"/>
  <c r="I2247" i="1"/>
  <c r="H2247" i="1"/>
  <c r="J2246" i="1"/>
  <c r="I2246" i="1"/>
  <c r="H2246" i="1"/>
  <c r="J2245" i="1"/>
  <c r="I2245" i="1"/>
  <c r="H2245" i="1"/>
  <c r="J2244" i="1"/>
  <c r="I2244" i="1"/>
  <c r="H2244" i="1"/>
  <c r="J2243" i="1"/>
  <c r="I2243" i="1"/>
  <c r="H2243" i="1"/>
  <c r="J2242" i="1"/>
  <c r="I2242" i="1"/>
  <c r="H2242" i="1"/>
  <c r="J2241" i="1"/>
  <c r="I2241" i="1"/>
  <c r="H2241" i="1"/>
  <c r="J2240" i="1"/>
  <c r="I2240" i="1"/>
  <c r="H2240" i="1"/>
  <c r="J2239" i="1"/>
  <c r="I2239" i="1"/>
  <c r="H2239" i="1"/>
  <c r="J2238" i="1"/>
  <c r="I2238" i="1"/>
  <c r="H2238" i="1"/>
  <c r="J2237" i="1"/>
  <c r="I2237" i="1"/>
  <c r="H2237" i="1"/>
  <c r="J2236" i="1"/>
  <c r="I2236" i="1"/>
  <c r="H2236" i="1"/>
  <c r="J2235" i="1"/>
  <c r="I2235" i="1"/>
  <c r="H2235" i="1"/>
  <c r="J2234" i="1"/>
  <c r="I2234" i="1"/>
  <c r="H2234" i="1"/>
  <c r="J2233" i="1"/>
  <c r="I2233" i="1"/>
  <c r="H2233" i="1"/>
  <c r="J2232" i="1"/>
  <c r="I2232" i="1"/>
  <c r="H2232" i="1"/>
  <c r="J2231" i="1"/>
  <c r="I2231" i="1"/>
  <c r="H2231" i="1"/>
  <c r="J2230" i="1"/>
  <c r="I2230" i="1"/>
  <c r="H2230" i="1"/>
  <c r="J2229" i="1"/>
  <c r="I2229" i="1"/>
  <c r="H2229" i="1"/>
  <c r="J2228" i="1"/>
  <c r="I2228" i="1"/>
  <c r="H2228" i="1"/>
  <c r="J2227" i="1"/>
  <c r="I2227" i="1"/>
  <c r="H2227" i="1"/>
  <c r="J2226" i="1"/>
  <c r="I2226" i="1"/>
  <c r="H2226" i="1"/>
  <c r="J2225" i="1"/>
  <c r="I2225" i="1"/>
  <c r="H2225" i="1"/>
  <c r="J2224" i="1"/>
  <c r="I2224" i="1"/>
  <c r="H2224" i="1"/>
  <c r="J2223" i="1"/>
  <c r="I2223" i="1"/>
  <c r="H2223" i="1"/>
  <c r="J2222" i="1"/>
  <c r="I2222" i="1"/>
  <c r="H2222" i="1"/>
  <c r="J2221" i="1"/>
  <c r="I2221" i="1"/>
  <c r="H2221" i="1"/>
  <c r="J2220" i="1"/>
  <c r="I2220" i="1"/>
  <c r="H2220" i="1"/>
  <c r="J2219" i="1"/>
  <c r="I2219" i="1"/>
  <c r="H2219" i="1"/>
  <c r="J2218" i="1"/>
  <c r="I2218" i="1"/>
  <c r="H2218" i="1"/>
  <c r="J2217" i="1"/>
  <c r="I2217" i="1"/>
  <c r="H2217" i="1"/>
  <c r="J2216" i="1"/>
  <c r="I2216" i="1"/>
  <c r="H2216" i="1"/>
  <c r="J2215" i="1"/>
  <c r="I2215" i="1"/>
  <c r="H2215" i="1"/>
  <c r="J2214" i="1"/>
  <c r="I2214" i="1"/>
  <c r="H2214" i="1"/>
  <c r="J2213" i="1"/>
  <c r="I2213" i="1"/>
  <c r="H2213" i="1"/>
  <c r="J2212" i="1"/>
  <c r="I2212" i="1"/>
  <c r="H2212" i="1"/>
  <c r="J2211" i="1"/>
  <c r="I2211" i="1"/>
  <c r="H2211" i="1"/>
  <c r="J2210" i="1"/>
  <c r="I2210" i="1"/>
  <c r="H2210" i="1"/>
  <c r="J2209" i="1"/>
  <c r="I2209" i="1"/>
  <c r="H2209" i="1"/>
  <c r="J2208" i="1"/>
  <c r="I2208" i="1"/>
  <c r="H2208" i="1"/>
  <c r="J2207" i="1"/>
  <c r="I2207" i="1"/>
  <c r="H2207" i="1"/>
  <c r="J2206" i="1"/>
  <c r="I2206" i="1"/>
  <c r="H2206" i="1"/>
  <c r="J2205" i="1"/>
  <c r="I2205" i="1"/>
  <c r="H2205" i="1"/>
  <c r="J2204" i="1"/>
  <c r="I2204" i="1"/>
  <c r="H2204" i="1"/>
  <c r="J2203" i="1"/>
  <c r="I2203" i="1"/>
  <c r="H2203" i="1"/>
  <c r="J2202" i="1"/>
  <c r="I2202" i="1"/>
  <c r="H2202" i="1"/>
  <c r="J2201" i="1"/>
  <c r="I2201" i="1"/>
  <c r="H2201" i="1"/>
  <c r="J2200" i="1"/>
  <c r="I2200" i="1"/>
  <c r="H2200" i="1"/>
  <c r="J2199" i="1"/>
  <c r="I2199" i="1"/>
  <c r="H2199" i="1"/>
  <c r="J2198" i="1"/>
  <c r="I2198" i="1"/>
  <c r="H2198" i="1"/>
  <c r="J2197" i="1"/>
  <c r="I2197" i="1"/>
  <c r="H2197" i="1"/>
  <c r="J2196" i="1"/>
  <c r="I2196" i="1"/>
  <c r="H2196" i="1"/>
  <c r="J2195" i="1"/>
  <c r="I2195" i="1"/>
  <c r="H2195" i="1"/>
  <c r="J2194" i="1"/>
  <c r="I2194" i="1"/>
  <c r="H2194" i="1"/>
  <c r="J2193" i="1"/>
  <c r="I2193" i="1"/>
  <c r="H2193" i="1"/>
  <c r="J2192" i="1"/>
  <c r="I2192" i="1"/>
  <c r="H2192" i="1"/>
  <c r="J2191" i="1"/>
  <c r="I2191" i="1"/>
  <c r="H2191" i="1"/>
  <c r="J2190" i="1"/>
  <c r="I2190" i="1"/>
  <c r="H2190" i="1"/>
  <c r="J2189" i="1"/>
  <c r="I2189" i="1"/>
  <c r="H2189" i="1"/>
  <c r="J2188" i="1"/>
  <c r="I2188" i="1"/>
  <c r="H2188" i="1"/>
  <c r="J2187" i="1"/>
  <c r="I2187" i="1"/>
  <c r="H2187" i="1"/>
  <c r="J2186" i="1"/>
  <c r="I2186" i="1"/>
  <c r="H2186" i="1"/>
  <c r="J2185" i="1"/>
  <c r="I2185" i="1"/>
  <c r="H2185" i="1"/>
  <c r="J2184" i="1"/>
  <c r="I2184" i="1"/>
  <c r="H2184" i="1"/>
  <c r="J2183" i="1"/>
  <c r="I2183" i="1"/>
  <c r="H2183" i="1"/>
  <c r="J2182" i="1"/>
  <c r="I2182" i="1"/>
  <c r="H2182" i="1"/>
  <c r="J2181" i="1"/>
  <c r="I2181" i="1"/>
  <c r="H2181" i="1"/>
  <c r="J2180" i="1"/>
  <c r="I2180" i="1"/>
  <c r="H2180" i="1"/>
  <c r="J2179" i="1"/>
  <c r="I2179" i="1"/>
  <c r="H2179" i="1"/>
  <c r="J2178" i="1"/>
  <c r="I2178" i="1"/>
  <c r="H2178" i="1"/>
  <c r="J2177" i="1"/>
  <c r="I2177" i="1"/>
  <c r="H2177" i="1"/>
  <c r="J2176" i="1"/>
  <c r="I2176" i="1"/>
  <c r="H2176" i="1"/>
  <c r="J2175" i="1"/>
  <c r="I2175" i="1"/>
  <c r="H2175" i="1"/>
  <c r="J2174" i="1"/>
  <c r="I2174" i="1"/>
  <c r="H2174" i="1"/>
  <c r="J2173" i="1"/>
  <c r="I2173" i="1"/>
  <c r="H2173" i="1"/>
  <c r="J2172" i="1"/>
  <c r="I2172" i="1"/>
  <c r="H2172" i="1"/>
  <c r="J2171" i="1"/>
  <c r="I2171" i="1"/>
  <c r="H2171" i="1"/>
  <c r="J2170" i="1"/>
  <c r="I2170" i="1"/>
  <c r="H2170" i="1"/>
  <c r="J2169" i="1"/>
  <c r="I2169" i="1"/>
  <c r="H2169" i="1"/>
  <c r="J2168" i="1"/>
  <c r="I2168" i="1"/>
  <c r="H2168" i="1"/>
  <c r="J2167" i="1"/>
  <c r="I2167" i="1"/>
  <c r="H2167" i="1"/>
  <c r="J2166" i="1"/>
  <c r="I2166" i="1"/>
  <c r="H2166" i="1"/>
  <c r="J2165" i="1"/>
  <c r="I2165" i="1"/>
  <c r="H2165" i="1"/>
  <c r="J2164" i="1"/>
  <c r="I2164" i="1"/>
  <c r="H2164" i="1"/>
  <c r="J2163" i="1"/>
  <c r="I2163" i="1"/>
  <c r="H2163" i="1"/>
  <c r="J2162" i="1"/>
  <c r="I2162" i="1"/>
  <c r="H2162" i="1"/>
  <c r="J2161" i="1"/>
  <c r="I2161" i="1"/>
  <c r="H2161" i="1"/>
  <c r="J2160" i="1"/>
  <c r="I2160" i="1"/>
  <c r="H2160" i="1"/>
  <c r="J2159" i="1"/>
  <c r="I2159" i="1"/>
  <c r="H2159" i="1"/>
  <c r="J2158" i="1"/>
  <c r="I2158" i="1"/>
  <c r="H2158" i="1"/>
  <c r="J2157" i="1"/>
  <c r="I2157" i="1"/>
  <c r="H2157" i="1"/>
  <c r="J2156" i="1"/>
  <c r="I2156" i="1"/>
  <c r="H2156" i="1"/>
  <c r="J2155" i="1"/>
  <c r="I2155" i="1"/>
  <c r="H2155" i="1"/>
  <c r="J2154" i="1"/>
  <c r="I2154" i="1"/>
  <c r="H2154" i="1"/>
  <c r="J2153" i="1"/>
  <c r="I2153" i="1"/>
  <c r="H2153" i="1"/>
  <c r="J2152" i="1"/>
  <c r="I2152" i="1"/>
  <c r="H2152" i="1"/>
  <c r="J2151" i="1"/>
  <c r="I2151" i="1"/>
  <c r="H2151" i="1"/>
  <c r="J2150" i="1"/>
  <c r="I2150" i="1"/>
  <c r="H2150" i="1"/>
  <c r="J2149" i="1"/>
  <c r="I2149" i="1"/>
  <c r="H2149" i="1"/>
  <c r="J2148" i="1"/>
  <c r="I2148" i="1"/>
  <c r="H2148" i="1"/>
  <c r="J2147" i="1"/>
  <c r="I2147" i="1"/>
  <c r="H2147" i="1"/>
  <c r="J2146" i="1"/>
  <c r="I2146" i="1"/>
  <c r="H2146" i="1"/>
  <c r="J2145" i="1"/>
  <c r="I2145" i="1"/>
  <c r="H2145" i="1"/>
  <c r="J2144" i="1"/>
  <c r="I2144" i="1"/>
  <c r="H2144" i="1"/>
  <c r="J2143" i="1"/>
  <c r="I2143" i="1"/>
  <c r="H2143" i="1"/>
  <c r="J2142" i="1"/>
  <c r="I2142" i="1"/>
  <c r="H2142" i="1"/>
  <c r="J2141" i="1"/>
  <c r="I2141" i="1"/>
  <c r="H2141" i="1"/>
  <c r="J2140" i="1"/>
  <c r="I2140" i="1"/>
  <c r="H2140" i="1"/>
  <c r="J2139" i="1"/>
  <c r="I2139" i="1"/>
  <c r="H2139" i="1"/>
  <c r="J2138" i="1"/>
  <c r="I2138" i="1"/>
  <c r="H2138" i="1"/>
  <c r="J2137" i="1"/>
  <c r="I2137" i="1"/>
  <c r="H2137" i="1"/>
  <c r="J2136" i="1"/>
  <c r="I2136" i="1"/>
  <c r="H2136" i="1"/>
  <c r="J2135" i="1"/>
  <c r="I2135" i="1"/>
  <c r="H2135" i="1"/>
  <c r="J2134" i="1"/>
  <c r="I2134" i="1"/>
  <c r="H2134" i="1"/>
  <c r="J2133" i="1"/>
  <c r="I2133" i="1"/>
  <c r="H2133" i="1"/>
  <c r="J2132" i="1"/>
  <c r="I2132" i="1"/>
  <c r="H2132" i="1"/>
  <c r="J2131" i="1"/>
  <c r="I2131" i="1"/>
  <c r="H2131" i="1"/>
  <c r="J2130" i="1"/>
  <c r="I2130" i="1"/>
  <c r="H2130" i="1"/>
  <c r="J2129" i="1"/>
  <c r="I2129" i="1"/>
  <c r="H2129" i="1"/>
  <c r="J2128" i="1"/>
  <c r="I2128" i="1"/>
  <c r="H2128" i="1"/>
  <c r="J2127" i="1"/>
  <c r="I2127" i="1"/>
  <c r="H2127" i="1"/>
  <c r="J2126" i="1"/>
  <c r="I2126" i="1"/>
  <c r="H2126" i="1"/>
  <c r="J2125" i="1"/>
  <c r="I2125" i="1"/>
  <c r="H2125" i="1"/>
  <c r="J2124" i="1"/>
  <c r="I2124" i="1"/>
  <c r="H2124" i="1"/>
  <c r="J2123" i="1"/>
  <c r="I2123" i="1"/>
  <c r="H2123" i="1"/>
  <c r="J2122" i="1"/>
  <c r="I2122" i="1"/>
  <c r="H2122" i="1"/>
  <c r="J2121" i="1"/>
  <c r="I2121" i="1"/>
  <c r="H2121" i="1"/>
  <c r="J2120" i="1"/>
  <c r="I2120" i="1"/>
  <c r="H2120" i="1"/>
  <c r="J2119" i="1"/>
  <c r="I2119" i="1"/>
  <c r="H2119" i="1"/>
  <c r="J2118" i="1"/>
  <c r="I2118" i="1"/>
  <c r="H2118" i="1"/>
  <c r="J2117" i="1"/>
  <c r="I2117" i="1"/>
  <c r="H2117" i="1"/>
  <c r="J2116" i="1"/>
  <c r="I2116" i="1"/>
  <c r="H2116" i="1"/>
  <c r="J2115" i="1"/>
  <c r="I2115" i="1"/>
  <c r="H2115" i="1"/>
  <c r="J2114" i="1"/>
  <c r="I2114" i="1"/>
  <c r="H2114" i="1"/>
  <c r="J2113" i="1"/>
  <c r="I2113" i="1"/>
  <c r="H2113" i="1"/>
  <c r="J2112" i="1"/>
  <c r="I2112" i="1"/>
  <c r="H2112" i="1"/>
  <c r="J2111" i="1"/>
  <c r="I2111" i="1"/>
  <c r="H2111" i="1"/>
  <c r="J2110" i="1"/>
  <c r="I2110" i="1"/>
  <c r="H2110" i="1"/>
  <c r="J2109" i="1"/>
  <c r="I2109" i="1"/>
  <c r="H2109" i="1"/>
  <c r="J2108" i="1"/>
  <c r="I2108" i="1"/>
  <c r="H2108" i="1"/>
  <c r="J2107" i="1"/>
  <c r="I2107" i="1"/>
  <c r="H2107" i="1"/>
  <c r="J2106" i="1"/>
  <c r="I2106" i="1"/>
  <c r="H2106" i="1"/>
  <c r="J2105" i="1"/>
  <c r="I2105" i="1"/>
  <c r="H2105" i="1"/>
  <c r="J2104" i="1"/>
  <c r="I2104" i="1"/>
  <c r="H2104" i="1"/>
  <c r="J2103" i="1"/>
  <c r="I2103" i="1"/>
  <c r="H2103" i="1"/>
  <c r="J2102" i="1"/>
  <c r="I2102" i="1"/>
  <c r="H2102" i="1"/>
  <c r="J2101" i="1"/>
  <c r="I2101" i="1"/>
  <c r="H2101" i="1"/>
  <c r="J2100" i="1"/>
  <c r="I2100" i="1"/>
  <c r="H2100" i="1"/>
  <c r="J2099" i="1"/>
  <c r="I2099" i="1"/>
  <c r="H2099" i="1"/>
  <c r="J2098" i="1"/>
  <c r="I2098" i="1"/>
  <c r="H2098" i="1"/>
  <c r="J2097" i="1"/>
  <c r="I2097" i="1"/>
  <c r="H2097" i="1"/>
  <c r="J2096" i="1"/>
  <c r="I2096" i="1"/>
  <c r="H2096" i="1"/>
  <c r="J2095" i="1"/>
  <c r="I2095" i="1"/>
  <c r="H2095" i="1"/>
  <c r="J2094" i="1"/>
  <c r="I2094" i="1"/>
  <c r="H2094" i="1"/>
  <c r="J2093" i="1"/>
  <c r="I2093" i="1"/>
  <c r="H2093" i="1"/>
  <c r="J2092" i="1"/>
  <c r="I2092" i="1"/>
  <c r="H2092" i="1"/>
  <c r="J2091" i="1"/>
  <c r="I2091" i="1"/>
  <c r="H2091" i="1"/>
  <c r="J2090" i="1"/>
  <c r="I2090" i="1"/>
  <c r="H2090" i="1"/>
  <c r="J2089" i="1"/>
  <c r="I2089" i="1"/>
  <c r="H2089" i="1"/>
  <c r="J2088" i="1"/>
  <c r="I2088" i="1"/>
  <c r="H2088" i="1"/>
  <c r="J2087" i="1"/>
  <c r="I2087" i="1"/>
  <c r="H2087" i="1"/>
  <c r="J2086" i="1"/>
  <c r="I2086" i="1"/>
  <c r="H2086" i="1"/>
  <c r="J2085" i="1"/>
  <c r="I2085" i="1"/>
  <c r="H2085" i="1"/>
  <c r="J2084" i="1"/>
  <c r="I2084" i="1"/>
  <c r="H2084" i="1"/>
  <c r="J2083" i="1"/>
  <c r="I2083" i="1"/>
  <c r="H2083" i="1"/>
  <c r="J2082" i="1"/>
  <c r="I2082" i="1"/>
  <c r="H2082" i="1"/>
  <c r="J2081" i="1"/>
  <c r="I2081" i="1"/>
  <c r="H2081" i="1"/>
  <c r="J2080" i="1"/>
  <c r="I2080" i="1"/>
  <c r="H2080" i="1"/>
  <c r="J2079" i="1"/>
  <c r="I2079" i="1"/>
  <c r="H2079" i="1"/>
  <c r="J2078" i="1"/>
  <c r="I2078" i="1"/>
  <c r="H2078" i="1"/>
  <c r="J2077" i="1"/>
  <c r="I2077" i="1"/>
  <c r="H2077" i="1"/>
  <c r="J2076" i="1"/>
  <c r="I2076" i="1"/>
  <c r="H2076" i="1"/>
  <c r="J2075" i="1"/>
  <c r="I2075" i="1"/>
  <c r="H2075" i="1"/>
  <c r="J2074" i="1"/>
  <c r="I2074" i="1"/>
  <c r="H2074" i="1"/>
  <c r="J2073" i="1"/>
  <c r="I2073" i="1"/>
  <c r="H2073" i="1"/>
  <c r="J2072" i="1"/>
  <c r="I2072" i="1"/>
  <c r="H2072" i="1"/>
  <c r="J2071" i="1"/>
  <c r="I2071" i="1"/>
  <c r="H2071" i="1"/>
  <c r="J2070" i="1"/>
  <c r="I2070" i="1"/>
  <c r="H2070" i="1"/>
  <c r="J2069" i="1"/>
  <c r="I2069" i="1"/>
  <c r="H2069" i="1"/>
  <c r="J2068" i="1"/>
  <c r="I2068" i="1"/>
  <c r="H2068" i="1"/>
  <c r="J2067" i="1"/>
  <c r="I2067" i="1"/>
  <c r="H2067" i="1"/>
  <c r="J2066" i="1"/>
  <c r="I2066" i="1"/>
  <c r="H2066" i="1"/>
  <c r="J2065" i="1"/>
  <c r="I2065" i="1"/>
  <c r="H2065" i="1"/>
  <c r="J2064" i="1"/>
  <c r="I2064" i="1"/>
  <c r="H2064" i="1"/>
  <c r="J2063" i="1"/>
  <c r="I2063" i="1"/>
  <c r="H2063" i="1"/>
  <c r="J2062" i="1"/>
  <c r="I2062" i="1"/>
  <c r="H2062" i="1"/>
  <c r="J2061" i="1"/>
  <c r="I2061" i="1"/>
  <c r="H2061" i="1"/>
  <c r="J2060" i="1"/>
  <c r="I2060" i="1"/>
  <c r="H2060" i="1"/>
  <c r="J2059" i="1"/>
  <c r="I2059" i="1"/>
  <c r="H2059" i="1"/>
  <c r="J2058" i="1"/>
  <c r="I2058" i="1"/>
  <c r="H2058" i="1"/>
  <c r="J2057" i="1"/>
  <c r="I2057" i="1"/>
  <c r="H2057" i="1"/>
  <c r="J2056" i="1"/>
  <c r="I2056" i="1"/>
  <c r="H2056" i="1"/>
  <c r="J2055" i="1"/>
  <c r="I2055" i="1"/>
  <c r="H2055" i="1"/>
  <c r="J2054" i="1"/>
  <c r="I2054" i="1"/>
  <c r="H2054" i="1"/>
  <c r="J2053" i="1"/>
  <c r="I2053" i="1"/>
  <c r="H2053" i="1"/>
  <c r="J2052" i="1"/>
  <c r="I2052" i="1"/>
  <c r="H2052" i="1"/>
  <c r="J2051" i="1"/>
  <c r="I2051" i="1"/>
  <c r="H2051" i="1"/>
  <c r="J2050" i="1"/>
  <c r="I2050" i="1"/>
  <c r="H2050" i="1"/>
  <c r="J2049" i="1"/>
  <c r="I2049" i="1"/>
  <c r="H2049" i="1"/>
  <c r="J2048" i="1"/>
  <c r="I2048" i="1"/>
  <c r="H2048" i="1"/>
  <c r="J2047" i="1"/>
  <c r="I2047" i="1"/>
  <c r="H2047" i="1"/>
  <c r="J2046" i="1"/>
  <c r="I2046" i="1"/>
  <c r="H2046" i="1"/>
  <c r="J2045" i="1"/>
  <c r="I2045" i="1"/>
  <c r="H2045" i="1"/>
  <c r="J2044" i="1"/>
  <c r="I2044" i="1"/>
  <c r="H2044" i="1"/>
  <c r="J2043" i="1"/>
  <c r="I2043" i="1"/>
  <c r="H2043" i="1"/>
  <c r="J2042" i="1"/>
  <c r="I2042" i="1"/>
  <c r="H2042" i="1"/>
  <c r="J2041" i="1"/>
  <c r="I2041" i="1"/>
  <c r="H2041" i="1"/>
  <c r="J2040" i="1"/>
  <c r="I2040" i="1"/>
  <c r="H2040" i="1"/>
  <c r="J2039" i="1"/>
  <c r="I2039" i="1"/>
  <c r="H2039" i="1"/>
  <c r="J2038" i="1"/>
  <c r="I2038" i="1"/>
  <c r="H2038" i="1"/>
  <c r="J2037" i="1"/>
  <c r="I2037" i="1"/>
  <c r="H2037" i="1"/>
  <c r="J2036" i="1"/>
  <c r="I2036" i="1"/>
  <c r="H2036" i="1"/>
  <c r="J2035" i="1"/>
  <c r="I2035" i="1"/>
  <c r="H2035" i="1"/>
  <c r="J2034" i="1"/>
  <c r="I2034" i="1"/>
  <c r="H2034" i="1"/>
  <c r="J2033" i="1"/>
  <c r="I2033" i="1"/>
  <c r="H2033" i="1"/>
  <c r="J2032" i="1"/>
  <c r="I2032" i="1"/>
  <c r="H2032" i="1"/>
  <c r="J2031" i="1"/>
  <c r="I2031" i="1"/>
  <c r="H2031" i="1"/>
  <c r="J2030" i="1"/>
  <c r="I2030" i="1"/>
  <c r="H2030" i="1"/>
  <c r="J2029" i="1"/>
  <c r="I2029" i="1"/>
  <c r="H2029" i="1"/>
  <c r="J2028" i="1"/>
  <c r="I2028" i="1"/>
  <c r="H2028" i="1"/>
  <c r="J2027" i="1"/>
  <c r="I2027" i="1"/>
  <c r="H2027" i="1"/>
  <c r="J2026" i="1"/>
  <c r="I2026" i="1"/>
  <c r="H2026" i="1"/>
  <c r="J2025" i="1"/>
  <c r="I2025" i="1"/>
  <c r="H2025" i="1"/>
  <c r="J2024" i="1"/>
  <c r="I2024" i="1"/>
  <c r="H2024" i="1"/>
  <c r="J2023" i="1"/>
  <c r="I2023" i="1"/>
  <c r="H2023" i="1"/>
  <c r="J2022" i="1"/>
  <c r="I2022" i="1"/>
  <c r="H2022" i="1"/>
  <c r="J2021" i="1"/>
  <c r="I2021" i="1"/>
  <c r="H2021" i="1"/>
  <c r="J2020" i="1"/>
  <c r="I2020" i="1"/>
  <c r="H2020" i="1"/>
  <c r="J2019" i="1"/>
  <c r="I2019" i="1"/>
  <c r="H2019" i="1"/>
  <c r="J2018" i="1"/>
  <c r="I2018" i="1"/>
  <c r="H2018" i="1"/>
  <c r="J2017" i="1"/>
  <c r="I2017" i="1"/>
  <c r="H2017" i="1"/>
  <c r="J2016" i="1"/>
  <c r="I2016" i="1"/>
  <c r="H2016" i="1"/>
  <c r="J2015" i="1"/>
  <c r="I2015" i="1"/>
  <c r="H2015" i="1"/>
  <c r="J2014" i="1"/>
  <c r="I2014" i="1"/>
  <c r="H2014" i="1"/>
  <c r="J2013" i="1"/>
  <c r="I2013" i="1"/>
  <c r="H2013" i="1"/>
  <c r="J2012" i="1"/>
  <c r="I2012" i="1"/>
  <c r="H2012" i="1"/>
  <c r="J2011" i="1"/>
  <c r="I2011" i="1"/>
  <c r="H2011" i="1"/>
  <c r="J2010" i="1"/>
  <c r="I2010" i="1"/>
  <c r="H2010" i="1"/>
  <c r="J2009" i="1"/>
  <c r="I2009" i="1"/>
  <c r="H2009" i="1"/>
  <c r="J2008" i="1"/>
  <c r="I2008" i="1"/>
  <c r="H2008" i="1"/>
  <c r="J2007" i="1"/>
  <c r="I2007" i="1"/>
  <c r="H2007" i="1"/>
  <c r="J2006" i="1"/>
  <c r="I2006" i="1"/>
  <c r="H2006" i="1"/>
  <c r="J2005" i="1"/>
  <c r="I2005" i="1"/>
  <c r="H2005" i="1"/>
  <c r="J2004" i="1"/>
  <c r="I2004" i="1"/>
  <c r="H2004" i="1"/>
  <c r="J2003" i="1"/>
  <c r="I2003" i="1"/>
  <c r="H2003" i="1"/>
  <c r="J2002" i="1"/>
  <c r="I2002" i="1"/>
  <c r="H2002" i="1"/>
  <c r="J2001" i="1"/>
  <c r="I2001" i="1"/>
  <c r="H2001" i="1"/>
  <c r="J2000" i="1"/>
  <c r="I2000" i="1"/>
  <c r="H2000" i="1"/>
  <c r="J1999" i="1"/>
  <c r="I1999" i="1"/>
  <c r="H1999" i="1"/>
  <c r="J1998" i="1"/>
  <c r="I1998" i="1"/>
  <c r="H1998" i="1"/>
  <c r="J1997" i="1"/>
  <c r="I1997" i="1"/>
  <c r="H1997" i="1"/>
  <c r="J1996" i="1"/>
  <c r="I1996" i="1"/>
  <c r="H1996" i="1"/>
  <c r="J1995" i="1"/>
  <c r="I1995" i="1"/>
  <c r="H1995" i="1"/>
  <c r="J1994" i="1"/>
  <c r="I1994" i="1"/>
  <c r="H1994" i="1"/>
  <c r="J1993" i="1"/>
  <c r="I1993" i="1"/>
  <c r="H1993" i="1"/>
  <c r="J1992" i="1"/>
  <c r="I1992" i="1"/>
  <c r="H1992" i="1"/>
  <c r="J1991" i="1"/>
  <c r="I1991" i="1"/>
  <c r="H1991" i="1"/>
  <c r="J1990" i="1"/>
  <c r="I1990" i="1"/>
  <c r="H1990" i="1"/>
  <c r="J1989" i="1"/>
  <c r="I1989" i="1"/>
  <c r="H1989" i="1"/>
  <c r="J1988" i="1"/>
  <c r="I1988" i="1"/>
  <c r="H1988" i="1"/>
  <c r="J1987" i="1"/>
  <c r="I1987" i="1"/>
  <c r="H1987" i="1"/>
  <c r="J1986" i="1"/>
  <c r="I1986" i="1"/>
  <c r="H1986" i="1"/>
  <c r="J1985" i="1"/>
  <c r="I1985" i="1"/>
  <c r="H1985" i="1"/>
  <c r="J1984" i="1"/>
  <c r="I1984" i="1"/>
  <c r="H1984" i="1"/>
  <c r="J1983" i="1"/>
  <c r="I1983" i="1"/>
  <c r="H1983" i="1"/>
  <c r="J1982" i="1"/>
  <c r="I1982" i="1"/>
  <c r="H1982" i="1"/>
  <c r="J1981" i="1"/>
  <c r="I1981" i="1"/>
  <c r="H1981" i="1"/>
  <c r="J1980" i="1"/>
  <c r="I1980" i="1"/>
  <c r="H1980" i="1"/>
  <c r="J1979" i="1"/>
  <c r="I1979" i="1"/>
  <c r="H1979" i="1"/>
  <c r="J1978" i="1"/>
  <c r="I1978" i="1"/>
  <c r="H1978" i="1"/>
  <c r="J1977" i="1"/>
  <c r="I1977" i="1"/>
  <c r="H1977" i="1"/>
  <c r="J1976" i="1"/>
  <c r="I1976" i="1"/>
  <c r="H1976" i="1"/>
  <c r="J1975" i="1"/>
  <c r="I1975" i="1"/>
  <c r="H1975" i="1"/>
  <c r="J1974" i="1"/>
  <c r="I1974" i="1"/>
  <c r="H1974" i="1"/>
  <c r="J1973" i="1"/>
  <c r="I1973" i="1"/>
  <c r="H1973" i="1"/>
  <c r="J1972" i="1"/>
  <c r="I1972" i="1"/>
  <c r="H1972" i="1"/>
  <c r="J1971" i="1"/>
  <c r="I1971" i="1"/>
  <c r="H1971" i="1"/>
  <c r="J1970" i="1"/>
  <c r="I1970" i="1"/>
  <c r="H1970" i="1"/>
  <c r="J1969" i="1"/>
  <c r="I1969" i="1"/>
  <c r="H1969" i="1"/>
  <c r="J1968" i="1"/>
  <c r="I1968" i="1"/>
  <c r="H1968" i="1"/>
  <c r="J1967" i="1"/>
  <c r="I1967" i="1"/>
  <c r="H1967" i="1"/>
  <c r="J1966" i="1"/>
  <c r="I1966" i="1"/>
  <c r="H1966" i="1"/>
  <c r="J1965" i="1"/>
  <c r="I1965" i="1"/>
  <c r="H1965" i="1"/>
  <c r="J1964" i="1"/>
  <c r="I1964" i="1"/>
  <c r="H1964" i="1"/>
  <c r="J1963" i="1"/>
  <c r="I1963" i="1"/>
  <c r="H1963" i="1"/>
  <c r="J1962" i="1"/>
  <c r="I1962" i="1"/>
  <c r="H1962" i="1"/>
  <c r="J1961" i="1"/>
  <c r="I1961" i="1"/>
  <c r="H1961" i="1"/>
  <c r="J1960" i="1"/>
  <c r="I1960" i="1"/>
  <c r="H1960" i="1"/>
  <c r="J1959" i="1"/>
  <c r="I1959" i="1"/>
  <c r="H1959" i="1"/>
  <c r="J1958" i="1"/>
  <c r="I1958" i="1"/>
  <c r="H1958" i="1"/>
  <c r="J1957" i="1"/>
  <c r="I1957" i="1"/>
  <c r="H1957" i="1"/>
  <c r="J1956" i="1"/>
  <c r="I1956" i="1"/>
  <c r="H1956" i="1"/>
  <c r="J1955" i="1"/>
  <c r="I1955" i="1"/>
  <c r="H1955" i="1"/>
  <c r="J1954" i="1"/>
  <c r="I1954" i="1"/>
  <c r="H1954" i="1"/>
  <c r="J1953" i="1"/>
  <c r="I1953" i="1"/>
  <c r="H1953" i="1"/>
  <c r="J1952" i="1"/>
  <c r="I1952" i="1"/>
  <c r="H1952" i="1"/>
  <c r="J1951" i="1"/>
  <c r="I1951" i="1"/>
  <c r="H1951" i="1"/>
  <c r="J1950" i="1"/>
  <c r="I1950" i="1"/>
  <c r="H1950" i="1"/>
  <c r="J1949" i="1"/>
  <c r="I1949" i="1"/>
  <c r="H1949" i="1"/>
  <c r="J1948" i="1"/>
  <c r="I1948" i="1"/>
  <c r="H1948" i="1"/>
  <c r="J1947" i="1"/>
  <c r="I1947" i="1"/>
  <c r="H1947" i="1"/>
  <c r="J1946" i="1"/>
  <c r="I1946" i="1"/>
  <c r="H1946" i="1"/>
  <c r="J1945" i="1"/>
  <c r="I1945" i="1"/>
  <c r="H1945" i="1"/>
  <c r="J1944" i="1"/>
  <c r="I1944" i="1"/>
  <c r="H1944" i="1"/>
  <c r="J1943" i="1"/>
  <c r="I1943" i="1"/>
  <c r="H1943" i="1"/>
  <c r="J1942" i="1"/>
  <c r="I1942" i="1"/>
  <c r="H1942" i="1"/>
  <c r="J1941" i="1"/>
  <c r="I1941" i="1"/>
  <c r="H1941" i="1"/>
  <c r="J1940" i="1"/>
  <c r="I1940" i="1"/>
  <c r="H1940" i="1"/>
  <c r="J1939" i="1"/>
  <c r="I1939" i="1"/>
  <c r="H1939" i="1"/>
  <c r="J1938" i="1"/>
  <c r="I1938" i="1"/>
  <c r="H1938" i="1"/>
  <c r="J1937" i="1"/>
  <c r="I1937" i="1"/>
  <c r="H1937" i="1"/>
  <c r="J1936" i="1"/>
  <c r="I1936" i="1"/>
  <c r="H1936" i="1"/>
  <c r="J1935" i="1"/>
  <c r="I1935" i="1"/>
  <c r="H1935" i="1"/>
  <c r="J1934" i="1"/>
  <c r="I1934" i="1"/>
  <c r="H1934" i="1"/>
  <c r="J1933" i="1"/>
  <c r="I1933" i="1"/>
  <c r="H1933" i="1"/>
  <c r="J1932" i="1"/>
  <c r="I1932" i="1"/>
  <c r="H1932" i="1"/>
  <c r="J1931" i="1"/>
  <c r="I1931" i="1"/>
  <c r="H1931" i="1"/>
  <c r="J1930" i="1"/>
  <c r="I1930" i="1"/>
  <c r="H1930" i="1"/>
  <c r="J1929" i="1"/>
  <c r="I1929" i="1"/>
  <c r="H1929" i="1"/>
  <c r="J1928" i="1"/>
  <c r="I1928" i="1"/>
  <c r="H1928" i="1"/>
  <c r="J1927" i="1"/>
  <c r="I1927" i="1"/>
  <c r="H1927" i="1"/>
  <c r="J1926" i="1"/>
  <c r="I1926" i="1"/>
  <c r="H1926" i="1"/>
  <c r="J1925" i="1"/>
  <c r="I1925" i="1"/>
  <c r="H1925" i="1"/>
  <c r="J1924" i="1"/>
  <c r="I1924" i="1"/>
  <c r="H1924" i="1"/>
  <c r="J1923" i="1"/>
  <c r="I1923" i="1"/>
  <c r="H1923" i="1"/>
  <c r="J1922" i="1"/>
  <c r="I1922" i="1"/>
  <c r="H1922" i="1"/>
  <c r="J1921" i="1"/>
  <c r="I1921" i="1"/>
  <c r="H1921" i="1"/>
  <c r="J1920" i="1"/>
  <c r="I1920" i="1"/>
  <c r="H1920" i="1"/>
  <c r="J1919" i="1"/>
  <c r="I1919" i="1"/>
  <c r="H1919" i="1"/>
  <c r="J1918" i="1"/>
  <c r="I1918" i="1"/>
  <c r="H1918" i="1"/>
  <c r="J1917" i="1"/>
  <c r="I1917" i="1"/>
  <c r="H1917" i="1"/>
  <c r="J1916" i="1"/>
  <c r="I1916" i="1"/>
  <c r="H1916" i="1"/>
  <c r="J1915" i="1"/>
  <c r="I1915" i="1"/>
  <c r="H1915" i="1"/>
  <c r="J1914" i="1"/>
  <c r="I1914" i="1"/>
  <c r="H1914" i="1"/>
  <c r="J1913" i="1"/>
  <c r="I1913" i="1"/>
  <c r="H1913" i="1"/>
  <c r="J1912" i="1"/>
  <c r="I1912" i="1"/>
  <c r="H1912" i="1"/>
  <c r="J1911" i="1"/>
  <c r="I1911" i="1"/>
  <c r="H1911" i="1"/>
  <c r="J1910" i="1"/>
  <c r="I1910" i="1"/>
  <c r="H1910" i="1"/>
  <c r="J1909" i="1"/>
  <c r="I1909" i="1"/>
  <c r="H1909" i="1"/>
  <c r="J1908" i="1"/>
  <c r="I1908" i="1"/>
  <c r="H1908" i="1"/>
  <c r="J1907" i="1"/>
  <c r="I1907" i="1"/>
  <c r="H1907" i="1"/>
  <c r="J1906" i="1"/>
  <c r="I1906" i="1"/>
  <c r="H1906" i="1"/>
  <c r="J1905" i="1"/>
  <c r="I1905" i="1"/>
  <c r="H1905" i="1"/>
  <c r="J1904" i="1"/>
  <c r="I1904" i="1"/>
  <c r="H1904" i="1"/>
  <c r="J1903" i="1"/>
  <c r="I1903" i="1"/>
  <c r="H1903" i="1"/>
  <c r="J1902" i="1"/>
  <c r="I1902" i="1"/>
  <c r="H1902" i="1"/>
  <c r="J1901" i="1"/>
  <c r="I1901" i="1"/>
  <c r="H1901" i="1"/>
  <c r="J1900" i="1"/>
  <c r="I1900" i="1"/>
  <c r="H1900" i="1"/>
  <c r="J1899" i="1"/>
  <c r="I1899" i="1"/>
  <c r="H1899" i="1"/>
  <c r="J1898" i="1"/>
  <c r="I1898" i="1"/>
  <c r="H1898" i="1"/>
  <c r="J1897" i="1"/>
  <c r="I1897" i="1"/>
  <c r="H1897" i="1"/>
  <c r="J1896" i="1"/>
  <c r="I1896" i="1"/>
  <c r="H1896" i="1"/>
  <c r="J1895" i="1"/>
  <c r="I1895" i="1"/>
  <c r="H1895" i="1"/>
  <c r="J1894" i="1"/>
  <c r="I1894" i="1"/>
  <c r="H1894" i="1"/>
  <c r="J1893" i="1"/>
  <c r="I1893" i="1"/>
  <c r="H1893" i="1"/>
  <c r="J1892" i="1"/>
  <c r="I1892" i="1"/>
  <c r="H1892" i="1"/>
  <c r="J1891" i="1"/>
  <c r="I1891" i="1"/>
  <c r="H1891" i="1"/>
  <c r="J1890" i="1"/>
  <c r="I1890" i="1"/>
  <c r="H1890" i="1"/>
  <c r="J1889" i="1"/>
  <c r="I1889" i="1"/>
  <c r="H1889" i="1"/>
  <c r="J1888" i="1"/>
  <c r="I1888" i="1"/>
  <c r="H1888" i="1"/>
  <c r="J1887" i="1"/>
  <c r="I1887" i="1"/>
  <c r="H1887" i="1"/>
  <c r="J1886" i="1"/>
  <c r="I1886" i="1"/>
  <c r="H1886" i="1"/>
  <c r="J1885" i="1"/>
  <c r="I1885" i="1"/>
  <c r="H1885" i="1"/>
  <c r="J1884" i="1"/>
  <c r="I1884" i="1"/>
  <c r="H1884" i="1"/>
  <c r="J1883" i="1"/>
  <c r="I1883" i="1"/>
  <c r="H1883" i="1"/>
  <c r="J1882" i="1"/>
  <c r="I1882" i="1"/>
  <c r="H1882" i="1"/>
  <c r="J1881" i="1"/>
  <c r="I1881" i="1"/>
  <c r="H1881" i="1"/>
  <c r="J1880" i="1"/>
  <c r="I1880" i="1"/>
  <c r="H1880" i="1"/>
  <c r="J1879" i="1"/>
  <c r="I1879" i="1"/>
  <c r="H1879" i="1"/>
  <c r="J1878" i="1"/>
  <c r="I1878" i="1"/>
  <c r="H1878" i="1"/>
  <c r="J1877" i="1"/>
  <c r="I1877" i="1"/>
  <c r="H1877" i="1"/>
  <c r="J1876" i="1"/>
  <c r="I1876" i="1"/>
  <c r="H1876" i="1"/>
  <c r="J1875" i="1"/>
  <c r="I1875" i="1"/>
  <c r="H1875" i="1"/>
  <c r="J1874" i="1"/>
  <c r="I1874" i="1"/>
  <c r="H1874" i="1"/>
  <c r="J1873" i="1"/>
  <c r="I1873" i="1"/>
  <c r="H1873" i="1"/>
  <c r="J1872" i="1"/>
  <c r="I1872" i="1"/>
  <c r="H1872" i="1"/>
  <c r="J1871" i="1"/>
  <c r="I1871" i="1"/>
  <c r="H1871" i="1"/>
  <c r="J1870" i="1"/>
  <c r="I1870" i="1"/>
  <c r="H1870" i="1"/>
  <c r="J1869" i="1"/>
  <c r="I1869" i="1"/>
  <c r="H1869" i="1"/>
  <c r="J1868" i="1"/>
  <c r="I1868" i="1"/>
  <c r="H1868" i="1"/>
  <c r="J1867" i="1"/>
  <c r="I1867" i="1"/>
  <c r="H1867" i="1"/>
  <c r="J1866" i="1"/>
  <c r="I1866" i="1"/>
  <c r="H1866" i="1"/>
  <c r="J1865" i="1"/>
  <c r="I1865" i="1"/>
  <c r="H1865" i="1"/>
  <c r="J1864" i="1"/>
  <c r="I1864" i="1"/>
  <c r="H1864" i="1"/>
  <c r="J1863" i="1"/>
  <c r="I1863" i="1"/>
  <c r="H1863" i="1"/>
  <c r="J1862" i="1"/>
  <c r="I1862" i="1"/>
  <c r="H1862" i="1"/>
  <c r="J1861" i="1"/>
  <c r="I1861" i="1"/>
  <c r="H1861" i="1"/>
  <c r="J1860" i="1"/>
  <c r="I1860" i="1"/>
  <c r="H1860" i="1"/>
  <c r="J1859" i="1"/>
  <c r="I1859" i="1"/>
  <c r="H1859" i="1"/>
  <c r="J1858" i="1"/>
  <c r="I1858" i="1"/>
  <c r="H1858" i="1"/>
  <c r="J1857" i="1"/>
  <c r="I1857" i="1"/>
  <c r="H1857" i="1"/>
  <c r="J1856" i="1"/>
  <c r="I1856" i="1"/>
  <c r="H1856" i="1"/>
  <c r="J1855" i="1"/>
  <c r="I1855" i="1"/>
  <c r="H1855" i="1"/>
  <c r="J1854" i="1"/>
  <c r="I1854" i="1"/>
  <c r="H1854" i="1"/>
  <c r="J1853" i="1"/>
  <c r="I1853" i="1"/>
  <c r="H1853" i="1"/>
  <c r="J1852" i="1"/>
  <c r="I1852" i="1"/>
  <c r="H1852" i="1"/>
  <c r="J1851" i="1"/>
  <c r="I1851" i="1"/>
  <c r="H1851" i="1"/>
  <c r="J1850" i="1"/>
  <c r="I1850" i="1"/>
  <c r="H1850" i="1"/>
  <c r="J1849" i="1"/>
  <c r="I1849" i="1"/>
  <c r="H1849" i="1"/>
  <c r="J1848" i="1"/>
  <c r="I1848" i="1"/>
  <c r="H1848" i="1"/>
  <c r="J1847" i="1"/>
  <c r="I1847" i="1"/>
  <c r="H1847" i="1"/>
  <c r="J1846" i="1"/>
  <c r="I1846" i="1"/>
  <c r="H1846" i="1"/>
  <c r="J1845" i="1"/>
  <c r="I1845" i="1"/>
  <c r="H1845" i="1"/>
  <c r="J1844" i="1"/>
  <c r="I1844" i="1"/>
  <c r="H1844" i="1"/>
  <c r="J1843" i="1"/>
  <c r="I1843" i="1"/>
  <c r="H1843" i="1"/>
  <c r="J1842" i="1"/>
  <c r="I1842" i="1"/>
  <c r="H1842" i="1"/>
  <c r="J1841" i="1"/>
  <c r="I1841" i="1"/>
  <c r="H1841" i="1"/>
  <c r="J1840" i="1"/>
  <c r="I1840" i="1"/>
  <c r="H1840" i="1"/>
  <c r="J1839" i="1"/>
  <c r="I1839" i="1"/>
  <c r="H1839" i="1"/>
  <c r="J1838" i="1"/>
  <c r="I1838" i="1"/>
  <c r="H1838" i="1"/>
  <c r="J1837" i="1"/>
  <c r="I1837" i="1"/>
  <c r="H1837" i="1"/>
  <c r="J1836" i="1"/>
  <c r="I1836" i="1"/>
  <c r="H1836" i="1"/>
  <c r="J1835" i="1"/>
  <c r="I1835" i="1"/>
  <c r="H1835" i="1"/>
  <c r="J1834" i="1"/>
  <c r="I1834" i="1"/>
  <c r="H1834" i="1"/>
  <c r="J1833" i="1"/>
  <c r="I1833" i="1"/>
  <c r="H1833" i="1"/>
  <c r="J1832" i="1"/>
  <c r="I1832" i="1"/>
  <c r="H1832" i="1"/>
  <c r="J1831" i="1"/>
  <c r="I1831" i="1"/>
  <c r="H1831" i="1"/>
  <c r="J1830" i="1"/>
  <c r="I1830" i="1"/>
  <c r="H1830" i="1"/>
  <c r="J1829" i="1"/>
  <c r="I1829" i="1"/>
  <c r="H1829" i="1"/>
  <c r="J1828" i="1"/>
  <c r="I1828" i="1"/>
  <c r="H1828" i="1"/>
  <c r="J1827" i="1"/>
  <c r="I1827" i="1"/>
  <c r="H1827" i="1"/>
  <c r="J1826" i="1"/>
  <c r="I1826" i="1"/>
  <c r="H1826" i="1"/>
  <c r="J1825" i="1"/>
  <c r="I1825" i="1"/>
  <c r="H1825" i="1"/>
  <c r="J1824" i="1"/>
  <c r="I1824" i="1"/>
  <c r="H1824" i="1"/>
  <c r="J1823" i="1"/>
  <c r="I1823" i="1"/>
  <c r="H1823" i="1"/>
  <c r="J1822" i="1"/>
  <c r="I1822" i="1"/>
  <c r="H1822" i="1"/>
  <c r="J1821" i="1"/>
  <c r="I1821" i="1"/>
  <c r="H1821" i="1"/>
  <c r="J1820" i="1"/>
  <c r="I1820" i="1"/>
  <c r="H1820" i="1"/>
  <c r="J1819" i="1"/>
  <c r="I1819" i="1"/>
  <c r="H1819" i="1"/>
  <c r="J1818" i="1"/>
  <c r="I1818" i="1"/>
  <c r="H1818" i="1"/>
  <c r="J1817" i="1"/>
  <c r="I1817" i="1"/>
  <c r="H1817" i="1"/>
  <c r="J1816" i="1"/>
  <c r="I1816" i="1"/>
  <c r="H1816" i="1"/>
  <c r="J1815" i="1"/>
  <c r="I1815" i="1"/>
  <c r="H1815" i="1"/>
  <c r="J1814" i="1"/>
  <c r="I1814" i="1"/>
  <c r="H1814" i="1"/>
  <c r="J1813" i="1"/>
  <c r="I1813" i="1"/>
  <c r="H1813" i="1"/>
  <c r="J1812" i="1"/>
  <c r="I1812" i="1"/>
  <c r="H1812" i="1"/>
  <c r="J1811" i="1"/>
  <c r="I1811" i="1"/>
  <c r="H1811" i="1"/>
  <c r="J1810" i="1"/>
  <c r="I1810" i="1"/>
  <c r="H1810" i="1"/>
  <c r="J1809" i="1"/>
  <c r="I1809" i="1"/>
  <c r="H1809" i="1"/>
  <c r="J1808" i="1"/>
  <c r="I1808" i="1"/>
  <c r="H1808" i="1"/>
  <c r="J1807" i="1"/>
  <c r="I1807" i="1"/>
  <c r="H1807" i="1"/>
  <c r="J1806" i="1"/>
  <c r="I1806" i="1"/>
  <c r="H1806" i="1"/>
  <c r="J1805" i="1"/>
  <c r="I1805" i="1"/>
  <c r="H1805" i="1"/>
  <c r="J1804" i="1"/>
  <c r="I1804" i="1"/>
  <c r="H1804" i="1"/>
  <c r="J1803" i="1"/>
  <c r="I1803" i="1"/>
  <c r="H1803" i="1"/>
  <c r="J1802" i="1"/>
  <c r="I1802" i="1"/>
  <c r="H1802" i="1"/>
  <c r="J1801" i="1"/>
  <c r="I1801" i="1"/>
  <c r="H1801" i="1"/>
  <c r="J1800" i="1"/>
  <c r="I1800" i="1"/>
  <c r="H1800" i="1"/>
  <c r="J1799" i="1"/>
  <c r="I1799" i="1"/>
  <c r="H1799" i="1"/>
  <c r="J1798" i="1"/>
  <c r="I1798" i="1"/>
  <c r="H1798" i="1"/>
  <c r="J1797" i="1"/>
  <c r="I1797" i="1"/>
  <c r="H1797" i="1"/>
  <c r="J1796" i="1"/>
  <c r="I1796" i="1"/>
  <c r="H1796" i="1"/>
  <c r="J1795" i="1"/>
  <c r="I1795" i="1"/>
  <c r="H1795" i="1"/>
  <c r="J1794" i="1"/>
  <c r="I1794" i="1"/>
  <c r="H1794" i="1"/>
  <c r="J1793" i="1"/>
  <c r="I1793" i="1"/>
  <c r="H1793" i="1"/>
  <c r="J1792" i="1"/>
  <c r="I1792" i="1"/>
  <c r="H1792" i="1"/>
  <c r="J1791" i="1"/>
  <c r="I1791" i="1"/>
  <c r="H1791" i="1"/>
  <c r="J1790" i="1"/>
  <c r="I1790" i="1"/>
  <c r="H1790" i="1"/>
  <c r="J1789" i="1"/>
  <c r="I1789" i="1"/>
  <c r="H1789" i="1"/>
  <c r="J1788" i="1"/>
  <c r="I1788" i="1"/>
  <c r="H1788" i="1"/>
  <c r="J1787" i="1"/>
  <c r="I1787" i="1"/>
  <c r="H1787" i="1"/>
  <c r="J1786" i="1"/>
  <c r="I1786" i="1"/>
  <c r="H1786" i="1"/>
  <c r="J1785" i="1"/>
  <c r="I1785" i="1"/>
  <c r="H1785" i="1"/>
  <c r="J1784" i="1"/>
  <c r="I1784" i="1"/>
  <c r="H1784" i="1"/>
  <c r="J1783" i="1"/>
  <c r="I1783" i="1"/>
  <c r="H1783" i="1"/>
  <c r="J1782" i="1"/>
  <c r="I1782" i="1"/>
  <c r="H1782" i="1"/>
  <c r="J1781" i="1"/>
  <c r="I1781" i="1"/>
  <c r="H1781" i="1"/>
  <c r="J1780" i="1"/>
  <c r="I1780" i="1"/>
  <c r="H1780" i="1"/>
  <c r="J1779" i="1"/>
  <c r="I1779" i="1"/>
  <c r="H1779" i="1"/>
  <c r="J1778" i="1"/>
  <c r="I1778" i="1"/>
  <c r="H1778" i="1"/>
  <c r="J1777" i="1"/>
  <c r="I1777" i="1"/>
  <c r="H1777" i="1"/>
  <c r="J1776" i="1"/>
  <c r="I1776" i="1"/>
  <c r="H1776" i="1"/>
  <c r="J1775" i="1"/>
  <c r="I1775" i="1"/>
  <c r="H1775" i="1"/>
  <c r="J1774" i="1"/>
  <c r="I1774" i="1"/>
  <c r="H1774" i="1"/>
  <c r="J1773" i="1"/>
  <c r="I1773" i="1"/>
  <c r="H1773" i="1"/>
  <c r="J1772" i="1"/>
  <c r="I1772" i="1"/>
  <c r="H1772" i="1"/>
  <c r="J1771" i="1"/>
  <c r="I1771" i="1"/>
  <c r="H1771" i="1"/>
  <c r="J1770" i="1"/>
  <c r="I1770" i="1"/>
  <c r="H1770" i="1"/>
  <c r="J1769" i="1"/>
  <c r="I1769" i="1"/>
  <c r="H1769" i="1"/>
  <c r="J1768" i="1"/>
  <c r="I1768" i="1"/>
  <c r="H1768" i="1"/>
  <c r="J1767" i="1"/>
  <c r="I1767" i="1"/>
  <c r="H1767" i="1"/>
  <c r="J1766" i="1"/>
  <c r="I1766" i="1"/>
  <c r="H1766" i="1"/>
  <c r="J1765" i="1"/>
  <c r="I1765" i="1"/>
  <c r="H1765" i="1"/>
  <c r="J1764" i="1"/>
  <c r="I1764" i="1"/>
  <c r="H1764" i="1"/>
  <c r="J1763" i="1"/>
  <c r="I1763" i="1"/>
  <c r="H1763" i="1"/>
  <c r="J1762" i="1"/>
  <c r="I1762" i="1"/>
  <c r="H1762" i="1"/>
  <c r="J1761" i="1"/>
  <c r="I1761" i="1"/>
  <c r="H1761" i="1"/>
  <c r="J1760" i="1"/>
  <c r="I1760" i="1"/>
  <c r="H1760" i="1"/>
  <c r="J1759" i="1"/>
  <c r="I1759" i="1"/>
  <c r="H1759" i="1"/>
  <c r="J1758" i="1"/>
  <c r="I1758" i="1"/>
  <c r="H1758" i="1"/>
  <c r="J1757" i="1"/>
  <c r="I1757" i="1"/>
  <c r="H1757" i="1"/>
  <c r="J1756" i="1"/>
  <c r="I1756" i="1"/>
  <c r="H1756" i="1"/>
  <c r="J1755" i="1"/>
  <c r="I1755" i="1"/>
  <c r="H1755" i="1"/>
  <c r="J1754" i="1"/>
  <c r="I1754" i="1"/>
  <c r="H1754" i="1"/>
  <c r="J1753" i="1"/>
  <c r="I1753" i="1"/>
  <c r="H1753" i="1"/>
  <c r="J1752" i="1"/>
  <c r="I1752" i="1"/>
  <c r="H1752" i="1"/>
  <c r="J1751" i="1"/>
  <c r="I1751" i="1"/>
  <c r="H1751" i="1"/>
  <c r="J1750" i="1"/>
  <c r="I1750" i="1"/>
  <c r="H1750" i="1"/>
  <c r="J1749" i="1"/>
  <c r="I1749" i="1"/>
  <c r="H1749" i="1"/>
  <c r="J1748" i="1"/>
  <c r="I1748" i="1"/>
  <c r="H1748" i="1"/>
  <c r="J1747" i="1"/>
  <c r="I1747" i="1"/>
  <c r="H1747" i="1"/>
  <c r="J1746" i="1"/>
  <c r="I1746" i="1"/>
  <c r="H1746" i="1"/>
  <c r="J1745" i="1"/>
  <c r="I1745" i="1"/>
  <c r="H1745" i="1"/>
  <c r="J1744" i="1"/>
  <c r="I1744" i="1"/>
  <c r="H1744" i="1"/>
  <c r="J1743" i="1"/>
  <c r="I1743" i="1"/>
  <c r="H1743" i="1"/>
  <c r="J1742" i="1"/>
  <c r="I1742" i="1"/>
  <c r="H1742" i="1"/>
  <c r="J1741" i="1"/>
  <c r="I1741" i="1"/>
  <c r="H1741" i="1"/>
  <c r="J1740" i="1"/>
  <c r="I1740" i="1"/>
  <c r="H1740" i="1"/>
  <c r="J1739" i="1"/>
  <c r="I1739" i="1"/>
  <c r="H1739" i="1"/>
  <c r="J1738" i="1"/>
  <c r="I1738" i="1"/>
  <c r="H1738" i="1"/>
  <c r="J1737" i="1"/>
  <c r="I1737" i="1"/>
  <c r="H1737" i="1"/>
  <c r="J1736" i="1"/>
  <c r="I1736" i="1"/>
  <c r="H1736" i="1"/>
  <c r="J1735" i="1"/>
  <c r="I1735" i="1"/>
  <c r="H1735" i="1"/>
  <c r="J1734" i="1"/>
  <c r="I1734" i="1"/>
  <c r="H1734" i="1"/>
  <c r="J1733" i="1"/>
  <c r="I1733" i="1"/>
  <c r="H1733" i="1"/>
  <c r="J1732" i="1"/>
  <c r="I1732" i="1"/>
  <c r="H1732" i="1"/>
  <c r="J1731" i="1"/>
  <c r="I1731" i="1"/>
  <c r="H1731" i="1"/>
  <c r="J1730" i="1"/>
  <c r="I1730" i="1"/>
  <c r="H1730" i="1"/>
  <c r="J1729" i="1"/>
  <c r="I1729" i="1"/>
  <c r="H1729" i="1"/>
  <c r="J1728" i="1"/>
  <c r="I1728" i="1"/>
  <c r="H1728" i="1"/>
  <c r="J1727" i="1"/>
  <c r="I1727" i="1"/>
  <c r="H1727" i="1"/>
  <c r="J1726" i="1"/>
  <c r="I1726" i="1"/>
  <c r="H1726" i="1"/>
  <c r="J1725" i="1"/>
  <c r="I1725" i="1"/>
  <c r="H1725" i="1"/>
  <c r="J1724" i="1"/>
  <c r="I1724" i="1"/>
  <c r="H1724" i="1"/>
  <c r="J1723" i="1"/>
  <c r="I1723" i="1"/>
  <c r="H1723" i="1"/>
  <c r="J1722" i="1"/>
  <c r="I1722" i="1"/>
  <c r="H1722" i="1"/>
  <c r="J1721" i="1"/>
  <c r="I1721" i="1"/>
  <c r="H1721" i="1"/>
  <c r="J1720" i="1"/>
  <c r="I1720" i="1"/>
  <c r="H1720" i="1"/>
  <c r="J1719" i="1"/>
  <c r="I1719" i="1"/>
  <c r="H1719" i="1"/>
  <c r="J1718" i="1"/>
  <c r="I1718" i="1"/>
  <c r="H1718" i="1"/>
  <c r="J1717" i="1"/>
  <c r="I1717" i="1"/>
  <c r="H1717" i="1"/>
  <c r="J1716" i="1"/>
  <c r="I1716" i="1"/>
  <c r="H1716" i="1"/>
  <c r="J1715" i="1"/>
  <c r="I1715" i="1"/>
  <c r="H1715" i="1"/>
  <c r="J1714" i="1"/>
  <c r="I1714" i="1"/>
  <c r="H1714" i="1"/>
  <c r="J1713" i="1"/>
  <c r="I1713" i="1"/>
  <c r="H1713" i="1"/>
  <c r="J1712" i="1"/>
  <c r="I1712" i="1"/>
  <c r="H1712" i="1"/>
  <c r="J1711" i="1"/>
  <c r="I1711" i="1"/>
  <c r="H1711" i="1"/>
  <c r="J1710" i="1"/>
  <c r="I1710" i="1"/>
  <c r="H1710" i="1"/>
  <c r="J1709" i="1"/>
  <c r="I1709" i="1"/>
  <c r="H1709" i="1"/>
  <c r="J1708" i="1"/>
  <c r="I1708" i="1"/>
  <c r="H1708" i="1"/>
  <c r="J1707" i="1"/>
  <c r="I1707" i="1"/>
  <c r="H1707" i="1"/>
  <c r="J1706" i="1"/>
  <c r="I1706" i="1"/>
  <c r="H1706" i="1"/>
  <c r="J1705" i="1"/>
  <c r="I1705" i="1"/>
  <c r="H1705" i="1"/>
  <c r="J1704" i="1"/>
  <c r="I1704" i="1"/>
  <c r="H1704" i="1"/>
  <c r="J1703" i="1"/>
  <c r="I1703" i="1"/>
  <c r="H1703" i="1"/>
  <c r="J1702" i="1"/>
  <c r="I1702" i="1"/>
  <c r="H1702" i="1"/>
  <c r="J1701" i="1"/>
  <c r="I1701" i="1"/>
  <c r="H1701" i="1"/>
  <c r="J1700" i="1"/>
  <c r="I1700" i="1"/>
  <c r="H1700" i="1"/>
  <c r="J1699" i="1"/>
  <c r="I1699" i="1"/>
  <c r="H1699" i="1"/>
  <c r="J1698" i="1"/>
  <c r="I1698" i="1"/>
  <c r="H1698" i="1"/>
  <c r="J1697" i="1"/>
  <c r="I1697" i="1"/>
  <c r="H1697" i="1"/>
  <c r="J1696" i="1"/>
  <c r="I1696" i="1"/>
  <c r="H1696" i="1"/>
  <c r="J1695" i="1"/>
  <c r="I1695" i="1"/>
  <c r="H1695" i="1"/>
  <c r="J1694" i="1"/>
  <c r="I1694" i="1"/>
  <c r="H1694" i="1"/>
  <c r="J1693" i="1"/>
  <c r="I1693" i="1"/>
  <c r="H1693" i="1"/>
  <c r="J1692" i="1"/>
  <c r="I1692" i="1"/>
  <c r="H1692" i="1"/>
  <c r="J1691" i="1"/>
  <c r="I1691" i="1"/>
  <c r="H1691" i="1"/>
  <c r="J1690" i="1"/>
  <c r="I1690" i="1"/>
  <c r="H1690" i="1"/>
  <c r="J1689" i="1"/>
  <c r="I1689" i="1"/>
  <c r="H1689" i="1"/>
  <c r="J1688" i="1"/>
  <c r="I1688" i="1"/>
  <c r="H1688" i="1"/>
  <c r="J1687" i="1"/>
  <c r="I1687" i="1"/>
  <c r="H1687" i="1"/>
  <c r="J1686" i="1"/>
  <c r="I1686" i="1"/>
  <c r="H1686" i="1"/>
  <c r="J1685" i="1"/>
  <c r="I1685" i="1"/>
  <c r="H1685" i="1"/>
  <c r="J1684" i="1"/>
  <c r="I1684" i="1"/>
  <c r="H1684" i="1"/>
  <c r="J1683" i="1"/>
  <c r="I1683" i="1"/>
  <c r="H1683" i="1"/>
  <c r="J1682" i="1"/>
  <c r="I1682" i="1"/>
  <c r="H1682" i="1"/>
  <c r="J1681" i="1"/>
  <c r="I1681" i="1"/>
  <c r="H1681" i="1"/>
  <c r="J1680" i="1"/>
  <c r="I1680" i="1"/>
  <c r="H1680" i="1"/>
  <c r="J1679" i="1"/>
  <c r="I1679" i="1"/>
  <c r="H1679" i="1"/>
  <c r="J1678" i="1"/>
  <c r="I1678" i="1"/>
  <c r="H1678" i="1"/>
  <c r="J1677" i="1"/>
  <c r="I1677" i="1"/>
  <c r="H1677" i="1"/>
  <c r="J1676" i="1"/>
  <c r="I1676" i="1"/>
  <c r="H1676" i="1"/>
  <c r="J1675" i="1"/>
  <c r="I1675" i="1"/>
  <c r="H1675" i="1"/>
  <c r="J1674" i="1"/>
  <c r="I1674" i="1"/>
  <c r="H1674" i="1"/>
  <c r="J1673" i="1"/>
  <c r="I1673" i="1"/>
  <c r="H1673" i="1"/>
  <c r="J1672" i="1"/>
  <c r="I1672" i="1"/>
  <c r="H1672" i="1"/>
  <c r="J1671" i="1"/>
  <c r="I1671" i="1"/>
  <c r="H1671" i="1"/>
  <c r="J1670" i="1"/>
  <c r="I1670" i="1"/>
  <c r="H1670" i="1"/>
  <c r="J1669" i="1"/>
  <c r="I1669" i="1"/>
  <c r="H1669" i="1"/>
  <c r="J1668" i="1"/>
  <c r="I1668" i="1"/>
  <c r="H1668" i="1"/>
  <c r="J1667" i="1"/>
  <c r="I1667" i="1"/>
  <c r="H1667" i="1"/>
  <c r="J1666" i="1"/>
  <c r="I1666" i="1"/>
  <c r="H1666" i="1"/>
  <c r="J1665" i="1"/>
  <c r="I1665" i="1"/>
  <c r="H1665" i="1"/>
  <c r="J1664" i="1"/>
  <c r="I1664" i="1"/>
  <c r="H1664" i="1"/>
  <c r="J1663" i="1"/>
  <c r="I1663" i="1"/>
  <c r="H1663" i="1"/>
  <c r="J1662" i="1"/>
  <c r="I1662" i="1"/>
  <c r="H1662" i="1"/>
  <c r="J1661" i="1"/>
  <c r="I1661" i="1"/>
  <c r="H1661" i="1"/>
  <c r="J1660" i="1"/>
  <c r="I1660" i="1"/>
  <c r="H1660" i="1"/>
  <c r="J1659" i="1"/>
  <c r="I1659" i="1"/>
  <c r="H1659" i="1"/>
  <c r="J1658" i="1"/>
  <c r="I1658" i="1"/>
  <c r="H1658" i="1"/>
  <c r="J1657" i="1"/>
  <c r="I1657" i="1"/>
  <c r="H1657" i="1"/>
  <c r="J1656" i="1"/>
  <c r="I1656" i="1"/>
  <c r="H1656" i="1"/>
  <c r="J1655" i="1"/>
  <c r="I1655" i="1"/>
  <c r="H1655" i="1"/>
  <c r="J1654" i="1"/>
  <c r="I1654" i="1"/>
  <c r="H1654" i="1"/>
  <c r="J1653" i="1"/>
  <c r="I1653" i="1"/>
  <c r="H1653" i="1"/>
  <c r="J1652" i="1"/>
  <c r="I1652" i="1"/>
  <c r="H1652" i="1"/>
  <c r="J1651" i="1"/>
  <c r="I1651" i="1"/>
  <c r="H1651" i="1"/>
  <c r="J1650" i="1"/>
  <c r="I1650" i="1"/>
  <c r="H1650" i="1"/>
  <c r="J1649" i="1"/>
  <c r="I1649" i="1"/>
  <c r="H1649" i="1"/>
  <c r="J1648" i="1"/>
  <c r="I1648" i="1"/>
  <c r="H1648" i="1"/>
  <c r="J1647" i="1"/>
  <c r="I1647" i="1"/>
  <c r="H1647" i="1"/>
  <c r="J1646" i="1"/>
  <c r="I1646" i="1"/>
  <c r="H1646" i="1"/>
  <c r="J1645" i="1"/>
  <c r="I1645" i="1"/>
  <c r="H1645" i="1"/>
  <c r="J1644" i="1"/>
  <c r="I1644" i="1"/>
  <c r="H1644" i="1"/>
  <c r="J1643" i="1"/>
  <c r="I1643" i="1"/>
  <c r="H1643" i="1"/>
  <c r="J1642" i="1"/>
  <c r="I1642" i="1"/>
  <c r="H1642" i="1"/>
  <c r="J1641" i="1"/>
  <c r="I1641" i="1"/>
  <c r="H1641" i="1"/>
  <c r="J1640" i="1"/>
  <c r="I1640" i="1"/>
  <c r="H1640" i="1"/>
  <c r="J1639" i="1"/>
  <c r="I1639" i="1"/>
  <c r="H1639" i="1"/>
  <c r="J1638" i="1"/>
  <c r="I1638" i="1"/>
  <c r="H1638" i="1"/>
  <c r="J1637" i="1"/>
  <c r="I1637" i="1"/>
  <c r="H1637" i="1"/>
  <c r="J1636" i="1"/>
  <c r="I1636" i="1"/>
  <c r="H1636" i="1"/>
  <c r="J1635" i="1"/>
  <c r="I1635" i="1"/>
  <c r="H1635" i="1"/>
  <c r="J1634" i="1"/>
  <c r="I1634" i="1"/>
  <c r="H1634" i="1"/>
  <c r="J1633" i="1"/>
  <c r="I1633" i="1"/>
  <c r="H1633" i="1"/>
  <c r="J1632" i="1"/>
  <c r="I1632" i="1"/>
  <c r="H1632" i="1"/>
  <c r="J1631" i="1"/>
  <c r="I1631" i="1"/>
  <c r="H1631" i="1"/>
  <c r="J1630" i="1"/>
  <c r="I1630" i="1"/>
  <c r="H1630" i="1"/>
  <c r="J1629" i="1"/>
  <c r="I1629" i="1"/>
  <c r="H1629" i="1"/>
  <c r="J1628" i="1"/>
  <c r="I1628" i="1"/>
  <c r="H1628" i="1"/>
  <c r="J1627" i="1"/>
  <c r="I1627" i="1"/>
  <c r="H1627" i="1"/>
  <c r="J1626" i="1"/>
  <c r="I1626" i="1"/>
  <c r="H1626" i="1"/>
  <c r="J1625" i="1"/>
  <c r="I1625" i="1"/>
  <c r="H1625" i="1"/>
  <c r="J1624" i="1"/>
  <c r="I1624" i="1"/>
  <c r="H1624" i="1"/>
  <c r="J1623" i="1"/>
  <c r="I1623" i="1"/>
  <c r="H1623" i="1"/>
  <c r="J1622" i="1"/>
  <c r="I1622" i="1"/>
  <c r="H1622" i="1"/>
  <c r="J1621" i="1"/>
  <c r="I1621" i="1"/>
  <c r="H1621" i="1"/>
  <c r="J1620" i="1"/>
  <c r="I1620" i="1"/>
  <c r="H1620" i="1"/>
  <c r="J1619" i="1"/>
  <c r="I1619" i="1"/>
  <c r="H1619" i="1"/>
  <c r="J1618" i="1"/>
  <c r="I1618" i="1"/>
  <c r="H1618" i="1"/>
  <c r="J1617" i="1"/>
  <c r="I1617" i="1"/>
  <c r="H1617" i="1"/>
  <c r="J1616" i="1"/>
  <c r="I1616" i="1"/>
  <c r="H1616" i="1"/>
  <c r="J1615" i="1"/>
  <c r="I1615" i="1"/>
  <c r="H1615" i="1"/>
  <c r="J1614" i="1"/>
  <c r="I1614" i="1"/>
  <c r="H1614" i="1"/>
  <c r="J1613" i="1"/>
  <c r="I1613" i="1"/>
  <c r="H1613" i="1"/>
  <c r="J1612" i="1"/>
  <c r="I1612" i="1"/>
  <c r="H1612" i="1"/>
  <c r="J1611" i="1"/>
  <c r="I1611" i="1"/>
  <c r="H1611" i="1"/>
  <c r="J1610" i="1"/>
  <c r="I1610" i="1"/>
  <c r="H1610" i="1"/>
  <c r="J1609" i="1"/>
  <c r="I1609" i="1"/>
  <c r="H1609" i="1"/>
  <c r="J1608" i="1"/>
  <c r="I1608" i="1"/>
  <c r="H1608" i="1"/>
  <c r="J1607" i="1"/>
  <c r="I1607" i="1"/>
  <c r="H1607" i="1"/>
  <c r="J1606" i="1"/>
  <c r="I1606" i="1"/>
  <c r="H1606" i="1"/>
  <c r="J1605" i="1"/>
  <c r="I1605" i="1"/>
  <c r="H1605" i="1"/>
  <c r="J1604" i="1"/>
  <c r="I1604" i="1"/>
  <c r="H1604" i="1"/>
  <c r="J1603" i="1"/>
  <c r="I1603" i="1"/>
  <c r="H1603" i="1"/>
  <c r="J1602" i="1"/>
  <c r="I1602" i="1"/>
  <c r="H1602" i="1"/>
  <c r="J1601" i="1"/>
  <c r="I1601" i="1"/>
  <c r="H1601" i="1"/>
  <c r="J1600" i="1"/>
  <c r="I1600" i="1"/>
  <c r="H1600" i="1"/>
  <c r="J1599" i="1"/>
  <c r="I1599" i="1"/>
  <c r="H1599" i="1"/>
  <c r="J1598" i="1"/>
  <c r="I1598" i="1"/>
  <c r="H1598" i="1"/>
  <c r="J1597" i="1"/>
  <c r="I1597" i="1"/>
  <c r="H1597" i="1"/>
  <c r="J1596" i="1"/>
  <c r="I1596" i="1"/>
  <c r="H1596" i="1"/>
  <c r="J1595" i="1"/>
  <c r="I1595" i="1"/>
  <c r="H1595" i="1"/>
  <c r="J1594" i="1"/>
  <c r="I1594" i="1"/>
  <c r="H1594" i="1"/>
  <c r="J1593" i="1"/>
  <c r="I1593" i="1"/>
  <c r="H1593" i="1"/>
  <c r="J1592" i="1"/>
  <c r="I1592" i="1"/>
  <c r="H1592" i="1"/>
  <c r="J1591" i="1"/>
  <c r="I1591" i="1"/>
  <c r="H1591" i="1"/>
  <c r="J1590" i="1"/>
  <c r="I1590" i="1"/>
  <c r="H1590" i="1"/>
  <c r="J1589" i="1"/>
  <c r="I1589" i="1"/>
  <c r="H1589" i="1"/>
  <c r="J1588" i="1"/>
  <c r="I1588" i="1"/>
  <c r="H1588" i="1"/>
  <c r="J1587" i="1"/>
  <c r="I1587" i="1"/>
  <c r="H1587" i="1"/>
  <c r="J1586" i="1"/>
  <c r="I1586" i="1"/>
  <c r="H1586" i="1"/>
  <c r="J1585" i="1"/>
  <c r="I1585" i="1"/>
  <c r="H1585" i="1"/>
  <c r="J1584" i="1"/>
  <c r="I1584" i="1"/>
  <c r="H1584" i="1"/>
  <c r="J1583" i="1"/>
  <c r="I1583" i="1"/>
  <c r="H1583" i="1"/>
  <c r="J1582" i="1"/>
  <c r="I1582" i="1"/>
  <c r="H1582" i="1"/>
  <c r="J1581" i="1"/>
  <c r="I1581" i="1"/>
  <c r="H1581" i="1"/>
  <c r="J1580" i="1"/>
  <c r="I1580" i="1"/>
  <c r="H1580" i="1"/>
  <c r="J1579" i="1"/>
  <c r="I1579" i="1"/>
  <c r="H1579" i="1"/>
  <c r="J1578" i="1"/>
  <c r="I1578" i="1"/>
  <c r="H1578" i="1"/>
  <c r="J1577" i="1"/>
  <c r="I1577" i="1"/>
  <c r="H1577" i="1"/>
  <c r="J1576" i="1"/>
  <c r="I1576" i="1"/>
  <c r="H1576" i="1"/>
  <c r="J1575" i="1"/>
  <c r="I1575" i="1"/>
  <c r="H1575" i="1"/>
  <c r="J1574" i="1"/>
  <c r="I1574" i="1"/>
  <c r="H1574" i="1"/>
  <c r="J1573" i="1"/>
  <c r="I1573" i="1"/>
  <c r="H1573" i="1"/>
  <c r="J1572" i="1"/>
  <c r="I1572" i="1"/>
  <c r="H1572" i="1"/>
  <c r="J1571" i="1"/>
  <c r="I1571" i="1"/>
  <c r="H1571" i="1"/>
  <c r="J1570" i="1"/>
  <c r="I1570" i="1"/>
  <c r="H1570" i="1"/>
  <c r="J1569" i="1"/>
  <c r="I1569" i="1"/>
  <c r="H1569" i="1"/>
  <c r="J1568" i="1"/>
  <c r="I1568" i="1"/>
  <c r="H1568" i="1"/>
  <c r="J1567" i="1"/>
  <c r="I1567" i="1"/>
  <c r="H1567" i="1"/>
  <c r="J1566" i="1"/>
  <c r="I1566" i="1"/>
  <c r="H1566" i="1"/>
  <c r="J1565" i="1"/>
  <c r="I1565" i="1"/>
  <c r="H1565" i="1"/>
  <c r="J1564" i="1"/>
  <c r="I1564" i="1"/>
  <c r="H1564" i="1"/>
  <c r="J1563" i="1"/>
  <c r="I1563" i="1"/>
  <c r="H1563" i="1"/>
  <c r="J1562" i="1"/>
  <c r="I1562" i="1"/>
  <c r="H1562" i="1"/>
  <c r="J1561" i="1"/>
  <c r="I1561" i="1"/>
  <c r="H1561" i="1"/>
  <c r="J1560" i="1"/>
  <c r="I1560" i="1"/>
  <c r="H1560" i="1"/>
  <c r="J1559" i="1"/>
  <c r="I1559" i="1"/>
  <c r="H1559" i="1"/>
  <c r="J1558" i="1"/>
  <c r="I1558" i="1"/>
  <c r="H1558" i="1"/>
  <c r="J1557" i="1"/>
  <c r="I1557" i="1"/>
  <c r="H1557" i="1"/>
  <c r="J1556" i="1"/>
  <c r="I1556" i="1"/>
  <c r="H1556" i="1"/>
  <c r="J1555" i="1"/>
  <c r="I1555" i="1"/>
  <c r="H1555" i="1"/>
  <c r="J1554" i="1"/>
  <c r="I1554" i="1"/>
  <c r="H1554" i="1"/>
  <c r="J1553" i="1"/>
  <c r="I1553" i="1"/>
  <c r="H1553" i="1"/>
  <c r="J1552" i="1"/>
  <c r="I1552" i="1"/>
  <c r="H1552" i="1"/>
  <c r="J1551" i="1"/>
  <c r="I1551" i="1"/>
  <c r="H1551" i="1"/>
  <c r="J1550" i="1"/>
  <c r="I1550" i="1"/>
  <c r="H1550" i="1"/>
  <c r="J1549" i="1"/>
  <c r="I1549" i="1"/>
  <c r="H1549" i="1"/>
  <c r="J1548" i="1"/>
  <c r="I1548" i="1"/>
  <c r="H1548" i="1"/>
  <c r="J1547" i="1"/>
  <c r="I1547" i="1"/>
  <c r="H1547" i="1"/>
  <c r="J1546" i="1"/>
  <c r="I1546" i="1"/>
  <c r="H1546" i="1"/>
  <c r="J1545" i="1"/>
  <c r="I1545" i="1"/>
  <c r="H1545" i="1"/>
  <c r="J1544" i="1"/>
  <c r="I1544" i="1"/>
  <c r="H1544" i="1"/>
  <c r="J1543" i="1"/>
  <c r="I1543" i="1"/>
  <c r="H1543" i="1"/>
  <c r="J1542" i="1"/>
  <c r="I1542" i="1"/>
  <c r="H1542" i="1"/>
  <c r="J1541" i="1"/>
  <c r="I1541" i="1"/>
  <c r="H1541" i="1"/>
  <c r="J1540" i="1"/>
  <c r="I1540" i="1"/>
  <c r="H1540" i="1"/>
  <c r="J1539" i="1"/>
  <c r="I1539" i="1"/>
  <c r="H1539" i="1"/>
  <c r="J1538" i="1"/>
  <c r="I1538" i="1"/>
  <c r="H1538" i="1"/>
  <c r="J1537" i="1"/>
  <c r="I1537" i="1"/>
  <c r="H1537" i="1"/>
  <c r="J1536" i="1"/>
  <c r="I1536" i="1"/>
  <c r="H1536" i="1"/>
  <c r="J1535" i="1"/>
  <c r="I1535" i="1"/>
  <c r="H1535" i="1"/>
  <c r="J1534" i="1"/>
  <c r="I1534" i="1"/>
  <c r="H1534" i="1"/>
  <c r="J1533" i="1"/>
  <c r="I1533" i="1"/>
  <c r="H1533" i="1"/>
  <c r="J1532" i="1"/>
  <c r="I1532" i="1"/>
  <c r="H1532" i="1"/>
  <c r="J1531" i="1"/>
  <c r="I1531" i="1"/>
  <c r="H1531" i="1"/>
  <c r="J1530" i="1"/>
  <c r="I1530" i="1"/>
  <c r="H1530" i="1"/>
  <c r="J1529" i="1"/>
  <c r="I1529" i="1"/>
  <c r="H1529" i="1"/>
  <c r="J1528" i="1"/>
  <c r="I1528" i="1"/>
  <c r="H1528" i="1"/>
  <c r="J1527" i="1"/>
  <c r="I1527" i="1"/>
  <c r="H1527" i="1"/>
  <c r="J1526" i="1"/>
  <c r="I1526" i="1"/>
  <c r="H1526" i="1"/>
  <c r="J1525" i="1"/>
  <c r="I1525" i="1"/>
  <c r="H1525" i="1"/>
  <c r="J1524" i="1"/>
  <c r="I1524" i="1"/>
  <c r="H1524" i="1"/>
  <c r="J1523" i="1"/>
  <c r="I1523" i="1"/>
  <c r="H1523" i="1"/>
  <c r="J1522" i="1"/>
  <c r="I1522" i="1"/>
  <c r="H1522" i="1"/>
  <c r="J1521" i="1"/>
  <c r="I1521" i="1"/>
  <c r="H1521" i="1"/>
  <c r="J1520" i="1"/>
  <c r="I1520" i="1"/>
  <c r="H1520" i="1"/>
  <c r="J1519" i="1"/>
  <c r="I1519" i="1"/>
  <c r="H1519" i="1"/>
  <c r="J1518" i="1"/>
  <c r="I1518" i="1"/>
  <c r="H1518" i="1"/>
  <c r="J1517" i="1"/>
  <c r="I1517" i="1"/>
  <c r="H1517" i="1"/>
  <c r="J1516" i="1"/>
  <c r="I1516" i="1"/>
  <c r="H1516" i="1"/>
  <c r="J1515" i="1"/>
  <c r="I1515" i="1"/>
  <c r="H1515" i="1"/>
  <c r="J1514" i="1"/>
  <c r="I1514" i="1"/>
  <c r="H1514" i="1"/>
  <c r="J1513" i="1"/>
  <c r="I1513" i="1"/>
  <c r="H1513" i="1"/>
  <c r="J1512" i="1"/>
  <c r="I1512" i="1"/>
  <c r="H1512" i="1"/>
  <c r="J1511" i="1"/>
  <c r="I1511" i="1"/>
  <c r="H1511" i="1"/>
  <c r="J1510" i="1"/>
  <c r="I1510" i="1"/>
  <c r="H1510" i="1"/>
  <c r="J1509" i="1"/>
  <c r="I1509" i="1"/>
  <c r="H1509" i="1"/>
  <c r="J1508" i="1"/>
  <c r="I1508" i="1"/>
  <c r="H1508" i="1"/>
  <c r="J1507" i="1"/>
  <c r="I1507" i="1"/>
  <c r="H1507" i="1"/>
  <c r="J1506" i="1"/>
  <c r="I1506" i="1"/>
  <c r="H1506" i="1"/>
  <c r="J1505" i="1"/>
  <c r="I1505" i="1"/>
  <c r="H1505" i="1"/>
  <c r="J1504" i="1"/>
  <c r="I1504" i="1"/>
  <c r="H1504" i="1"/>
  <c r="J1503" i="1"/>
  <c r="I1503" i="1"/>
  <c r="H1503" i="1"/>
  <c r="J1502" i="1"/>
  <c r="I1502" i="1"/>
  <c r="H1502" i="1"/>
  <c r="J1501" i="1"/>
  <c r="I1501" i="1"/>
  <c r="H1501" i="1"/>
  <c r="J1500" i="1"/>
  <c r="I1500" i="1"/>
  <c r="H1500" i="1"/>
  <c r="J1499" i="1"/>
  <c r="I1499" i="1"/>
  <c r="H1499" i="1"/>
  <c r="J1498" i="1"/>
  <c r="I1498" i="1"/>
  <c r="H1498" i="1"/>
  <c r="J1497" i="1"/>
  <c r="I1497" i="1"/>
  <c r="H1497" i="1"/>
  <c r="J1496" i="1"/>
  <c r="I1496" i="1"/>
  <c r="H1496" i="1"/>
  <c r="J1495" i="1"/>
  <c r="I1495" i="1"/>
  <c r="H1495" i="1"/>
  <c r="J1494" i="1"/>
  <c r="I1494" i="1"/>
  <c r="H1494" i="1"/>
  <c r="J1493" i="1"/>
  <c r="I1493" i="1"/>
  <c r="H1493" i="1"/>
  <c r="J1492" i="1"/>
  <c r="I1492" i="1"/>
  <c r="H1492" i="1"/>
  <c r="J1491" i="1"/>
  <c r="I1491" i="1"/>
  <c r="H1491" i="1"/>
  <c r="J1490" i="1"/>
  <c r="I1490" i="1"/>
  <c r="H1490" i="1"/>
  <c r="J1489" i="1"/>
  <c r="I1489" i="1"/>
  <c r="H1489" i="1"/>
  <c r="J1488" i="1"/>
  <c r="I1488" i="1"/>
  <c r="H1488" i="1"/>
  <c r="J1487" i="1"/>
  <c r="I1487" i="1"/>
  <c r="H1487" i="1"/>
  <c r="J1486" i="1"/>
  <c r="I1486" i="1"/>
  <c r="H1486" i="1"/>
  <c r="J1485" i="1"/>
  <c r="I1485" i="1"/>
  <c r="H1485" i="1"/>
  <c r="J1484" i="1"/>
  <c r="I1484" i="1"/>
  <c r="H1484" i="1"/>
  <c r="J1483" i="1"/>
  <c r="I1483" i="1"/>
  <c r="H1483" i="1"/>
  <c r="J1482" i="1"/>
  <c r="I1482" i="1"/>
  <c r="H1482" i="1"/>
  <c r="J1481" i="1"/>
  <c r="I1481" i="1"/>
  <c r="H1481" i="1"/>
  <c r="J1480" i="1"/>
  <c r="I1480" i="1"/>
  <c r="H1480" i="1"/>
  <c r="J1479" i="1"/>
  <c r="I1479" i="1"/>
  <c r="H1479" i="1"/>
  <c r="J1478" i="1"/>
  <c r="I1478" i="1"/>
  <c r="H1478" i="1"/>
  <c r="J1477" i="1"/>
  <c r="I1477" i="1"/>
  <c r="H1477" i="1"/>
  <c r="J1476" i="1"/>
  <c r="I1476" i="1"/>
  <c r="H1476" i="1"/>
  <c r="J1475" i="1"/>
  <c r="I1475" i="1"/>
  <c r="H1475" i="1"/>
  <c r="J1474" i="1"/>
  <c r="I1474" i="1"/>
  <c r="H1474" i="1"/>
  <c r="J1473" i="1"/>
  <c r="I1473" i="1"/>
  <c r="H1473" i="1"/>
  <c r="J1472" i="1"/>
  <c r="I1472" i="1"/>
  <c r="H1472" i="1"/>
  <c r="J1471" i="1"/>
  <c r="I1471" i="1"/>
  <c r="H1471" i="1"/>
  <c r="J1470" i="1"/>
  <c r="I1470" i="1"/>
  <c r="H1470" i="1"/>
  <c r="J1469" i="1"/>
  <c r="I1469" i="1"/>
  <c r="H1469" i="1"/>
  <c r="J1468" i="1"/>
  <c r="I1468" i="1"/>
  <c r="H1468" i="1"/>
  <c r="J1467" i="1"/>
  <c r="I1467" i="1"/>
  <c r="H1467" i="1"/>
  <c r="J1466" i="1"/>
  <c r="I1466" i="1"/>
  <c r="H1466" i="1"/>
  <c r="J1465" i="1"/>
  <c r="I1465" i="1"/>
  <c r="H1465" i="1"/>
  <c r="J1464" i="1"/>
  <c r="I1464" i="1"/>
  <c r="H1464" i="1"/>
  <c r="J1463" i="1"/>
  <c r="I1463" i="1"/>
  <c r="H1463" i="1"/>
  <c r="J1462" i="1"/>
  <c r="I1462" i="1"/>
  <c r="H1462" i="1"/>
  <c r="J1461" i="1"/>
  <c r="I1461" i="1"/>
  <c r="H1461" i="1"/>
  <c r="J1460" i="1"/>
  <c r="I1460" i="1"/>
  <c r="H1460" i="1"/>
  <c r="J1459" i="1"/>
  <c r="I1459" i="1"/>
  <c r="H1459" i="1"/>
  <c r="J1458" i="1"/>
  <c r="I1458" i="1"/>
  <c r="H1458" i="1"/>
  <c r="J1457" i="1"/>
  <c r="I1457" i="1"/>
  <c r="H1457" i="1"/>
  <c r="J1456" i="1"/>
  <c r="I1456" i="1"/>
  <c r="H1456" i="1"/>
  <c r="J1455" i="1"/>
  <c r="I1455" i="1"/>
  <c r="H1455" i="1"/>
  <c r="J1454" i="1"/>
  <c r="I1454" i="1"/>
  <c r="H1454" i="1"/>
  <c r="J1453" i="1"/>
  <c r="I1453" i="1"/>
  <c r="H1453" i="1"/>
  <c r="J1452" i="1"/>
  <c r="I1452" i="1"/>
  <c r="H1452" i="1"/>
  <c r="J1451" i="1"/>
  <c r="I1451" i="1"/>
  <c r="H1451" i="1"/>
  <c r="J1450" i="1"/>
  <c r="I1450" i="1"/>
  <c r="H1450" i="1"/>
  <c r="J1449" i="1"/>
  <c r="I1449" i="1"/>
  <c r="H1449" i="1"/>
  <c r="J1448" i="1"/>
  <c r="I1448" i="1"/>
  <c r="H1448" i="1"/>
  <c r="J1447" i="1"/>
  <c r="I1447" i="1"/>
  <c r="H1447" i="1"/>
  <c r="J1446" i="1"/>
  <c r="I1446" i="1"/>
  <c r="H1446" i="1"/>
  <c r="J1445" i="1"/>
  <c r="I1445" i="1"/>
  <c r="H1445" i="1"/>
  <c r="J1444" i="1"/>
  <c r="I1444" i="1"/>
  <c r="H1444" i="1"/>
  <c r="J1443" i="1"/>
  <c r="I1443" i="1"/>
  <c r="H1443" i="1"/>
  <c r="J1442" i="1"/>
  <c r="I1442" i="1"/>
  <c r="H1442" i="1"/>
  <c r="J1441" i="1"/>
  <c r="I1441" i="1"/>
  <c r="H1441" i="1"/>
  <c r="J1440" i="1"/>
  <c r="I1440" i="1"/>
  <c r="H1440" i="1"/>
  <c r="J1439" i="1"/>
  <c r="I1439" i="1"/>
  <c r="H1439" i="1"/>
  <c r="J1438" i="1"/>
  <c r="I1438" i="1"/>
  <c r="H1438" i="1"/>
  <c r="J1437" i="1"/>
  <c r="I1437" i="1"/>
  <c r="H1437" i="1"/>
  <c r="J1436" i="1"/>
  <c r="I1436" i="1"/>
  <c r="H1436" i="1"/>
  <c r="J1435" i="1"/>
  <c r="I1435" i="1"/>
  <c r="H1435" i="1"/>
  <c r="J1434" i="1"/>
  <c r="I1434" i="1"/>
  <c r="H1434" i="1"/>
  <c r="J1433" i="1"/>
  <c r="I1433" i="1"/>
  <c r="H1433" i="1"/>
  <c r="J1432" i="1"/>
  <c r="I1432" i="1"/>
  <c r="H1432" i="1"/>
  <c r="J1431" i="1"/>
  <c r="I1431" i="1"/>
  <c r="H1431" i="1"/>
  <c r="J1430" i="1"/>
  <c r="I1430" i="1"/>
  <c r="H1430" i="1"/>
  <c r="J1429" i="1"/>
  <c r="I1429" i="1"/>
  <c r="H1429" i="1"/>
  <c r="J1428" i="1"/>
  <c r="I1428" i="1"/>
  <c r="H1428" i="1"/>
  <c r="J1427" i="1"/>
  <c r="I1427" i="1"/>
  <c r="H1427" i="1"/>
  <c r="J1426" i="1"/>
  <c r="I1426" i="1"/>
  <c r="H1426" i="1"/>
  <c r="J1425" i="1"/>
  <c r="I1425" i="1"/>
  <c r="H1425" i="1"/>
  <c r="J1424" i="1"/>
  <c r="I1424" i="1"/>
  <c r="H1424" i="1"/>
  <c r="J1423" i="1"/>
  <c r="I1423" i="1"/>
  <c r="H1423" i="1"/>
  <c r="J1422" i="1"/>
  <c r="I1422" i="1"/>
  <c r="H1422" i="1"/>
  <c r="J1421" i="1"/>
  <c r="I1421" i="1"/>
  <c r="H1421" i="1"/>
  <c r="J1420" i="1"/>
  <c r="I1420" i="1"/>
  <c r="H1420" i="1"/>
  <c r="J1419" i="1"/>
  <c r="I1419" i="1"/>
  <c r="H1419" i="1"/>
  <c r="J1418" i="1"/>
  <c r="I1418" i="1"/>
  <c r="H1418" i="1"/>
  <c r="J1417" i="1"/>
  <c r="I1417" i="1"/>
  <c r="H1417" i="1"/>
  <c r="J1416" i="1"/>
  <c r="I1416" i="1"/>
  <c r="H1416" i="1"/>
  <c r="J1415" i="1"/>
  <c r="I1415" i="1"/>
  <c r="H1415" i="1"/>
  <c r="J1414" i="1"/>
  <c r="I1414" i="1"/>
  <c r="H1414" i="1"/>
  <c r="J1413" i="1"/>
  <c r="I1413" i="1"/>
  <c r="H1413" i="1"/>
  <c r="J1412" i="1"/>
  <c r="I1412" i="1"/>
  <c r="H1412" i="1"/>
  <c r="J1411" i="1"/>
  <c r="I1411" i="1"/>
  <c r="H1411" i="1"/>
  <c r="J1410" i="1"/>
  <c r="I1410" i="1"/>
  <c r="H1410" i="1"/>
  <c r="J1409" i="1"/>
  <c r="I1409" i="1"/>
  <c r="H1409" i="1"/>
  <c r="J1408" i="1"/>
  <c r="I1408" i="1"/>
  <c r="H1408" i="1"/>
  <c r="J1407" i="1"/>
  <c r="I1407" i="1"/>
  <c r="H1407" i="1"/>
  <c r="J1406" i="1"/>
  <c r="I1406" i="1"/>
  <c r="H1406" i="1"/>
  <c r="J1405" i="1"/>
  <c r="I1405" i="1"/>
  <c r="H1405" i="1"/>
  <c r="J1404" i="1"/>
  <c r="I1404" i="1"/>
  <c r="H1404" i="1"/>
  <c r="J1403" i="1"/>
  <c r="I1403" i="1"/>
  <c r="H1403" i="1"/>
  <c r="J1402" i="1"/>
  <c r="I1402" i="1"/>
  <c r="H1402" i="1"/>
  <c r="J1401" i="1"/>
  <c r="I1401" i="1"/>
  <c r="H1401" i="1"/>
  <c r="J1400" i="1"/>
  <c r="I1400" i="1"/>
  <c r="H1400" i="1"/>
  <c r="J1399" i="1"/>
  <c r="I1399" i="1"/>
  <c r="H1399" i="1"/>
  <c r="J1398" i="1"/>
  <c r="I1398" i="1"/>
  <c r="H1398" i="1"/>
  <c r="J1397" i="1"/>
  <c r="I1397" i="1"/>
  <c r="H1397" i="1"/>
  <c r="J1396" i="1"/>
  <c r="I1396" i="1"/>
  <c r="H1396" i="1"/>
  <c r="J1395" i="1"/>
  <c r="I1395" i="1"/>
  <c r="H1395" i="1"/>
  <c r="J1394" i="1"/>
  <c r="I1394" i="1"/>
  <c r="H1394" i="1"/>
  <c r="J1393" i="1"/>
  <c r="I1393" i="1"/>
  <c r="H1393" i="1"/>
  <c r="J1392" i="1"/>
  <c r="I1392" i="1"/>
  <c r="H1392" i="1"/>
  <c r="J1391" i="1"/>
  <c r="I1391" i="1"/>
  <c r="H1391" i="1"/>
  <c r="J1390" i="1"/>
  <c r="I1390" i="1"/>
  <c r="H1390" i="1"/>
  <c r="J1389" i="1"/>
  <c r="I1389" i="1"/>
  <c r="H1389" i="1"/>
  <c r="J1388" i="1"/>
  <c r="I1388" i="1"/>
  <c r="H1388" i="1"/>
  <c r="J1387" i="1"/>
  <c r="I1387" i="1"/>
  <c r="H1387" i="1"/>
  <c r="J1386" i="1"/>
  <c r="I1386" i="1"/>
  <c r="H1386" i="1"/>
  <c r="J1385" i="1"/>
  <c r="I1385" i="1"/>
  <c r="H1385" i="1"/>
  <c r="J1384" i="1"/>
  <c r="I1384" i="1"/>
  <c r="H1384" i="1"/>
  <c r="J1383" i="1"/>
  <c r="I1383" i="1"/>
  <c r="H1383" i="1"/>
  <c r="J1382" i="1"/>
  <c r="I1382" i="1"/>
  <c r="H1382" i="1"/>
  <c r="J1381" i="1"/>
  <c r="I1381" i="1"/>
  <c r="H1381" i="1"/>
  <c r="J1380" i="1"/>
  <c r="I1380" i="1"/>
  <c r="H1380" i="1"/>
  <c r="J1379" i="1"/>
  <c r="I1379" i="1"/>
  <c r="H1379" i="1"/>
  <c r="J1378" i="1"/>
  <c r="I1378" i="1"/>
  <c r="H1378" i="1"/>
  <c r="J1377" i="1"/>
  <c r="I1377" i="1"/>
  <c r="H1377" i="1"/>
  <c r="J1376" i="1"/>
  <c r="I1376" i="1"/>
  <c r="H1376" i="1"/>
  <c r="J1375" i="1"/>
  <c r="I1375" i="1"/>
  <c r="H1375" i="1"/>
  <c r="J1374" i="1"/>
  <c r="I1374" i="1"/>
  <c r="H1374" i="1"/>
  <c r="J1373" i="1"/>
  <c r="I1373" i="1"/>
  <c r="H1373" i="1"/>
  <c r="J1372" i="1"/>
  <c r="I1372" i="1"/>
  <c r="H1372" i="1"/>
  <c r="J1371" i="1"/>
  <c r="I1371" i="1"/>
  <c r="H1371" i="1"/>
  <c r="J1370" i="1"/>
  <c r="I1370" i="1"/>
  <c r="H1370" i="1"/>
  <c r="J1369" i="1"/>
  <c r="I1369" i="1"/>
  <c r="H1369" i="1"/>
  <c r="J1368" i="1"/>
  <c r="I1368" i="1"/>
  <c r="H1368" i="1"/>
  <c r="J1367" i="1"/>
  <c r="I1367" i="1"/>
  <c r="H1367" i="1"/>
  <c r="J1366" i="1"/>
  <c r="I1366" i="1"/>
  <c r="H1366" i="1"/>
  <c r="J1365" i="1"/>
  <c r="I1365" i="1"/>
  <c r="H1365" i="1"/>
  <c r="J1364" i="1"/>
  <c r="I1364" i="1"/>
  <c r="H1364" i="1"/>
  <c r="J1363" i="1"/>
  <c r="I1363" i="1"/>
  <c r="H1363" i="1"/>
  <c r="J1362" i="1"/>
  <c r="I1362" i="1"/>
  <c r="H1362" i="1"/>
  <c r="J1361" i="1"/>
  <c r="I1361" i="1"/>
  <c r="H1361" i="1"/>
  <c r="J1360" i="1"/>
  <c r="I1360" i="1"/>
  <c r="H1360" i="1"/>
  <c r="J1359" i="1"/>
  <c r="I1359" i="1"/>
  <c r="H1359" i="1"/>
  <c r="J1358" i="1"/>
  <c r="I1358" i="1"/>
  <c r="H1358" i="1"/>
  <c r="J1357" i="1"/>
  <c r="I1357" i="1"/>
  <c r="H1357" i="1"/>
  <c r="J1356" i="1"/>
  <c r="I1356" i="1"/>
  <c r="H1356" i="1"/>
  <c r="J1355" i="1"/>
  <c r="I1355" i="1"/>
  <c r="H1355" i="1"/>
  <c r="J1354" i="1"/>
  <c r="I1354" i="1"/>
  <c r="H1354" i="1"/>
  <c r="J1353" i="1"/>
  <c r="I1353" i="1"/>
  <c r="H1353" i="1"/>
  <c r="J1352" i="1"/>
  <c r="I1352" i="1"/>
  <c r="H1352" i="1"/>
  <c r="J1351" i="1"/>
  <c r="I1351" i="1"/>
  <c r="H1351" i="1"/>
  <c r="J1350" i="1"/>
  <c r="I1350" i="1"/>
  <c r="H1350" i="1"/>
  <c r="J1349" i="1"/>
  <c r="I1349" i="1"/>
  <c r="H1349" i="1"/>
  <c r="J1348" i="1"/>
  <c r="I1348" i="1"/>
  <c r="H1348" i="1"/>
  <c r="J1347" i="1"/>
  <c r="I1347" i="1"/>
  <c r="H1347" i="1"/>
  <c r="J1346" i="1"/>
  <c r="I1346" i="1"/>
  <c r="H1346" i="1"/>
  <c r="J1345" i="1"/>
  <c r="I1345" i="1"/>
  <c r="H1345" i="1"/>
  <c r="J1344" i="1"/>
  <c r="I1344" i="1"/>
  <c r="H1344" i="1"/>
  <c r="J1343" i="1"/>
  <c r="I1343" i="1"/>
  <c r="H1343" i="1"/>
  <c r="J1342" i="1"/>
  <c r="I1342" i="1"/>
  <c r="H1342" i="1"/>
  <c r="J1341" i="1"/>
  <c r="I1341" i="1"/>
  <c r="H1341" i="1"/>
  <c r="J1340" i="1"/>
  <c r="I1340" i="1"/>
  <c r="H1340" i="1"/>
  <c r="J1339" i="1"/>
  <c r="I1339" i="1"/>
  <c r="H1339" i="1"/>
  <c r="J1338" i="1"/>
  <c r="I1338" i="1"/>
  <c r="H1338" i="1"/>
  <c r="J1337" i="1"/>
  <c r="I1337" i="1"/>
  <c r="H1337" i="1"/>
  <c r="J1336" i="1"/>
  <c r="I1336" i="1"/>
  <c r="H1336" i="1"/>
  <c r="J1335" i="1"/>
  <c r="I1335" i="1"/>
  <c r="H1335" i="1"/>
  <c r="J1334" i="1"/>
  <c r="I1334" i="1"/>
  <c r="H1334" i="1"/>
  <c r="J1333" i="1"/>
  <c r="I1333" i="1"/>
  <c r="H1333" i="1"/>
  <c r="J1332" i="1"/>
  <c r="I1332" i="1"/>
  <c r="H1332" i="1"/>
  <c r="J1331" i="1"/>
  <c r="I1331" i="1"/>
  <c r="H1331" i="1"/>
  <c r="J1330" i="1"/>
  <c r="I1330" i="1"/>
  <c r="H1330" i="1"/>
  <c r="J1329" i="1"/>
  <c r="I1329" i="1"/>
  <c r="H1329" i="1"/>
  <c r="J1328" i="1"/>
  <c r="I1328" i="1"/>
  <c r="H1328" i="1"/>
  <c r="J1327" i="1"/>
  <c r="I1327" i="1"/>
  <c r="H1327" i="1"/>
  <c r="J1326" i="1"/>
  <c r="I1326" i="1"/>
  <c r="H1326" i="1"/>
  <c r="J1325" i="1"/>
  <c r="I1325" i="1"/>
  <c r="H1325" i="1"/>
  <c r="J1324" i="1"/>
  <c r="I1324" i="1"/>
  <c r="H1324" i="1"/>
  <c r="J1323" i="1"/>
  <c r="I1323" i="1"/>
  <c r="H1323" i="1"/>
  <c r="J1322" i="1"/>
  <c r="I1322" i="1"/>
  <c r="H1322" i="1"/>
  <c r="J1321" i="1"/>
  <c r="I1321" i="1"/>
  <c r="H1321" i="1"/>
  <c r="J1320" i="1"/>
  <c r="I1320" i="1"/>
  <c r="H1320" i="1"/>
  <c r="J1319" i="1"/>
  <c r="I1319" i="1"/>
  <c r="H1319" i="1"/>
  <c r="J1318" i="1"/>
  <c r="I1318" i="1"/>
  <c r="H1318" i="1"/>
  <c r="J1317" i="1"/>
  <c r="I1317" i="1"/>
  <c r="H1317" i="1"/>
  <c r="J1316" i="1"/>
  <c r="I1316" i="1"/>
  <c r="H1316" i="1"/>
  <c r="J1315" i="1"/>
  <c r="I1315" i="1"/>
  <c r="H1315" i="1"/>
  <c r="J1314" i="1"/>
  <c r="I1314" i="1"/>
  <c r="H1314" i="1"/>
  <c r="J1313" i="1"/>
  <c r="I1313" i="1"/>
  <c r="H1313" i="1"/>
  <c r="J1312" i="1"/>
  <c r="I1312" i="1"/>
  <c r="H1312" i="1"/>
  <c r="J1311" i="1"/>
  <c r="I1311" i="1"/>
  <c r="H1311" i="1"/>
  <c r="J1310" i="1"/>
  <c r="I1310" i="1"/>
  <c r="H1310" i="1"/>
  <c r="J1309" i="1"/>
  <c r="I1309" i="1"/>
  <c r="H1309" i="1"/>
  <c r="J1308" i="1"/>
  <c r="I1308" i="1"/>
  <c r="H1308" i="1"/>
  <c r="J1307" i="1"/>
  <c r="I1307" i="1"/>
  <c r="H1307" i="1"/>
  <c r="J1306" i="1"/>
  <c r="I1306" i="1"/>
  <c r="H1306" i="1"/>
  <c r="J1305" i="1"/>
  <c r="I1305" i="1"/>
  <c r="H1305" i="1"/>
  <c r="J1304" i="1"/>
  <c r="I1304" i="1"/>
  <c r="H1304" i="1"/>
  <c r="J1303" i="1"/>
  <c r="I1303" i="1"/>
  <c r="H1303" i="1"/>
  <c r="J1302" i="1"/>
  <c r="I1302" i="1"/>
  <c r="H1302" i="1"/>
  <c r="J1301" i="1"/>
  <c r="I1301" i="1"/>
  <c r="H1301" i="1"/>
  <c r="J1300" i="1"/>
  <c r="I1300" i="1"/>
  <c r="H1300" i="1"/>
  <c r="J1299" i="1"/>
  <c r="I1299" i="1"/>
  <c r="H1299" i="1"/>
  <c r="J1298" i="1"/>
  <c r="I1298" i="1"/>
  <c r="H1298" i="1"/>
  <c r="J1297" i="1"/>
  <c r="I1297" i="1"/>
  <c r="H1297" i="1"/>
  <c r="J1296" i="1"/>
  <c r="I1296" i="1"/>
  <c r="H1296" i="1"/>
  <c r="J1295" i="1"/>
  <c r="I1295" i="1"/>
  <c r="H1295" i="1"/>
  <c r="J1294" i="1"/>
  <c r="I1294" i="1"/>
  <c r="H1294" i="1"/>
  <c r="J1293" i="1"/>
  <c r="I1293" i="1"/>
  <c r="H1293" i="1"/>
  <c r="J1292" i="1"/>
  <c r="I1292" i="1"/>
  <c r="H1292" i="1"/>
  <c r="J1291" i="1"/>
  <c r="I1291" i="1"/>
  <c r="H1291" i="1"/>
  <c r="J1290" i="1"/>
  <c r="I1290" i="1"/>
  <c r="H1290" i="1"/>
  <c r="J1289" i="1"/>
  <c r="I1289" i="1"/>
  <c r="H1289" i="1"/>
  <c r="J1288" i="1"/>
  <c r="I1288" i="1"/>
  <c r="H1288" i="1"/>
  <c r="J1287" i="1"/>
  <c r="I1287" i="1"/>
  <c r="H1287" i="1"/>
  <c r="J1286" i="1"/>
  <c r="I1286" i="1"/>
  <c r="H1286" i="1"/>
  <c r="J1285" i="1"/>
  <c r="I1285" i="1"/>
  <c r="H1285" i="1"/>
  <c r="J1284" i="1"/>
  <c r="I1284" i="1"/>
  <c r="H1284" i="1"/>
  <c r="J1283" i="1"/>
  <c r="I1283" i="1"/>
  <c r="H1283" i="1"/>
  <c r="J1282" i="1"/>
  <c r="I1282" i="1"/>
  <c r="H1282" i="1"/>
  <c r="J1281" i="1"/>
  <c r="I1281" i="1"/>
  <c r="H1281" i="1"/>
  <c r="J1280" i="1"/>
  <c r="I1280" i="1"/>
  <c r="H1280" i="1"/>
  <c r="J1279" i="1"/>
  <c r="I1279" i="1"/>
  <c r="H1279" i="1"/>
  <c r="J1278" i="1"/>
  <c r="I1278" i="1"/>
  <c r="H1278" i="1"/>
  <c r="J1277" i="1"/>
  <c r="I1277" i="1"/>
  <c r="H1277" i="1"/>
  <c r="J1276" i="1"/>
  <c r="I1276" i="1"/>
  <c r="H1276" i="1"/>
  <c r="J1275" i="1"/>
  <c r="I1275" i="1"/>
  <c r="H1275" i="1"/>
  <c r="J1274" i="1"/>
  <c r="I1274" i="1"/>
  <c r="H1274" i="1"/>
  <c r="J1273" i="1"/>
  <c r="I1273" i="1"/>
  <c r="H1273" i="1"/>
  <c r="J1272" i="1"/>
  <c r="I1272" i="1"/>
  <c r="H1272" i="1"/>
  <c r="J1271" i="1"/>
  <c r="I1271" i="1"/>
  <c r="H1271" i="1"/>
  <c r="J1270" i="1"/>
  <c r="I1270" i="1"/>
  <c r="H1270" i="1"/>
  <c r="J1269" i="1"/>
  <c r="I1269" i="1"/>
  <c r="H1269" i="1"/>
  <c r="J1268" i="1"/>
  <c r="I1268" i="1"/>
  <c r="H1268" i="1"/>
  <c r="J1267" i="1"/>
  <c r="I1267" i="1"/>
  <c r="H1267" i="1"/>
  <c r="J1266" i="1"/>
  <c r="I1266" i="1"/>
  <c r="H1266" i="1"/>
  <c r="J1265" i="1"/>
  <c r="I1265" i="1"/>
  <c r="H1265" i="1"/>
  <c r="J1264" i="1"/>
  <c r="I1264" i="1"/>
  <c r="H1264" i="1"/>
  <c r="J1263" i="1"/>
  <c r="I1263" i="1"/>
  <c r="H1263" i="1"/>
  <c r="J1262" i="1"/>
  <c r="I1262" i="1"/>
  <c r="H1262" i="1"/>
  <c r="J1261" i="1"/>
  <c r="I1261" i="1"/>
  <c r="H1261" i="1"/>
  <c r="J1260" i="1"/>
  <c r="I1260" i="1"/>
  <c r="H1260" i="1"/>
  <c r="J1259" i="1"/>
  <c r="I1259" i="1"/>
  <c r="H1259" i="1"/>
  <c r="J1258" i="1"/>
  <c r="I1258" i="1"/>
  <c r="H1258" i="1"/>
  <c r="J1257" i="1"/>
  <c r="I1257" i="1"/>
  <c r="H1257" i="1"/>
  <c r="J1256" i="1"/>
  <c r="I1256" i="1"/>
  <c r="H1256" i="1"/>
  <c r="J1255" i="1"/>
  <c r="I1255" i="1"/>
  <c r="H1255" i="1"/>
  <c r="J1254" i="1"/>
  <c r="I1254" i="1"/>
  <c r="H1254" i="1"/>
  <c r="J1253" i="1"/>
  <c r="I1253" i="1"/>
  <c r="H1253" i="1"/>
  <c r="J1252" i="1"/>
  <c r="I1252" i="1"/>
  <c r="H1252" i="1"/>
  <c r="J1251" i="1"/>
  <c r="I1251" i="1"/>
  <c r="H1251" i="1"/>
  <c r="J1250" i="1"/>
  <c r="I1250" i="1"/>
  <c r="H1250" i="1"/>
  <c r="J1249" i="1"/>
  <c r="I1249" i="1"/>
  <c r="H1249" i="1"/>
  <c r="J1248" i="1"/>
  <c r="I1248" i="1"/>
  <c r="H1248" i="1"/>
  <c r="J1247" i="1"/>
  <c r="I1247" i="1"/>
  <c r="H1247" i="1"/>
  <c r="J1246" i="1"/>
  <c r="I1246" i="1"/>
  <c r="H1246" i="1"/>
  <c r="J1245" i="1"/>
  <c r="I1245" i="1"/>
  <c r="H1245" i="1"/>
  <c r="J1244" i="1"/>
  <c r="I1244" i="1"/>
  <c r="H1244" i="1"/>
  <c r="J1243" i="1"/>
  <c r="I1243" i="1"/>
  <c r="H1243" i="1"/>
  <c r="J1242" i="1"/>
  <c r="I1242" i="1"/>
  <c r="H1242" i="1"/>
  <c r="J1241" i="1"/>
  <c r="I1241" i="1"/>
  <c r="H1241" i="1"/>
  <c r="J1240" i="1"/>
  <c r="I1240" i="1"/>
  <c r="H1240" i="1"/>
  <c r="J1239" i="1"/>
  <c r="I1239" i="1"/>
  <c r="H1239" i="1"/>
  <c r="J1238" i="1"/>
  <c r="I1238" i="1"/>
  <c r="H1238" i="1"/>
  <c r="J1237" i="1"/>
  <c r="I1237" i="1"/>
  <c r="H1237" i="1"/>
  <c r="J1236" i="1"/>
  <c r="I1236" i="1"/>
  <c r="H1236" i="1"/>
  <c r="J1235" i="1"/>
  <c r="I1235" i="1"/>
  <c r="H1235" i="1"/>
  <c r="J1234" i="1"/>
  <c r="I1234" i="1"/>
  <c r="H1234" i="1"/>
  <c r="J1233" i="1"/>
  <c r="I1233" i="1"/>
  <c r="H1233" i="1"/>
  <c r="J1232" i="1"/>
  <c r="I1232" i="1"/>
  <c r="H1232" i="1"/>
  <c r="J1231" i="1"/>
  <c r="I1231" i="1"/>
  <c r="H1231" i="1"/>
  <c r="J1230" i="1"/>
  <c r="I1230" i="1"/>
  <c r="H1230" i="1"/>
  <c r="J1229" i="1"/>
  <c r="I1229" i="1"/>
  <c r="H1229" i="1"/>
  <c r="J1228" i="1"/>
  <c r="I1228" i="1"/>
  <c r="H1228" i="1"/>
  <c r="J1227" i="1"/>
  <c r="I1227" i="1"/>
  <c r="H1227" i="1"/>
  <c r="J1226" i="1"/>
  <c r="I1226" i="1"/>
  <c r="H1226" i="1"/>
  <c r="J1225" i="1"/>
  <c r="I1225" i="1"/>
  <c r="H1225" i="1"/>
  <c r="J1224" i="1"/>
  <c r="I1224" i="1"/>
  <c r="H1224" i="1"/>
  <c r="J1223" i="1"/>
  <c r="I1223" i="1"/>
  <c r="H1223" i="1"/>
  <c r="J1222" i="1"/>
  <c r="I1222" i="1"/>
  <c r="H1222" i="1"/>
  <c r="J1221" i="1"/>
  <c r="I1221" i="1"/>
  <c r="H1221" i="1"/>
  <c r="J1220" i="1"/>
  <c r="I1220" i="1"/>
  <c r="H1220" i="1"/>
  <c r="J1219" i="1"/>
  <c r="I1219" i="1"/>
  <c r="H1219" i="1"/>
  <c r="J1218" i="1"/>
  <c r="I1218" i="1"/>
  <c r="H1218" i="1"/>
  <c r="J1217" i="1"/>
  <c r="I1217" i="1"/>
  <c r="H1217" i="1"/>
  <c r="J1216" i="1"/>
  <c r="I1216" i="1"/>
  <c r="H1216" i="1"/>
  <c r="J1215" i="1"/>
  <c r="I1215" i="1"/>
  <c r="H1215" i="1"/>
  <c r="J1214" i="1"/>
  <c r="I1214" i="1"/>
  <c r="H1214" i="1"/>
  <c r="J1213" i="1"/>
  <c r="I1213" i="1"/>
  <c r="H1213" i="1"/>
  <c r="J1212" i="1"/>
  <c r="I1212" i="1"/>
  <c r="H1212" i="1"/>
  <c r="J1211" i="1"/>
  <c r="I1211" i="1"/>
  <c r="H1211" i="1"/>
  <c r="J1210" i="1"/>
  <c r="I1210" i="1"/>
  <c r="H1210" i="1"/>
  <c r="J1209" i="1"/>
  <c r="I1209" i="1"/>
  <c r="H1209" i="1"/>
  <c r="J1208" i="1"/>
  <c r="I1208" i="1"/>
  <c r="H1208" i="1"/>
  <c r="J1207" i="1"/>
  <c r="I1207" i="1"/>
  <c r="H1207" i="1"/>
  <c r="J1206" i="1"/>
  <c r="I1206" i="1"/>
  <c r="H1206" i="1"/>
  <c r="J1205" i="1"/>
  <c r="I1205" i="1"/>
  <c r="H1205" i="1"/>
  <c r="J1204" i="1"/>
  <c r="I1204" i="1"/>
  <c r="H1204" i="1"/>
  <c r="J1203" i="1"/>
  <c r="I1203" i="1"/>
  <c r="H1203" i="1"/>
  <c r="J1202" i="1"/>
  <c r="I1202" i="1"/>
  <c r="H1202" i="1"/>
  <c r="J1201" i="1"/>
  <c r="I1201" i="1"/>
  <c r="H1201" i="1"/>
  <c r="J1200" i="1"/>
  <c r="I1200" i="1"/>
  <c r="H1200" i="1"/>
  <c r="J1199" i="1"/>
  <c r="I1199" i="1"/>
  <c r="H1199" i="1"/>
  <c r="J1198" i="1"/>
  <c r="I1198" i="1"/>
  <c r="H1198" i="1"/>
  <c r="J1197" i="1"/>
  <c r="I1197" i="1"/>
  <c r="H1197" i="1"/>
  <c r="J1196" i="1"/>
  <c r="I1196" i="1"/>
  <c r="H1196" i="1"/>
  <c r="J1195" i="1"/>
  <c r="I1195" i="1"/>
  <c r="H1195" i="1"/>
  <c r="J1194" i="1"/>
  <c r="I1194" i="1"/>
  <c r="H1194" i="1"/>
  <c r="J1193" i="1"/>
  <c r="I1193" i="1"/>
  <c r="H1193" i="1"/>
  <c r="J1192" i="1"/>
  <c r="I1192" i="1"/>
  <c r="H1192" i="1"/>
  <c r="J1191" i="1"/>
  <c r="I1191" i="1"/>
  <c r="H1191" i="1"/>
  <c r="J1190" i="1"/>
  <c r="I1190" i="1"/>
  <c r="H1190" i="1"/>
  <c r="J1189" i="1"/>
  <c r="I1189" i="1"/>
  <c r="H1189" i="1"/>
  <c r="J1188" i="1"/>
  <c r="I1188" i="1"/>
  <c r="H1188" i="1"/>
  <c r="J1187" i="1"/>
  <c r="I1187" i="1"/>
  <c r="H1187" i="1"/>
  <c r="J1186" i="1"/>
  <c r="I1186" i="1"/>
  <c r="H1186" i="1"/>
  <c r="J1185" i="1"/>
  <c r="I1185" i="1"/>
  <c r="H1185" i="1"/>
  <c r="J1184" i="1"/>
  <c r="I1184" i="1"/>
  <c r="H1184" i="1"/>
  <c r="J1183" i="1"/>
  <c r="I1183" i="1"/>
  <c r="H1183" i="1"/>
  <c r="J1182" i="1"/>
  <c r="I1182" i="1"/>
  <c r="H1182" i="1"/>
  <c r="J1181" i="1"/>
  <c r="I1181" i="1"/>
  <c r="H1181" i="1"/>
  <c r="J1180" i="1"/>
  <c r="I1180" i="1"/>
  <c r="H1180" i="1"/>
  <c r="J1179" i="1"/>
  <c r="I1179" i="1"/>
  <c r="H1179" i="1"/>
  <c r="J1178" i="1"/>
  <c r="I1178" i="1"/>
  <c r="H1178" i="1"/>
  <c r="J1177" i="1"/>
  <c r="I1177" i="1"/>
  <c r="H1177" i="1"/>
  <c r="J1176" i="1"/>
  <c r="I1176" i="1"/>
  <c r="H1176" i="1"/>
  <c r="J1175" i="1"/>
  <c r="I1175" i="1"/>
  <c r="H1175" i="1"/>
  <c r="J1174" i="1"/>
  <c r="I1174" i="1"/>
  <c r="H1174" i="1"/>
  <c r="J1173" i="1"/>
  <c r="I1173" i="1"/>
  <c r="H1173" i="1"/>
  <c r="J1172" i="1"/>
  <c r="I1172" i="1"/>
  <c r="H1172" i="1"/>
  <c r="J1171" i="1"/>
  <c r="I1171" i="1"/>
  <c r="H1171" i="1"/>
  <c r="J1170" i="1"/>
  <c r="I1170" i="1"/>
  <c r="H1170" i="1"/>
  <c r="J1169" i="1"/>
  <c r="I1169" i="1"/>
  <c r="H1169" i="1"/>
  <c r="J1168" i="1"/>
  <c r="I1168" i="1"/>
  <c r="H1168" i="1"/>
  <c r="J1167" i="1"/>
  <c r="I1167" i="1"/>
  <c r="H1167" i="1"/>
  <c r="J1166" i="1"/>
  <c r="I1166" i="1"/>
  <c r="H1166" i="1"/>
  <c r="J1165" i="1"/>
  <c r="I1165" i="1"/>
  <c r="H1165" i="1"/>
  <c r="J1164" i="1"/>
  <c r="I1164" i="1"/>
  <c r="H1164" i="1"/>
  <c r="J1163" i="1"/>
  <c r="I1163" i="1"/>
  <c r="H1163" i="1"/>
  <c r="J1162" i="1"/>
  <c r="I1162" i="1"/>
  <c r="H1162" i="1"/>
  <c r="J1161" i="1"/>
  <c r="I1161" i="1"/>
  <c r="H1161" i="1"/>
  <c r="J1160" i="1"/>
  <c r="I1160" i="1"/>
  <c r="H1160" i="1"/>
  <c r="J1159" i="1"/>
  <c r="I1159" i="1"/>
  <c r="H1159" i="1"/>
  <c r="J1158" i="1"/>
  <c r="I1158" i="1"/>
  <c r="H1158" i="1"/>
  <c r="J1157" i="1"/>
  <c r="I1157" i="1"/>
  <c r="H1157" i="1"/>
  <c r="J1156" i="1"/>
  <c r="I1156" i="1"/>
  <c r="H1156" i="1"/>
  <c r="J1155" i="1"/>
  <c r="I1155" i="1"/>
  <c r="H1155" i="1"/>
  <c r="J1154" i="1"/>
  <c r="I1154" i="1"/>
  <c r="H1154" i="1"/>
  <c r="J1153" i="1"/>
  <c r="I1153" i="1"/>
  <c r="H1153" i="1"/>
  <c r="J1152" i="1"/>
  <c r="I1152" i="1"/>
  <c r="H1152" i="1"/>
  <c r="J1151" i="1"/>
  <c r="I1151" i="1"/>
  <c r="H1151" i="1"/>
  <c r="J1150" i="1"/>
  <c r="I1150" i="1"/>
  <c r="H1150" i="1"/>
  <c r="J1149" i="1"/>
  <c r="I1149" i="1"/>
  <c r="H1149" i="1"/>
  <c r="J1148" i="1"/>
  <c r="I1148" i="1"/>
  <c r="H1148" i="1"/>
  <c r="J1147" i="1"/>
  <c r="I1147" i="1"/>
  <c r="H1147" i="1"/>
  <c r="J1146" i="1"/>
  <c r="I1146" i="1"/>
  <c r="H1146" i="1"/>
  <c r="J1145" i="1"/>
  <c r="I1145" i="1"/>
  <c r="H1145" i="1"/>
  <c r="J1144" i="1"/>
  <c r="I1144" i="1"/>
  <c r="H1144" i="1"/>
  <c r="J1143" i="1"/>
  <c r="I1143" i="1"/>
  <c r="H1143" i="1"/>
  <c r="J1142" i="1"/>
  <c r="I1142" i="1"/>
  <c r="H1142" i="1"/>
  <c r="J1141" i="1"/>
  <c r="I1141" i="1"/>
  <c r="H1141" i="1"/>
  <c r="J1140" i="1"/>
  <c r="I1140" i="1"/>
  <c r="H1140" i="1"/>
  <c r="J1139" i="1"/>
  <c r="I1139" i="1"/>
  <c r="H1139" i="1"/>
  <c r="J1138" i="1"/>
  <c r="I1138" i="1"/>
  <c r="H1138" i="1"/>
  <c r="J1137" i="1"/>
  <c r="I1137" i="1"/>
  <c r="H1137" i="1"/>
  <c r="J1136" i="1"/>
  <c r="I1136" i="1"/>
  <c r="H1136" i="1"/>
  <c r="J1135" i="1"/>
  <c r="I1135" i="1"/>
  <c r="H1135" i="1"/>
  <c r="J1134" i="1"/>
  <c r="I1134" i="1"/>
  <c r="H1134" i="1"/>
  <c r="J1133" i="1"/>
  <c r="I1133" i="1"/>
  <c r="H1133" i="1"/>
  <c r="J1132" i="1"/>
  <c r="I1132" i="1"/>
  <c r="H1132" i="1"/>
  <c r="J1131" i="1"/>
  <c r="I1131" i="1"/>
  <c r="H1131" i="1"/>
  <c r="J1130" i="1"/>
  <c r="I1130" i="1"/>
  <c r="H1130" i="1"/>
  <c r="J1129" i="1"/>
  <c r="I1129" i="1"/>
  <c r="H1129" i="1"/>
  <c r="J1128" i="1"/>
  <c r="I1128" i="1"/>
  <c r="H1128" i="1"/>
  <c r="J1127" i="1"/>
  <c r="I1127" i="1"/>
  <c r="H1127" i="1"/>
  <c r="J1126" i="1"/>
  <c r="I1126" i="1"/>
  <c r="H1126" i="1"/>
  <c r="J1125" i="1"/>
  <c r="I1125" i="1"/>
  <c r="H1125" i="1"/>
  <c r="J1124" i="1"/>
  <c r="I1124" i="1"/>
  <c r="H1124" i="1"/>
  <c r="J1123" i="1"/>
  <c r="I1123" i="1"/>
  <c r="H1123" i="1"/>
  <c r="J1122" i="1"/>
  <c r="I1122" i="1"/>
  <c r="H1122" i="1"/>
  <c r="J1121" i="1"/>
  <c r="I1121" i="1"/>
  <c r="H1121" i="1"/>
  <c r="J1120" i="1"/>
  <c r="I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I1109" i="1"/>
  <c r="H1109" i="1"/>
  <c r="J1108" i="1"/>
  <c r="I1108" i="1"/>
  <c r="H1108" i="1"/>
  <c r="J1107" i="1"/>
  <c r="I1107" i="1"/>
  <c r="H1107" i="1"/>
  <c r="J1106" i="1"/>
  <c r="I1106" i="1"/>
  <c r="H1106" i="1"/>
  <c r="J1105" i="1"/>
  <c r="I1105" i="1"/>
  <c r="H1105" i="1"/>
  <c r="J1104" i="1"/>
  <c r="I1104" i="1"/>
  <c r="H1104" i="1"/>
  <c r="J1103" i="1"/>
  <c r="I1103" i="1"/>
  <c r="H1103" i="1"/>
  <c r="J1102" i="1"/>
  <c r="I1102" i="1"/>
  <c r="H1102" i="1"/>
  <c r="J1101" i="1"/>
  <c r="I1101" i="1"/>
  <c r="H1101" i="1"/>
  <c r="J1100" i="1"/>
  <c r="I1100" i="1"/>
  <c r="H1100" i="1"/>
  <c r="J1099" i="1"/>
  <c r="I1099" i="1"/>
  <c r="H1099" i="1"/>
  <c r="J1098" i="1"/>
  <c r="I1098" i="1"/>
  <c r="H1098" i="1"/>
  <c r="J1097" i="1"/>
  <c r="I1097" i="1"/>
  <c r="H1097" i="1"/>
  <c r="J1096" i="1"/>
  <c r="I1096" i="1"/>
  <c r="H1096" i="1"/>
  <c r="J1095" i="1"/>
  <c r="I1095" i="1"/>
  <c r="H1095" i="1"/>
  <c r="J1094" i="1"/>
  <c r="I1094" i="1"/>
  <c r="H1094" i="1"/>
  <c r="J1093" i="1"/>
  <c r="I1093" i="1"/>
  <c r="H1093" i="1"/>
  <c r="J1092" i="1"/>
  <c r="I1092" i="1"/>
  <c r="H1092" i="1"/>
  <c r="J1091" i="1"/>
  <c r="I1091" i="1"/>
  <c r="H1091" i="1"/>
  <c r="J1090" i="1"/>
  <c r="I1090" i="1"/>
  <c r="H1090" i="1"/>
  <c r="J1089" i="1"/>
  <c r="I1089" i="1"/>
  <c r="H1089" i="1"/>
  <c r="J1088" i="1"/>
  <c r="I1088" i="1"/>
  <c r="H1088" i="1"/>
  <c r="J1087" i="1"/>
  <c r="I1087" i="1"/>
  <c r="H1087" i="1"/>
  <c r="J1086" i="1"/>
  <c r="I1086" i="1"/>
  <c r="H1086" i="1"/>
  <c r="J1085" i="1"/>
  <c r="I1085" i="1"/>
  <c r="H1085" i="1"/>
  <c r="J1084" i="1"/>
  <c r="I1084" i="1"/>
  <c r="H1084" i="1"/>
  <c r="J1083" i="1"/>
  <c r="I1083" i="1"/>
  <c r="H1083" i="1"/>
  <c r="J1082" i="1"/>
  <c r="I1082" i="1"/>
  <c r="H1082" i="1"/>
  <c r="J1081" i="1"/>
  <c r="I1081" i="1"/>
  <c r="H1081" i="1"/>
  <c r="J1080" i="1"/>
  <c r="I1080" i="1"/>
  <c r="H1080" i="1"/>
  <c r="J1079" i="1"/>
  <c r="I1079" i="1"/>
  <c r="H1079" i="1"/>
  <c r="J1078" i="1"/>
  <c r="I1078" i="1"/>
  <c r="H1078" i="1"/>
  <c r="J1077" i="1"/>
  <c r="I1077" i="1"/>
  <c r="H1077" i="1"/>
  <c r="J1076" i="1"/>
  <c r="I1076" i="1"/>
  <c r="H1076" i="1"/>
  <c r="J1075" i="1"/>
  <c r="I1075" i="1"/>
  <c r="H1075" i="1"/>
  <c r="J1074" i="1"/>
  <c r="I1074" i="1"/>
  <c r="H1074" i="1"/>
  <c r="J1073" i="1"/>
  <c r="I1073" i="1"/>
  <c r="H1073" i="1"/>
  <c r="J1072" i="1"/>
  <c r="I1072" i="1"/>
  <c r="H1072" i="1"/>
  <c r="J1071" i="1"/>
  <c r="I1071" i="1"/>
  <c r="H1071" i="1"/>
  <c r="J1070" i="1"/>
  <c r="I1070" i="1"/>
  <c r="H1070" i="1"/>
  <c r="J1069" i="1"/>
  <c r="I1069" i="1"/>
  <c r="H1069" i="1"/>
  <c r="J1068" i="1"/>
  <c r="I1068" i="1"/>
  <c r="H1068" i="1"/>
  <c r="J1067" i="1"/>
  <c r="I1067" i="1"/>
  <c r="H1067" i="1"/>
  <c r="J1066" i="1"/>
  <c r="I1066" i="1"/>
  <c r="H1066" i="1"/>
  <c r="J1065" i="1"/>
  <c r="I1065" i="1"/>
  <c r="H1065" i="1"/>
  <c r="J1064" i="1"/>
  <c r="I1064" i="1"/>
  <c r="H1064" i="1"/>
  <c r="J1063" i="1"/>
  <c r="I1063" i="1"/>
  <c r="H1063" i="1"/>
  <c r="J1062" i="1"/>
  <c r="I1062" i="1"/>
  <c r="H1062" i="1"/>
  <c r="J1061" i="1"/>
  <c r="I1061" i="1"/>
  <c r="H1061" i="1"/>
  <c r="J1060" i="1"/>
  <c r="I1060" i="1"/>
  <c r="H1060" i="1"/>
  <c r="J1059" i="1"/>
  <c r="I1059" i="1"/>
  <c r="H1059" i="1"/>
  <c r="J1058" i="1"/>
  <c r="I1058" i="1"/>
  <c r="H1058" i="1"/>
  <c r="J1057" i="1"/>
  <c r="I1057" i="1"/>
  <c r="H1057" i="1"/>
  <c r="J1056" i="1"/>
  <c r="I1056" i="1"/>
  <c r="H1056" i="1"/>
  <c r="J1055" i="1"/>
  <c r="I1055" i="1"/>
  <c r="H1055" i="1"/>
  <c r="J1054" i="1"/>
  <c r="I1054" i="1"/>
  <c r="H1054" i="1"/>
  <c r="J1053" i="1"/>
  <c r="I1053" i="1"/>
  <c r="H1053" i="1"/>
  <c r="J1052" i="1"/>
  <c r="I1052" i="1"/>
  <c r="H1052" i="1"/>
  <c r="J1051" i="1"/>
  <c r="I1051" i="1"/>
  <c r="H1051" i="1"/>
  <c r="J1050" i="1"/>
  <c r="I1050" i="1"/>
  <c r="H1050" i="1"/>
  <c r="J1049" i="1"/>
  <c r="I1049" i="1"/>
  <c r="H1049" i="1"/>
  <c r="J1048" i="1"/>
  <c r="I1048" i="1"/>
  <c r="H1048" i="1"/>
  <c r="J1047" i="1"/>
  <c r="I1047" i="1"/>
  <c r="H1047" i="1"/>
  <c r="J1046" i="1"/>
  <c r="I1046" i="1"/>
  <c r="H1046" i="1"/>
  <c r="J1045" i="1"/>
  <c r="I1045" i="1"/>
  <c r="H1045" i="1"/>
  <c r="J1044" i="1"/>
  <c r="I1044" i="1"/>
  <c r="H1044" i="1"/>
  <c r="J1043" i="1"/>
  <c r="I1043" i="1"/>
  <c r="H1043" i="1"/>
  <c r="J1042" i="1"/>
  <c r="I1042" i="1"/>
  <c r="H1042" i="1"/>
  <c r="J1041" i="1"/>
  <c r="I1041" i="1"/>
  <c r="H1041" i="1"/>
  <c r="J1040" i="1"/>
  <c r="I1040" i="1"/>
  <c r="H1040" i="1"/>
  <c r="J1039" i="1"/>
  <c r="I1039" i="1"/>
  <c r="H1039" i="1"/>
  <c r="J1038" i="1"/>
  <c r="I1038" i="1"/>
  <c r="H1038" i="1"/>
  <c r="J1037" i="1"/>
  <c r="I1037" i="1"/>
  <c r="H1037" i="1"/>
  <c r="J1036" i="1"/>
  <c r="I1036" i="1"/>
  <c r="H1036" i="1"/>
  <c r="J1035" i="1"/>
  <c r="I1035" i="1"/>
  <c r="H1035" i="1"/>
  <c r="J1034" i="1"/>
  <c r="I1034" i="1"/>
  <c r="H1034" i="1"/>
  <c r="J1033" i="1"/>
  <c r="I1033" i="1"/>
  <c r="H1033" i="1"/>
  <c r="J1032" i="1"/>
  <c r="I1032" i="1"/>
  <c r="H1032" i="1"/>
  <c r="J1031" i="1"/>
  <c r="I1031" i="1"/>
  <c r="H1031" i="1"/>
  <c r="J1030" i="1"/>
  <c r="I1030" i="1"/>
  <c r="H1030" i="1"/>
  <c r="J1029" i="1"/>
  <c r="I1029" i="1"/>
  <c r="H1029" i="1"/>
  <c r="J1028" i="1"/>
  <c r="I1028" i="1"/>
  <c r="H1028" i="1"/>
  <c r="J1027" i="1"/>
  <c r="I1027" i="1"/>
  <c r="H1027" i="1"/>
  <c r="J1026" i="1"/>
  <c r="I1026" i="1"/>
  <c r="H1026" i="1"/>
  <c r="J1025" i="1"/>
  <c r="I1025" i="1"/>
  <c r="H1025" i="1"/>
  <c r="J1024" i="1"/>
  <c r="I1024" i="1"/>
  <c r="H1024" i="1"/>
  <c r="J1023" i="1"/>
  <c r="I1023" i="1"/>
  <c r="H1023" i="1"/>
  <c r="J1022" i="1"/>
  <c r="I1022" i="1"/>
  <c r="H1022" i="1"/>
  <c r="J1021" i="1"/>
  <c r="I1021" i="1"/>
  <c r="H1021" i="1"/>
  <c r="J1020" i="1"/>
  <c r="I1020" i="1"/>
  <c r="H1020" i="1"/>
  <c r="J1019" i="1"/>
  <c r="I1019" i="1"/>
  <c r="H1019" i="1"/>
  <c r="J1018" i="1"/>
  <c r="I1018" i="1"/>
  <c r="H1018" i="1"/>
  <c r="J1017" i="1"/>
  <c r="I1017" i="1"/>
  <c r="H1017" i="1"/>
  <c r="J1016" i="1"/>
  <c r="I1016" i="1"/>
  <c r="H1016" i="1"/>
  <c r="J1015" i="1"/>
  <c r="I1015" i="1"/>
  <c r="H1015" i="1"/>
  <c r="J1014" i="1"/>
  <c r="I1014" i="1"/>
  <c r="H1014" i="1"/>
  <c r="J1013" i="1"/>
  <c r="I1013" i="1"/>
  <c r="H1013" i="1"/>
  <c r="J1012" i="1"/>
  <c r="I1012" i="1"/>
  <c r="H1012" i="1"/>
  <c r="J1011" i="1"/>
  <c r="I1011" i="1"/>
  <c r="H1011" i="1"/>
  <c r="J1010" i="1"/>
  <c r="I1010" i="1"/>
  <c r="H1010" i="1"/>
  <c r="J1009" i="1"/>
  <c r="I1009" i="1"/>
  <c r="H1009" i="1"/>
  <c r="J1008" i="1"/>
  <c r="I1008" i="1"/>
  <c r="H1008" i="1"/>
  <c r="J1007" i="1"/>
  <c r="I1007" i="1"/>
  <c r="H1007" i="1"/>
  <c r="J1006" i="1"/>
  <c r="I1006" i="1"/>
  <c r="H1006" i="1"/>
  <c r="J1005" i="1"/>
  <c r="I1005" i="1"/>
  <c r="H1005" i="1"/>
  <c r="J1004" i="1"/>
  <c r="I1004" i="1"/>
  <c r="H1004" i="1"/>
  <c r="J1003" i="1"/>
  <c r="I1003" i="1"/>
  <c r="H1003" i="1"/>
  <c r="J1002" i="1"/>
  <c r="I1002" i="1"/>
  <c r="H1002" i="1"/>
  <c r="J1001" i="1"/>
  <c r="I1001" i="1"/>
  <c r="H1001" i="1"/>
  <c r="J1000" i="1"/>
  <c r="I1000" i="1"/>
  <c r="H1000" i="1"/>
  <c r="J999" i="1"/>
  <c r="I999" i="1"/>
  <c r="H999" i="1"/>
  <c r="J998" i="1"/>
  <c r="I998" i="1"/>
  <c r="H998" i="1"/>
  <c r="J997" i="1"/>
  <c r="I997" i="1"/>
  <c r="H997" i="1"/>
  <c r="J996" i="1"/>
  <c r="I996" i="1"/>
  <c r="H996" i="1"/>
  <c r="J995" i="1"/>
  <c r="I995" i="1"/>
  <c r="H995" i="1"/>
  <c r="J994" i="1"/>
  <c r="I994" i="1"/>
  <c r="H994" i="1"/>
  <c r="J993" i="1"/>
  <c r="I993" i="1"/>
  <c r="H993" i="1"/>
  <c r="J992" i="1"/>
  <c r="I992" i="1"/>
  <c r="H992" i="1"/>
  <c r="J991" i="1"/>
  <c r="I991" i="1"/>
  <c r="H991" i="1"/>
  <c r="J990" i="1"/>
  <c r="I990" i="1"/>
  <c r="H990" i="1"/>
  <c r="J989" i="1"/>
  <c r="I989" i="1"/>
  <c r="H989" i="1"/>
  <c r="J988" i="1"/>
  <c r="I988" i="1"/>
  <c r="H988" i="1"/>
  <c r="J987" i="1"/>
  <c r="I987" i="1"/>
  <c r="H987" i="1"/>
  <c r="J986" i="1"/>
  <c r="I986" i="1"/>
  <c r="H986" i="1"/>
  <c r="J985" i="1"/>
  <c r="I985" i="1"/>
  <c r="H985" i="1"/>
  <c r="J984" i="1"/>
  <c r="I984" i="1"/>
  <c r="H984" i="1"/>
  <c r="J983" i="1"/>
  <c r="I983" i="1"/>
  <c r="H983" i="1"/>
  <c r="J982" i="1"/>
  <c r="I982" i="1"/>
  <c r="H982" i="1"/>
  <c r="J981" i="1"/>
  <c r="I981" i="1"/>
  <c r="H981" i="1"/>
  <c r="J980" i="1"/>
  <c r="I980" i="1"/>
  <c r="H980" i="1"/>
  <c r="J979" i="1"/>
  <c r="I979" i="1"/>
  <c r="H979" i="1"/>
  <c r="J978" i="1"/>
  <c r="I978" i="1"/>
  <c r="H978" i="1"/>
  <c r="J977" i="1"/>
  <c r="I977" i="1"/>
  <c r="H977" i="1"/>
  <c r="J976" i="1"/>
  <c r="I976" i="1"/>
  <c r="H976" i="1"/>
  <c r="J975" i="1"/>
  <c r="I975" i="1"/>
  <c r="H975" i="1"/>
  <c r="J974" i="1"/>
  <c r="I974" i="1"/>
  <c r="H974" i="1"/>
  <c r="J973" i="1"/>
  <c r="I973" i="1"/>
  <c r="H973" i="1"/>
  <c r="J972" i="1"/>
  <c r="I972" i="1"/>
  <c r="H972" i="1"/>
  <c r="J971" i="1"/>
  <c r="I971" i="1"/>
  <c r="H971" i="1"/>
  <c r="J970" i="1"/>
  <c r="I970" i="1"/>
  <c r="H970" i="1"/>
  <c r="J969" i="1"/>
  <c r="I969" i="1"/>
  <c r="H969" i="1"/>
  <c r="J968" i="1"/>
  <c r="I968" i="1"/>
  <c r="H968" i="1"/>
  <c r="J967" i="1"/>
  <c r="I967" i="1"/>
  <c r="H967" i="1"/>
  <c r="J966" i="1"/>
  <c r="I966" i="1"/>
  <c r="H966" i="1"/>
  <c r="J965" i="1"/>
  <c r="I965" i="1"/>
  <c r="H965" i="1"/>
  <c r="J964" i="1"/>
  <c r="I964" i="1"/>
  <c r="H964" i="1"/>
  <c r="J963" i="1"/>
  <c r="I963" i="1"/>
  <c r="H963" i="1"/>
  <c r="J962" i="1"/>
  <c r="I962" i="1"/>
  <c r="H962" i="1"/>
  <c r="J961" i="1"/>
  <c r="I961" i="1"/>
  <c r="H961" i="1"/>
  <c r="J960" i="1"/>
  <c r="I960" i="1"/>
  <c r="H960" i="1"/>
  <c r="J959" i="1"/>
  <c r="I959" i="1"/>
  <c r="H959" i="1"/>
  <c r="J958" i="1"/>
  <c r="I958" i="1"/>
  <c r="H958" i="1"/>
  <c r="J957" i="1"/>
  <c r="I957" i="1"/>
  <c r="H957" i="1"/>
  <c r="J956" i="1"/>
  <c r="I956" i="1"/>
  <c r="H956" i="1"/>
  <c r="J955" i="1"/>
  <c r="I955" i="1"/>
  <c r="H955" i="1"/>
  <c r="J954" i="1"/>
  <c r="I954" i="1"/>
  <c r="H954" i="1"/>
  <c r="J953" i="1"/>
  <c r="I953" i="1"/>
  <c r="H953" i="1"/>
  <c r="J952" i="1"/>
  <c r="I952" i="1"/>
  <c r="H952" i="1"/>
  <c r="J951" i="1"/>
  <c r="I951" i="1"/>
  <c r="H951" i="1"/>
  <c r="J950" i="1"/>
  <c r="I950" i="1"/>
  <c r="H950" i="1"/>
  <c r="J949" i="1"/>
  <c r="I949" i="1"/>
  <c r="H949" i="1"/>
  <c r="J948" i="1"/>
  <c r="I948" i="1"/>
  <c r="H948" i="1"/>
  <c r="J947" i="1"/>
  <c r="I947" i="1"/>
  <c r="H947" i="1"/>
  <c r="J946" i="1"/>
  <c r="I946" i="1"/>
  <c r="H946" i="1"/>
  <c r="J945" i="1"/>
  <c r="I945" i="1"/>
  <c r="H945" i="1"/>
  <c r="J944" i="1"/>
  <c r="I944" i="1"/>
  <c r="H944" i="1"/>
  <c r="J943" i="1"/>
  <c r="I943" i="1"/>
  <c r="H943" i="1"/>
  <c r="J942" i="1"/>
  <c r="I942" i="1"/>
  <c r="H942" i="1"/>
  <c r="J941" i="1"/>
  <c r="I941" i="1"/>
  <c r="H941" i="1"/>
  <c r="J940" i="1"/>
  <c r="I940" i="1"/>
  <c r="H940" i="1"/>
  <c r="J939" i="1"/>
  <c r="I939" i="1"/>
  <c r="H939" i="1"/>
  <c r="J938" i="1"/>
  <c r="I938" i="1"/>
  <c r="H938" i="1"/>
  <c r="J937" i="1"/>
  <c r="I937" i="1"/>
  <c r="H937" i="1"/>
  <c r="J936" i="1"/>
  <c r="I936" i="1"/>
  <c r="H936" i="1"/>
  <c r="J935" i="1"/>
  <c r="I935" i="1"/>
  <c r="H935" i="1"/>
  <c r="J934" i="1"/>
  <c r="I934" i="1"/>
  <c r="H934" i="1"/>
  <c r="J933" i="1"/>
  <c r="I933" i="1"/>
  <c r="H933" i="1"/>
  <c r="J932" i="1"/>
  <c r="I932" i="1"/>
  <c r="H932" i="1"/>
  <c r="J931" i="1"/>
  <c r="I931" i="1"/>
  <c r="H931" i="1"/>
  <c r="J930" i="1"/>
  <c r="I930" i="1"/>
  <c r="H930" i="1"/>
  <c r="J929" i="1"/>
  <c r="I929" i="1"/>
  <c r="H929" i="1"/>
  <c r="J928" i="1"/>
  <c r="I928" i="1"/>
  <c r="H928" i="1"/>
  <c r="J927" i="1"/>
  <c r="I927" i="1"/>
  <c r="H927" i="1"/>
  <c r="J926" i="1"/>
  <c r="I926" i="1"/>
  <c r="H926" i="1"/>
  <c r="J925" i="1"/>
  <c r="I925" i="1"/>
  <c r="H925" i="1"/>
  <c r="J924" i="1"/>
  <c r="I924" i="1"/>
  <c r="H924" i="1"/>
  <c r="J923" i="1"/>
  <c r="I923" i="1"/>
  <c r="H923" i="1"/>
  <c r="J922" i="1"/>
  <c r="I922" i="1"/>
  <c r="H922" i="1"/>
  <c r="J921" i="1"/>
  <c r="I921" i="1"/>
  <c r="H921" i="1"/>
  <c r="J920" i="1"/>
  <c r="I920" i="1"/>
  <c r="H920" i="1"/>
  <c r="J919" i="1"/>
  <c r="I919" i="1"/>
  <c r="H919" i="1"/>
  <c r="J918" i="1"/>
  <c r="I918" i="1"/>
  <c r="H918" i="1"/>
  <c r="J917" i="1"/>
  <c r="I917" i="1"/>
  <c r="H917" i="1"/>
  <c r="J916" i="1"/>
  <c r="I916" i="1"/>
  <c r="H916" i="1"/>
  <c r="J915" i="1"/>
  <c r="I915" i="1"/>
  <c r="H915" i="1"/>
  <c r="J914" i="1"/>
  <c r="I914" i="1"/>
  <c r="H914" i="1"/>
  <c r="J913" i="1"/>
  <c r="I913" i="1"/>
  <c r="H913" i="1"/>
  <c r="J912" i="1"/>
  <c r="I912" i="1"/>
  <c r="H912" i="1"/>
  <c r="J911" i="1"/>
  <c r="I911" i="1"/>
  <c r="H911" i="1"/>
  <c r="J910" i="1"/>
  <c r="I910" i="1"/>
  <c r="H910" i="1"/>
  <c r="J909" i="1"/>
  <c r="I909" i="1"/>
  <c r="H909" i="1"/>
  <c r="J908" i="1"/>
  <c r="I908" i="1"/>
  <c r="H908" i="1"/>
  <c r="J907" i="1"/>
  <c r="I907" i="1"/>
  <c r="H907" i="1"/>
  <c r="J906" i="1"/>
  <c r="I906" i="1"/>
  <c r="H906" i="1"/>
  <c r="J905" i="1"/>
  <c r="I905" i="1"/>
  <c r="H905" i="1"/>
  <c r="J904" i="1"/>
  <c r="I904" i="1"/>
  <c r="H904" i="1"/>
  <c r="J903" i="1"/>
  <c r="I903" i="1"/>
  <c r="H903" i="1"/>
  <c r="J902" i="1"/>
  <c r="I902" i="1"/>
  <c r="H902" i="1"/>
  <c r="J901" i="1"/>
  <c r="I901" i="1"/>
  <c r="H901" i="1"/>
  <c r="J900" i="1"/>
  <c r="I900" i="1"/>
  <c r="H900" i="1"/>
  <c r="J899" i="1"/>
  <c r="I899" i="1"/>
  <c r="H899" i="1"/>
  <c r="J898" i="1"/>
  <c r="I898" i="1"/>
  <c r="H898" i="1"/>
  <c r="J897" i="1"/>
  <c r="I897" i="1"/>
  <c r="H897" i="1"/>
  <c r="J896" i="1"/>
  <c r="I896" i="1"/>
  <c r="H896" i="1"/>
  <c r="J895" i="1"/>
  <c r="I895" i="1"/>
  <c r="H895" i="1"/>
  <c r="J894" i="1"/>
  <c r="I894" i="1"/>
  <c r="H894" i="1"/>
  <c r="J893" i="1"/>
  <c r="I893" i="1"/>
  <c r="H893" i="1"/>
  <c r="J892" i="1"/>
  <c r="I892" i="1"/>
  <c r="H892" i="1"/>
  <c r="J891" i="1"/>
  <c r="I891" i="1"/>
  <c r="H891" i="1"/>
  <c r="J890" i="1"/>
  <c r="I890" i="1"/>
  <c r="H890" i="1"/>
  <c r="J889" i="1"/>
  <c r="I889" i="1"/>
  <c r="H889" i="1"/>
  <c r="J888" i="1"/>
  <c r="I888" i="1"/>
  <c r="H888" i="1"/>
  <c r="J887" i="1"/>
  <c r="I887" i="1"/>
  <c r="H887" i="1"/>
  <c r="J886" i="1"/>
  <c r="I886" i="1"/>
  <c r="H886" i="1"/>
  <c r="J885" i="1"/>
  <c r="I885" i="1"/>
  <c r="H885" i="1"/>
  <c r="J884" i="1"/>
  <c r="I884" i="1"/>
  <c r="H884" i="1"/>
  <c r="J883" i="1"/>
  <c r="I883" i="1"/>
  <c r="H883" i="1"/>
  <c r="J882" i="1"/>
  <c r="I882" i="1"/>
  <c r="H882" i="1"/>
  <c r="J881" i="1"/>
  <c r="I881" i="1"/>
  <c r="H881" i="1"/>
  <c r="J880" i="1"/>
  <c r="I880" i="1"/>
  <c r="H880" i="1"/>
  <c r="J879" i="1"/>
  <c r="I879" i="1"/>
  <c r="H879" i="1"/>
  <c r="J878" i="1"/>
  <c r="I878" i="1"/>
  <c r="H878" i="1"/>
  <c r="J877" i="1"/>
  <c r="I877" i="1"/>
  <c r="H877" i="1"/>
  <c r="J876" i="1"/>
  <c r="I876" i="1"/>
  <c r="H876" i="1"/>
  <c r="J875" i="1"/>
  <c r="I875" i="1"/>
  <c r="H875" i="1"/>
  <c r="J874" i="1"/>
  <c r="I874" i="1"/>
  <c r="H874" i="1"/>
  <c r="J873" i="1"/>
  <c r="I873" i="1"/>
  <c r="H873" i="1"/>
  <c r="J872" i="1"/>
  <c r="I872" i="1"/>
  <c r="H872" i="1"/>
  <c r="J871" i="1"/>
  <c r="I871" i="1"/>
  <c r="H871" i="1"/>
  <c r="J870" i="1"/>
  <c r="I870" i="1"/>
  <c r="H870" i="1"/>
  <c r="J869" i="1"/>
  <c r="I869" i="1"/>
  <c r="H869" i="1"/>
  <c r="J868" i="1"/>
  <c r="I868" i="1"/>
  <c r="H868" i="1"/>
  <c r="J867" i="1"/>
  <c r="I867" i="1"/>
  <c r="H867" i="1"/>
  <c r="J866" i="1"/>
  <c r="I866" i="1"/>
  <c r="H866" i="1"/>
  <c r="J865" i="1"/>
  <c r="I865" i="1"/>
  <c r="H865" i="1"/>
  <c r="J864" i="1"/>
  <c r="I864" i="1"/>
  <c r="H864" i="1"/>
  <c r="J863" i="1"/>
  <c r="I863" i="1"/>
  <c r="H863" i="1"/>
  <c r="J862" i="1"/>
  <c r="I862" i="1"/>
  <c r="H862" i="1"/>
  <c r="J861" i="1"/>
  <c r="I861" i="1"/>
  <c r="H861" i="1"/>
  <c r="J860" i="1"/>
  <c r="I860" i="1"/>
  <c r="H860" i="1"/>
  <c r="J859" i="1"/>
  <c r="I859" i="1"/>
  <c r="H859" i="1"/>
  <c r="J858" i="1"/>
  <c r="I858" i="1"/>
  <c r="H858" i="1"/>
  <c r="J857" i="1"/>
  <c r="I857" i="1"/>
  <c r="H857" i="1"/>
  <c r="J856" i="1"/>
  <c r="I856" i="1"/>
  <c r="H856" i="1"/>
  <c r="J855" i="1"/>
  <c r="I855" i="1"/>
  <c r="H855" i="1"/>
  <c r="J854" i="1"/>
  <c r="I854" i="1"/>
  <c r="H854" i="1"/>
  <c r="J853" i="1"/>
  <c r="I853" i="1"/>
  <c r="H853" i="1"/>
  <c r="J852" i="1"/>
  <c r="I852" i="1"/>
  <c r="H852" i="1"/>
  <c r="J851" i="1"/>
  <c r="I851" i="1"/>
  <c r="H851" i="1"/>
  <c r="J850" i="1"/>
  <c r="I850" i="1"/>
  <c r="H850" i="1"/>
  <c r="J849" i="1"/>
  <c r="I849" i="1"/>
  <c r="H849" i="1"/>
  <c r="J848" i="1"/>
  <c r="I848" i="1"/>
  <c r="H848" i="1"/>
  <c r="J847" i="1"/>
  <c r="I847" i="1"/>
  <c r="H847" i="1"/>
  <c r="J846" i="1"/>
  <c r="I846" i="1"/>
  <c r="H846" i="1"/>
  <c r="J845" i="1"/>
  <c r="I845" i="1"/>
  <c r="H845" i="1"/>
  <c r="J844" i="1"/>
  <c r="I844" i="1"/>
  <c r="H844" i="1"/>
  <c r="J843" i="1"/>
  <c r="I843" i="1"/>
  <c r="H843" i="1"/>
  <c r="J842" i="1"/>
  <c r="I842" i="1"/>
  <c r="H842" i="1"/>
  <c r="J841" i="1"/>
  <c r="I841" i="1"/>
  <c r="H841" i="1"/>
  <c r="J840" i="1"/>
  <c r="I840" i="1"/>
  <c r="H840" i="1"/>
  <c r="J839" i="1"/>
  <c r="I839" i="1"/>
  <c r="H839" i="1"/>
  <c r="J838" i="1"/>
  <c r="I838" i="1"/>
  <c r="H838" i="1"/>
  <c r="J837" i="1"/>
  <c r="I837" i="1"/>
  <c r="H837" i="1"/>
  <c r="J836" i="1"/>
  <c r="I836" i="1"/>
  <c r="H836" i="1"/>
  <c r="J835" i="1"/>
  <c r="I835" i="1"/>
  <c r="H835" i="1"/>
  <c r="J834" i="1"/>
  <c r="I834" i="1"/>
  <c r="H834" i="1"/>
  <c r="J833" i="1"/>
  <c r="I833" i="1"/>
  <c r="H833" i="1"/>
  <c r="J832" i="1"/>
  <c r="I832" i="1"/>
  <c r="H832" i="1"/>
  <c r="J831" i="1"/>
  <c r="I831" i="1"/>
  <c r="H831" i="1"/>
  <c r="J830" i="1"/>
  <c r="I830" i="1"/>
  <c r="H830" i="1"/>
  <c r="J829" i="1"/>
  <c r="I829" i="1"/>
  <c r="H829" i="1"/>
  <c r="J828" i="1"/>
  <c r="I828" i="1"/>
  <c r="H828" i="1"/>
  <c r="J827" i="1"/>
  <c r="I827" i="1"/>
  <c r="H827" i="1"/>
  <c r="J826" i="1"/>
  <c r="I826" i="1"/>
  <c r="H826" i="1"/>
  <c r="J825" i="1"/>
  <c r="I825" i="1"/>
  <c r="H825" i="1"/>
  <c r="J824" i="1"/>
  <c r="I824" i="1"/>
  <c r="H824" i="1"/>
  <c r="J823" i="1"/>
  <c r="I823" i="1"/>
  <c r="H823" i="1"/>
  <c r="J822" i="1"/>
  <c r="I822" i="1"/>
  <c r="H822" i="1"/>
  <c r="J821" i="1"/>
  <c r="I821" i="1"/>
  <c r="H821" i="1"/>
  <c r="J820" i="1"/>
  <c r="I820" i="1"/>
  <c r="H820" i="1"/>
  <c r="J819" i="1"/>
  <c r="I819" i="1"/>
  <c r="H819" i="1"/>
  <c r="J818" i="1"/>
  <c r="I818" i="1"/>
  <c r="H818" i="1"/>
  <c r="J817" i="1"/>
  <c r="I817" i="1"/>
  <c r="H817" i="1"/>
  <c r="J816" i="1"/>
  <c r="I816" i="1"/>
  <c r="H816" i="1"/>
  <c r="J815" i="1"/>
  <c r="I815" i="1"/>
  <c r="H815" i="1"/>
  <c r="J814" i="1"/>
  <c r="I814" i="1"/>
  <c r="H814" i="1"/>
  <c r="J813" i="1"/>
  <c r="I813" i="1"/>
  <c r="H813" i="1"/>
  <c r="J812" i="1"/>
  <c r="I812" i="1"/>
  <c r="H812" i="1"/>
  <c r="J811" i="1"/>
  <c r="I811" i="1"/>
  <c r="H811" i="1"/>
  <c r="J810" i="1"/>
  <c r="I810" i="1"/>
  <c r="H810" i="1"/>
  <c r="J809" i="1"/>
  <c r="I809" i="1"/>
  <c r="H809" i="1"/>
  <c r="J808" i="1"/>
  <c r="I808" i="1"/>
  <c r="H808" i="1"/>
  <c r="J807" i="1"/>
  <c r="I807" i="1"/>
  <c r="H807" i="1"/>
  <c r="J806" i="1"/>
  <c r="I806" i="1"/>
  <c r="H806" i="1"/>
  <c r="J805" i="1"/>
  <c r="I805" i="1"/>
  <c r="H805" i="1"/>
  <c r="J804" i="1"/>
  <c r="I804" i="1"/>
  <c r="H804" i="1"/>
  <c r="J803" i="1"/>
  <c r="I803" i="1"/>
  <c r="H803" i="1"/>
  <c r="J802" i="1"/>
  <c r="I802" i="1"/>
  <c r="H802" i="1"/>
  <c r="J801" i="1"/>
  <c r="I801" i="1"/>
  <c r="H801" i="1"/>
  <c r="J800" i="1"/>
  <c r="I800" i="1"/>
  <c r="H800" i="1"/>
  <c r="J799" i="1"/>
  <c r="I799" i="1"/>
  <c r="H799" i="1"/>
  <c r="J798" i="1"/>
  <c r="I798" i="1"/>
  <c r="H798" i="1"/>
  <c r="J797" i="1"/>
  <c r="I797" i="1"/>
  <c r="H797" i="1"/>
  <c r="J796" i="1"/>
  <c r="I796" i="1"/>
  <c r="H796" i="1"/>
  <c r="J795" i="1"/>
  <c r="I795" i="1"/>
  <c r="H795" i="1"/>
  <c r="J794" i="1"/>
  <c r="I794" i="1"/>
  <c r="H794" i="1"/>
  <c r="J793" i="1"/>
  <c r="I793" i="1"/>
  <c r="H793" i="1"/>
  <c r="J792" i="1"/>
  <c r="I792" i="1"/>
  <c r="H792" i="1"/>
  <c r="J791" i="1"/>
  <c r="I791" i="1"/>
  <c r="H791" i="1"/>
  <c r="J790" i="1"/>
  <c r="I790" i="1"/>
  <c r="H790" i="1"/>
  <c r="J789" i="1"/>
  <c r="I789" i="1"/>
  <c r="H789" i="1"/>
  <c r="J788" i="1"/>
  <c r="I788" i="1"/>
  <c r="H788" i="1"/>
  <c r="J787" i="1"/>
  <c r="I787" i="1"/>
  <c r="H787" i="1"/>
  <c r="J786" i="1"/>
  <c r="I786" i="1"/>
  <c r="H786" i="1"/>
  <c r="J785" i="1"/>
  <c r="I785" i="1"/>
  <c r="H785" i="1"/>
  <c r="J784" i="1"/>
  <c r="I784" i="1"/>
  <c r="H784" i="1"/>
  <c r="J783" i="1"/>
  <c r="I783" i="1"/>
  <c r="H783" i="1"/>
  <c r="J782" i="1"/>
  <c r="I782" i="1"/>
  <c r="H782" i="1"/>
  <c r="J781" i="1"/>
  <c r="I781" i="1"/>
  <c r="H781" i="1"/>
  <c r="J780" i="1"/>
  <c r="I780" i="1"/>
  <c r="H780" i="1"/>
  <c r="J779" i="1"/>
  <c r="I779" i="1"/>
  <c r="H779" i="1"/>
  <c r="J778" i="1"/>
  <c r="I778" i="1"/>
  <c r="H778" i="1"/>
  <c r="J777" i="1"/>
  <c r="I777" i="1"/>
  <c r="H777" i="1"/>
  <c r="J776" i="1"/>
  <c r="I776" i="1"/>
  <c r="H776" i="1"/>
  <c r="J775" i="1"/>
  <c r="I775" i="1"/>
  <c r="H775" i="1"/>
  <c r="J774" i="1"/>
  <c r="I774" i="1"/>
  <c r="H774" i="1"/>
  <c r="J773" i="1"/>
  <c r="I773" i="1"/>
  <c r="H773" i="1"/>
  <c r="J772" i="1"/>
  <c r="I772" i="1"/>
  <c r="H772" i="1"/>
  <c r="J771" i="1"/>
  <c r="I771" i="1"/>
  <c r="H771" i="1"/>
  <c r="J770" i="1"/>
  <c r="I770" i="1"/>
  <c r="H770" i="1"/>
  <c r="J769" i="1"/>
  <c r="I769" i="1"/>
  <c r="H769" i="1"/>
  <c r="J768" i="1"/>
  <c r="I768" i="1"/>
  <c r="H768" i="1"/>
  <c r="J767" i="1"/>
  <c r="I767" i="1"/>
  <c r="H767" i="1"/>
  <c r="J766" i="1"/>
  <c r="I766" i="1"/>
  <c r="H766" i="1"/>
  <c r="J765" i="1"/>
  <c r="I765" i="1"/>
  <c r="H765" i="1"/>
  <c r="J764" i="1"/>
  <c r="I764" i="1"/>
  <c r="H764" i="1"/>
  <c r="J763" i="1"/>
  <c r="I763" i="1"/>
  <c r="H763" i="1"/>
  <c r="J762" i="1"/>
  <c r="I762" i="1"/>
  <c r="H762" i="1"/>
  <c r="J761" i="1"/>
  <c r="I761" i="1"/>
  <c r="H761" i="1"/>
  <c r="J760" i="1"/>
  <c r="I760" i="1"/>
  <c r="H760" i="1"/>
  <c r="J759" i="1"/>
  <c r="I759" i="1"/>
  <c r="H759" i="1"/>
  <c r="J758" i="1"/>
  <c r="I758" i="1"/>
  <c r="H758" i="1"/>
  <c r="J757" i="1"/>
  <c r="I757" i="1"/>
  <c r="H757" i="1"/>
  <c r="J756" i="1"/>
  <c r="I756" i="1"/>
  <c r="H756" i="1"/>
  <c r="J755" i="1"/>
  <c r="I755" i="1"/>
  <c r="H755" i="1"/>
  <c r="J754" i="1"/>
  <c r="I754" i="1"/>
  <c r="H754" i="1"/>
  <c r="J753" i="1"/>
  <c r="I753" i="1"/>
  <c r="H753" i="1"/>
  <c r="J752" i="1"/>
  <c r="I752" i="1"/>
  <c r="H752" i="1"/>
  <c r="J751" i="1"/>
  <c r="I751" i="1"/>
  <c r="H751" i="1"/>
  <c r="J750" i="1"/>
  <c r="I750" i="1"/>
  <c r="H750" i="1"/>
  <c r="J749" i="1"/>
  <c r="I749" i="1"/>
  <c r="H749" i="1"/>
  <c r="J748" i="1"/>
  <c r="I748" i="1"/>
  <c r="H748" i="1"/>
  <c r="J747" i="1"/>
  <c r="I747" i="1"/>
  <c r="H747" i="1"/>
  <c r="J746" i="1"/>
  <c r="I746" i="1"/>
  <c r="H746" i="1"/>
  <c r="J745" i="1"/>
  <c r="I745" i="1"/>
  <c r="H745" i="1"/>
  <c r="J744" i="1"/>
  <c r="I744" i="1"/>
  <c r="H744" i="1"/>
  <c r="J743" i="1"/>
  <c r="I743" i="1"/>
  <c r="H743" i="1"/>
  <c r="J742" i="1"/>
  <c r="I742" i="1"/>
  <c r="H742" i="1"/>
  <c r="J741" i="1"/>
  <c r="I741" i="1"/>
  <c r="H741" i="1"/>
  <c r="J740" i="1"/>
  <c r="I740" i="1"/>
  <c r="H740" i="1"/>
  <c r="J739" i="1"/>
  <c r="I739" i="1"/>
  <c r="H739" i="1"/>
  <c r="J738" i="1"/>
  <c r="I738" i="1"/>
  <c r="H738" i="1"/>
  <c r="J737" i="1"/>
  <c r="I737" i="1"/>
  <c r="H737" i="1"/>
  <c r="J736" i="1"/>
  <c r="I736" i="1"/>
  <c r="H736" i="1"/>
  <c r="J735" i="1"/>
  <c r="I735" i="1"/>
  <c r="H735" i="1"/>
  <c r="J734" i="1"/>
  <c r="I734" i="1"/>
  <c r="H734" i="1"/>
  <c r="J733" i="1"/>
  <c r="I733" i="1"/>
  <c r="H733" i="1"/>
  <c r="J732" i="1"/>
  <c r="I732" i="1"/>
  <c r="H732" i="1"/>
  <c r="J731" i="1"/>
  <c r="I731" i="1"/>
  <c r="H731" i="1"/>
  <c r="J730" i="1"/>
  <c r="I730" i="1"/>
  <c r="H730" i="1"/>
  <c r="J729" i="1"/>
  <c r="I729" i="1"/>
  <c r="H729" i="1"/>
  <c r="J728" i="1"/>
  <c r="I728" i="1"/>
  <c r="H728" i="1"/>
  <c r="J727" i="1"/>
  <c r="I727" i="1"/>
  <c r="H727" i="1"/>
  <c r="J726" i="1"/>
  <c r="I726" i="1"/>
  <c r="H726" i="1"/>
  <c r="J725" i="1"/>
  <c r="I725" i="1"/>
  <c r="H725" i="1"/>
  <c r="J724" i="1"/>
  <c r="I724" i="1"/>
  <c r="H724" i="1"/>
  <c r="J723" i="1"/>
  <c r="I723" i="1"/>
  <c r="H723" i="1"/>
  <c r="J722" i="1"/>
  <c r="I722" i="1"/>
  <c r="H722" i="1"/>
  <c r="J721" i="1"/>
  <c r="I721" i="1"/>
  <c r="H721" i="1"/>
  <c r="J720" i="1"/>
  <c r="I720" i="1"/>
  <c r="H720" i="1"/>
  <c r="J719" i="1"/>
  <c r="I719" i="1"/>
  <c r="H719" i="1"/>
  <c r="J718" i="1"/>
  <c r="I718" i="1"/>
  <c r="H718" i="1"/>
  <c r="J717" i="1"/>
  <c r="I717" i="1"/>
  <c r="H717" i="1"/>
  <c r="J716" i="1"/>
  <c r="I716" i="1"/>
  <c r="H716" i="1"/>
  <c r="J715" i="1"/>
  <c r="I715" i="1"/>
  <c r="H715" i="1"/>
  <c r="J714" i="1"/>
  <c r="I714" i="1"/>
  <c r="H714" i="1"/>
  <c r="J713" i="1"/>
  <c r="I713" i="1"/>
  <c r="H713" i="1"/>
  <c r="J712" i="1"/>
  <c r="I712" i="1"/>
  <c r="H712" i="1"/>
  <c r="J711" i="1"/>
  <c r="I711" i="1"/>
  <c r="H711" i="1"/>
  <c r="J710" i="1"/>
  <c r="I710" i="1"/>
  <c r="H710" i="1"/>
  <c r="J709" i="1"/>
  <c r="I709" i="1"/>
  <c r="H709" i="1"/>
  <c r="J708" i="1"/>
  <c r="I708" i="1"/>
  <c r="H708" i="1"/>
  <c r="J707" i="1"/>
  <c r="I707" i="1"/>
  <c r="H707" i="1"/>
  <c r="J706" i="1"/>
  <c r="I706" i="1"/>
  <c r="H706" i="1"/>
  <c r="J705" i="1"/>
  <c r="I705" i="1"/>
  <c r="H705" i="1"/>
  <c r="J704" i="1"/>
  <c r="I704" i="1"/>
  <c r="H704" i="1"/>
  <c r="J703" i="1"/>
  <c r="I703" i="1"/>
  <c r="H703" i="1"/>
  <c r="J702" i="1"/>
  <c r="I702" i="1"/>
  <c r="H702" i="1"/>
  <c r="J701" i="1"/>
  <c r="I701" i="1"/>
  <c r="H701" i="1"/>
  <c r="J700" i="1"/>
  <c r="I700" i="1"/>
  <c r="H700" i="1"/>
  <c r="J699" i="1"/>
  <c r="I699" i="1"/>
  <c r="H699" i="1"/>
  <c r="J698" i="1"/>
  <c r="I698" i="1"/>
  <c r="H698" i="1"/>
  <c r="J697" i="1"/>
  <c r="I697" i="1"/>
  <c r="H697" i="1"/>
  <c r="J696" i="1"/>
  <c r="I696" i="1"/>
  <c r="H696" i="1"/>
  <c r="J695" i="1"/>
  <c r="I695" i="1"/>
  <c r="H695" i="1"/>
  <c r="J694" i="1"/>
  <c r="I694" i="1"/>
  <c r="H694" i="1"/>
  <c r="J693" i="1"/>
  <c r="I693" i="1"/>
  <c r="H693" i="1"/>
  <c r="J692" i="1"/>
  <c r="I692" i="1"/>
  <c r="H692" i="1"/>
  <c r="J691" i="1"/>
  <c r="I691" i="1"/>
  <c r="H691" i="1"/>
  <c r="J690" i="1"/>
  <c r="I690" i="1"/>
  <c r="H690" i="1"/>
  <c r="J689" i="1"/>
  <c r="I689" i="1"/>
  <c r="H689" i="1"/>
  <c r="J688" i="1"/>
  <c r="I688" i="1"/>
  <c r="H688" i="1"/>
  <c r="J687" i="1"/>
  <c r="I687" i="1"/>
  <c r="H687" i="1"/>
  <c r="J686" i="1"/>
  <c r="I686" i="1"/>
  <c r="H686" i="1"/>
  <c r="J685" i="1"/>
  <c r="I685" i="1"/>
  <c r="H685" i="1"/>
  <c r="J684" i="1"/>
  <c r="I684" i="1"/>
  <c r="H684" i="1"/>
  <c r="J683" i="1"/>
  <c r="I683" i="1"/>
  <c r="H683" i="1"/>
  <c r="J682" i="1"/>
  <c r="I682" i="1"/>
  <c r="H682" i="1"/>
  <c r="J681" i="1"/>
  <c r="I681" i="1"/>
  <c r="H681" i="1"/>
  <c r="J680" i="1"/>
  <c r="I680" i="1"/>
  <c r="H680" i="1"/>
  <c r="J679" i="1"/>
  <c r="I679" i="1"/>
  <c r="H679" i="1"/>
  <c r="J678" i="1"/>
  <c r="I678" i="1"/>
  <c r="H678" i="1"/>
  <c r="J677" i="1"/>
  <c r="I677" i="1"/>
  <c r="H677" i="1"/>
  <c r="J676" i="1"/>
  <c r="I676" i="1"/>
  <c r="H676" i="1"/>
  <c r="J675" i="1"/>
  <c r="I675" i="1"/>
  <c r="H675" i="1"/>
  <c r="J674" i="1"/>
  <c r="I674" i="1"/>
  <c r="H674" i="1"/>
  <c r="J673" i="1"/>
  <c r="I673" i="1"/>
  <c r="H673" i="1"/>
  <c r="J672" i="1"/>
  <c r="I672" i="1"/>
  <c r="H672" i="1"/>
  <c r="J671" i="1"/>
  <c r="I671" i="1"/>
  <c r="H671" i="1"/>
  <c r="J670" i="1"/>
  <c r="I670" i="1"/>
  <c r="H670" i="1"/>
  <c r="J669" i="1"/>
  <c r="I669" i="1"/>
  <c r="H669" i="1"/>
  <c r="J668" i="1"/>
  <c r="I668" i="1"/>
  <c r="H668" i="1"/>
  <c r="J667" i="1"/>
  <c r="I667" i="1"/>
  <c r="H667" i="1"/>
  <c r="J666" i="1"/>
  <c r="I666" i="1"/>
  <c r="H666" i="1"/>
  <c r="J665" i="1"/>
  <c r="I665" i="1"/>
  <c r="H665" i="1"/>
  <c r="J664" i="1"/>
  <c r="I664" i="1"/>
  <c r="H664" i="1"/>
  <c r="J663" i="1"/>
  <c r="I663" i="1"/>
  <c r="H663" i="1"/>
  <c r="J662" i="1"/>
  <c r="I662" i="1"/>
  <c r="H662" i="1"/>
  <c r="J661" i="1"/>
  <c r="I661" i="1"/>
  <c r="H661" i="1"/>
  <c r="J660" i="1"/>
  <c r="I660" i="1"/>
  <c r="H660" i="1"/>
  <c r="J659" i="1"/>
  <c r="I659" i="1"/>
  <c r="H659" i="1"/>
  <c r="J658" i="1"/>
  <c r="I658" i="1"/>
  <c r="H658" i="1"/>
  <c r="J657" i="1"/>
  <c r="I657" i="1"/>
  <c r="H657" i="1"/>
  <c r="J656" i="1"/>
  <c r="I656" i="1"/>
  <c r="H656" i="1"/>
  <c r="J655" i="1"/>
  <c r="I655" i="1"/>
  <c r="H655" i="1"/>
  <c r="J654" i="1"/>
  <c r="I654" i="1"/>
  <c r="H654" i="1"/>
  <c r="J653" i="1"/>
  <c r="I653" i="1"/>
  <c r="H653" i="1"/>
  <c r="J652" i="1"/>
  <c r="I652" i="1"/>
  <c r="H652" i="1"/>
  <c r="J651" i="1"/>
  <c r="I651" i="1"/>
  <c r="H651" i="1"/>
  <c r="J650" i="1"/>
  <c r="I650" i="1"/>
  <c r="H650" i="1"/>
  <c r="J649" i="1"/>
  <c r="I649" i="1"/>
  <c r="H649" i="1"/>
  <c r="J648" i="1"/>
  <c r="I648" i="1"/>
  <c r="H648" i="1"/>
  <c r="J647" i="1"/>
  <c r="I647" i="1"/>
  <c r="H647" i="1"/>
  <c r="J646" i="1"/>
  <c r="I646" i="1"/>
  <c r="H646" i="1"/>
  <c r="J645" i="1"/>
  <c r="I645" i="1"/>
  <c r="H645" i="1"/>
  <c r="J644" i="1"/>
  <c r="I644" i="1"/>
  <c r="H644" i="1"/>
  <c r="J643" i="1"/>
  <c r="I643" i="1"/>
  <c r="H643" i="1"/>
  <c r="J642" i="1"/>
  <c r="I642" i="1"/>
  <c r="H642" i="1"/>
  <c r="J641" i="1"/>
  <c r="I641" i="1"/>
  <c r="H641" i="1"/>
  <c r="J640" i="1"/>
  <c r="I640" i="1"/>
  <c r="H640" i="1"/>
  <c r="J639" i="1"/>
  <c r="I639" i="1"/>
  <c r="H639" i="1"/>
  <c r="J638" i="1"/>
  <c r="I638" i="1"/>
  <c r="H638" i="1"/>
  <c r="J637" i="1"/>
  <c r="I637" i="1"/>
  <c r="H637" i="1"/>
  <c r="J636" i="1"/>
  <c r="I636" i="1"/>
  <c r="H636" i="1"/>
  <c r="J635" i="1"/>
  <c r="I635" i="1"/>
  <c r="H635" i="1"/>
  <c r="J634" i="1"/>
  <c r="I634" i="1"/>
  <c r="H634" i="1"/>
  <c r="J633" i="1"/>
  <c r="I633" i="1"/>
  <c r="H633" i="1"/>
  <c r="J632" i="1"/>
  <c r="I632" i="1"/>
  <c r="H632" i="1"/>
  <c r="J631" i="1"/>
  <c r="I631" i="1"/>
  <c r="H631" i="1"/>
  <c r="J630" i="1"/>
  <c r="I630" i="1"/>
  <c r="H630" i="1"/>
  <c r="J629" i="1"/>
  <c r="I629" i="1"/>
  <c r="H629" i="1"/>
  <c r="J628" i="1"/>
  <c r="I628" i="1"/>
  <c r="H628" i="1"/>
  <c r="J627" i="1"/>
  <c r="I627" i="1"/>
  <c r="H627" i="1"/>
  <c r="J626" i="1"/>
  <c r="I626" i="1"/>
  <c r="H626" i="1"/>
  <c r="J625" i="1"/>
  <c r="I625" i="1"/>
  <c r="H625" i="1"/>
  <c r="J624" i="1"/>
  <c r="I624" i="1"/>
  <c r="H624" i="1"/>
  <c r="J623" i="1"/>
  <c r="I623" i="1"/>
  <c r="H623" i="1"/>
  <c r="J622" i="1"/>
  <c r="I622" i="1"/>
  <c r="H622" i="1"/>
  <c r="J621" i="1"/>
  <c r="I621" i="1"/>
  <c r="H621" i="1"/>
  <c r="J620" i="1"/>
  <c r="I620" i="1"/>
  <c r="H620" i="1"/>
  <c r="J619" i="1"/>
  <c r="I619" i="1"/>
  <c r="H619" i="1"/>
  <c r="J618" i="1"/>
  <c r="I618" i="1"/>
  <c r="H618" i="1"/>
  <c r="J617" i="1"/>
  <c r="I617" i="1"/>
  <c r="H617" i="1"/>
  <c r="J616" i="1"/>
  <c r="I616" i="1"/>
  <c r="H616" i="1"/>
  <c r="J615" i="1"/>
  <c r="I615" i="1"/>
  <c r="H615" i="1"/>
  <c r="J614" i="1"/>
  <c r="I614" i="1"/>
  <c r="H614" i="1"/>
  <c r="J613" i="1"/>
  <c r="I613" i="1"/>
  <c r="H613" i="1"/>
  <c r="J612" i="1"/>
  <c r="I612" i="1"/>
  <c r="H612" i="1"/>
  <c r="J611" i="1"/>
  <c r="I611" i="1"/>
  <c r="H611" i="1"/>
  <c r="J610" i="1"/>
  <c r="I610" i="1"/>
  <c r="H610" i="1"/>
  <c r="J609" i="1"/>
  <c r="I609" i="1"/>
  <c r="H609" i="1"/>
  <c r="J608" i="1"/>
  <c r="I608" i="1"/>
  <c r="H608" i="1"/>
  <c r="J607" i="1"/>
  <c r="I607" i="1"/>
  <c r="H607" i="1"/>
  <c r="J606" i="1"/>
  <c r="I606" i="1"/>
  <c r="H606" i="1"/>
  <c r="J605" i="1"/>
  <c r="I605" i="1"/>
  <c r="H605" i="1"/>
  <c r="J604" i="1"/>
  <c r="I604" i="1"/>
  <c r="H604" i="1"/>
  <c r="J603" i="1"/>
  <c r="I603" i="1"/>
  <c r="H603" i="1"/>
  <c r="J602" i="1"/>
  <c r="I602" i="1"/>
  <c r="H602" i="1"/>
  <c r="J601" i="1"/>
  <c r="I601" i="1"/>
  <c r="H601" i="1"/>
  <c r="J600" i="1"/>
  <c r="I600" i="1"/>
  <c r="H600" i="1"/>
  <c r="J599" i="1"/>
  <c r="I599" i="1"/>
  <c r="H599" i="1"/>
  <c r="J598" i="1"/>
  <c r="I598" i="1"/>
  <c r="H598" i="1"/>
  <c r="J597" i="1"/>
  <c r="I597" i="1"/>
  <c r="H597" i="1"/>
  <c r="J596" i="1"/>
  <c r="I596" i="1"/>
  <c r="H596" i="1"/>
  <c r="J595" i="1"/>
  <c r="I595" i="1"/>
  <c r="H595" i="1"/>
  <c r="J594" i="1"/>
  <c r="I594" i="1"/>
  <c r="H594" i="1"/>
  <c r="J593" i="1"/>
  <c r="I593" i="1"/>
  <c r="H593" i="1"/>
  <c r="J592" i="1"/>
  <c r="I592" i="1"/>
  <c r="H592" i="1"/>
  <c r="J591" i="1"/>
  <c r="I591" i="1"/>
  <c r="H591" i="1"/>
  <c r="J590" i="1"/>
  <c r="I590" i="1"/>
  <c r="H590" i="1"/>
  <c r="J589" i="1"/>
  <c r="I589" i="1"/>
  <c r="H589" i="1"/>
  <c r="J588" i="1"/>
  <c r="I588" i="1"/>
  <c r="H588" i="1"/>
  <c r="J587" i="1"/>
  <c r="I587" i="1"/>
  <c r="H587" i="1"/>
  <c r="J586" i="1"/>
  <c r="I586" i="1"/>
  <c r="H586" i="1"/>
  <c r="J585" i="1"/>
  <c r="I585" i="1"/>
  <c r="H585" i="1"/>
  <c r="J584" i="1"/>
  <c r="I584" i="1"/>
  <c r="H584" i="1"/>
  <c r="J583" i="1"/>
  <c r="I583" i="1"/>
  <c r="H583" i="1"/>
  <c r="J582" i="1"/>
  <c r="I582" i="1"/>
  <c r="H582" i="1"/>
  <c r="J581" i="1"/>
  <c r="I581" i="1"/>
  <c r="H581" i="1"/>
  <c r="J580" i="1"/>
  <c r="I580" i="1"/>
  <c r="H580" i="1"/>
  <c r="J579" i="1"/>
  <c r="I579" i="1"/>
  <c r="H579" i="1"/>
  <c r="J578" i="1"/>
  <c r="I578" i="1"/>
  <c r="H578" i="1"/>
  <c r="J577" i="1"/>
  <c r="I577" i="1"/>
  <c r="H577" i="1"/>
  <c r="J576" i="1"/>
  <c r="I576" i="1"/>
  <c r="H576" i="1"/>
  <c r="J575" i="1"/>
  <c r="I575" i="1"/>
  <c r="H575" i="1"/>
  <c r="J574" i="1"/>
  <c r="I574" i="1"/>
  <c r="H574" i="1"/>
  <c r="J573" i="1"/>
  <c r="I573" i="1"/>
  <c r="H573" i="1"/>
  <c r="J572" i="1"/>
  <c r="I572" i="1"/>
  <c r="H572" i="1"/>
  <c r="J571" i="1"/>
  <c r="I571" i="1"/>
  <c r="H571" i="1"/>
  <c r="J570" i="1"/>
  <c r="I570" i="1"/>
  <c r="H570" i="1"/>
  <c r="J569" i="1"/>
  <c r="I569" i="1"/>
  <c r="H569" i="1"/>
  <c r="J568" i="1"/>
  <c r="I568" i="1"/>
  <c r="H568" i="1"/>
  <c r="J567" i="1"/>
  <c r="I567" i="1"/>
  <c r="H567" i="1"/>
  <c r="J566" i="1"/>
  <c r="I566" i="1"/>
  <c r="H566" i="1"/>
  <c r="J565" i="1"/>
  <c r="I565" i="1"/>
  <c r="H565" i="1"/>
  <c r="J564" i="1"/>
  <c r="I564" i="1"/>
  <c r="H564" i="1"/>
  <c r="J563" i="1"/>
  <c r="I563" i="1"/>
  <c r="H563" i="1"/>
  <c r="J562" i="1"/>
  <c r="I562" i="1"/>
  <c r="H562" i="1"/>
  <c r="J561" i="1"/>
  <c r="I561" i="1"/>
  <c r="H561" i="1"/>
  <c r="J560" i="1"/>
  <c r="I560" i="1"/>
  <c r="H560" i="1"/>
  <c r="J559" i="1"/>
  <c r="I559" i="1"/>
  <c r="H559" i="1"/>
  <c r="J558" i="1"/>
  <c r="I558" i="1"/>
  <c r="H558" i="1"/>
  <c r="J557" i="1"/>
  <c r="I557" i="1"/>
  <c r="H557" i="1"/>
  <c r="J556" i="1"/>
  <c r="I556" i="1"/>
  <c r="H556" i="1"/>
  <c r="J555" i="1"/>
  <c r="I555" i="1"/>
  <c r="H555" i="1"/>
  <c r="J554" i="1"/>
  <c r="I554" i="1"/>
  <c r="H554" i="1"/>
  <c r="J553" i="1"/>
  <c r="I553" i="1"/>
  <c r="H553" i="1"/>
  <c r="J552" i="1"/>
  <c r="I552" i="1"/>
  <c r="H552" i="1"/>
  <c r="J551" i="1"/>
  <c r="I551" i="1"/>
  <c r="H551" i="1"/>
  <c r="J550" i="1"/>
  <c r="I550" i="1"/>
  <c r="H550" i="1"/>
  <c r="J549" i="1"/>
  <c r="I549" i="1"/>
  <c r="H549" i="1"/>
  <c r="J548" i="1"/>
  <c r="I548" i="1"/>
  <c r="H548" i="1"/>
  <c r="J547" i="1"/>
  <c r="I547" i="1"/>
  <c r="H547" i="1"/>
  <c r="J546" i="1"/>
  <c r="I546" i="1"/>
  <c r="H546" i="1"/>
  <c r="J545" i="1"/>
  <c r="I545" i="1"/>
  <c r="H545" i="1"/>
  <c r="J544" i="1"/>
  <c r="I544" i="1"/>
  <c r="H544" i="1"/>
  <c r="J543" i="1"/>
  <c r="I543" i="1"/>
  <c r="H543" i="1"/>
  <c r="J542" i="1"/>
  <c r="I542" i="1"/>
  <c r="H542" i="1"/>
  <c r="J541" i="1"/>
  <c r="I541" i="1"/>
  <c r="H541" i="1"/>
  <c r="J540" i="1"/>
  <c r="I540" i="1"/>
  <c r="H540" i="1"/>
  <c r="J539" i="1"/>
  <c r="I539" i="1"/>
  <c r="H539" i="1"/>
  <c r="J538" i="1"/>
  <c r="I538" i="1"/>
  <c r="H538" i="1"/>
  <c r="J537" i="1"/>
  <c r="I537" i="1"/>
  <c r="H537" i="1"/>
  <c r="J536" i="1"/>
  <c r="I536" i="1"/>
  <c r="H536" i="1"/>
  <c r="J535" i="1"/>
  <c r="I535" i="1"/>
  <c r="H535" i="1"/>
  <c r="J534" i="1"/>
  <c r="I534" i="1"/>
  <c r="H534" i="1"/>
  <c r="J533" i="1"/>
  <c r="I533" i="1"/>
  <c r="H533" i="1"/>
  <c r="J532" i="1"/>
  <c r="I532" i="1"/>
  <c r="H532" i="1"/>
  <c r="J531" i="1"/>
  <c r="I531" i="1"/>
  <c r="H531" i="1"/>
  <c r="J530" i="1"/>
  <c r="I530" i="1"/>
  <c r="H530" i="1"/>
  <c r="J529" i="1"/>
  <c r="I529" i="1"/>
  <c r="H529" i="1"/>
  <c r="J528" i="1"/>
  <c r="I528" i="1"/>
  <c r="H528" i="1"/>
  <c r="J527" i="1"/>
  <c r="I527" i="1"/>
  <c r="H527" i="1"/>
  <c r="J526" i="1"/>
  <c r="I526" i="1"/>
  <c r="H526" i="1"/>
  <c r="J525" i="1"/>
  <c r="I525" i="1"/>
  <c r="H525" i="1"/>
  <c r="J524" i="1"/>
  <c r="I524" i="1"/>
  <c r="H524" i="1"/>
  <c r="J523" i="1"/>
  <c r="I523" i="1"/>
  <c r="H523" i="1"/>
  <c r="J522" i="1"/>
  <c r="I522" i="1"/>
  <c r="H522" i="1"/>
  <c r="J521" i="1"/>
  <c r="I521" i="1"/>
  <c r="H521" i="1"/>
  <c r="J520" i="1"/>
  <c r="I520" i="1"/>
  <c r="H520" i="1"/>
  <c r="J519" i="1"/>
  <c r="I519" i="1"/>
  <c r="H519" i="1"/>
  <c r="J518" i="1"/>
  <c r="I518" i="1"/>
  <c r="H518" i="1"/>
  <c r="J517" i="1"/>
  <c r="I517" i="1"/>
  <c r="H517" i="1"/>
  <c r="J516" i="1"/>
  <c r="I516" i="1"/>
  <c r="H516" i="1"/>
  <c r="J515" i="1"/>
  <c r="I515" i="1"/>
  <c r="H515" i="1"/>
  <c r="J514" i="1"/>
  <c r="I514" i="1"/>
  <c r="H514" i="1"/>
  <c r="J513" i="1"/>
  <c r="I513" i="1"/>
  <c r="H513" i="1"/>
  <c r="J512" i="1"/>
  <c r="I512" i="1"/>
  <c r="H512" i="1"/>
  <c r="J511" i="1"/>
  <c r="I511" i="1"/>
  <c r="H511" i="1"/>
  <c r="J510" i="1"/>
  <c r="I510" i="1"/>
  <c r="H510" i="1"/>
  <c r="J509" i="1"/>
  <c r="I509" i="1"/>
  <c r="H509" i="1"/>
  <c r="J508" i="1"/>
  <c r="I508" i="1"/>
  <c r="H508" i="1"/>
  <c r="J507" i="1"/>
  <c r="I507" i="1"/>
  <c r="H507" i="1"/>
  <c r="J506" i="1"/>
  <c r="I506" i="1"/>
  <c r="H506" i="1"/>
  <c r="J505" i="1"/>
  <c r="I505" i="1"/>
  <c r="H505" i="1"/>
  <c r="J504" i="1"/>
  <c r="I504" i="1"/>
  <c r="H504" i="1"/>
  <c r="J503" i="1"/>
  <c r="I503" i="1"/>
  <c r="H503" i="1"/>
  <c r="J502" i="1"/>
  <c r="I502" i="1"/>
  <c r="H502" i="1"/>
  <c r="J501" i="1"/>
  <c r="I501" i="1"/>
  <c r="H501" i="1"/>
  <c r="J500" i="1"/>
  <c r="I500" i="1"/>
  <c r="H500" i="1"/>
  <c r="J499" i="1"/>
  <c r="I499" i="1"/>
  <c r="H499" i="1"/>
  <c r="J498" i="1"/>
  <c r="I498" i="1"/>
  <c r="H498" i="1"/>
  <c r="J497" i="1"/>
  <c r="I497" i="1"/>
  <c r="H497" i="1"/>
  <c r="J496" i="1"/>
  <c r="I496" i="1"/>
  <c r="H496" i="1"/>
  <c r="J495" i="1"/>
  <c r="I495" i="1"/>
  <c r="H495" i="1"/>
  <c r="J494" i="1"/>
  <c r="I494" i="1"/>
  <c r="H494" i="1"/>
  <c r="J493" i="1"/>
  <c r="I493" i="1"/>
  <c r="H493" i="1"/>
  <c r="J492" i="1"/>
  <c r="I492" i="1"/>
  <c r="H492" i="1"/>
  <c r="J491" i="1"/>
  <c r="I491" i="1"/>
  <c r="H491" i="1"/>
  <c r="J490" i="1"/>
  <c r="I490" i="1"/>
  <c r="H490" i="1"/>
  <c r="J489" i="1"/>
  <c r="I489" i="1"/>
  <c r="H489" i="1"/>
  <c r="J488" i="1"/>
  <c r="I488" i="1"/>
  <c r="H488" i="1"/>
  <c r="J487" i="1"/>
  <c r="I487" i="1"/>
  <c r="H487" i="1"/>
  <c r="J486" i="1"/>
  <c r="I486" i="1"/>
  <c r="H486" i="1"/>
  <c r="J485" i="1"/>
  <c r="I485" i="1"/>
  <c r="H485" i="1"/>
  <c r="J484" i="1"/>
  <c r="I484" i="1"/>
  <c r="H484" i="1"/>
  <c r="J483" i="1"/>
  <c r="I483" i="1"/>
  <c r="H483" i="1"/>
  <c r="J482" i="1"/>
  <c r="I482" i="1"/>
  <c r="H482" i="1"/>
  <c r="J481" i="1"/>
  <c r="I481" i="1"/>
  <c r="H481" i="1"/>
  <c r="J480" i="1"/>
  <c r="I480" i="1"/>
  <c r="H480" i="1"/>
  <c r="J479" i="1"/>
  <c r="I479" i="1"/>
  <c r="H479" i="1"/>
  <c r="J478" i="1"/>
  <c r="I478" i="1"/>
  <c r="H478" i="1"/>
  <c r="J477" i="1"/>
  <c r="I477" i="1"/>
  <c r="H477" i="1"/>
  <c r="J476" i="1"/>
  <c r="I476" i="1"/>
  <c r="H476" i="1"/>
  <c r="J475" i="1"/>
  <c r="I475" i="1"/>
  <c r="H475" i="1"/>
  <c r="J474" i="1"/>
  <c r="I474" i="1"/>
  <c r="H474" i="1"/>
  <c r="J473" i="1"/>
  <c r="I473" i="1"/>
  <c r="H473" i="1"/>
  <c r="J472" i="1"/>
  <c r="I472" i="1"/>
  <c r="H472" i="1"/>
  <c r="J471" i="1"/>
  <c r="I471" i="1"/>
  <c r="H471" i="1"/>
  <c r="J470" i="1"/>
  <c r="I470" i="1"/>
  <c r="H470" i="1"/>
  <c r="J469" i="1"/>
  <c r="I469" i="1"/>
  <c r="H469" i="1"/>
  <c r="J468" i="1"/>
  <c r="I468" i="1"/>
  <c r="H468" i="1"/>
  <c r="J467" i="1"/>
  <c r="I467" i="1"/>
  <c r="H467" i="1"/>
  <c r="J466" i="1"/>
  <c r="I466" i="1"/>
  <c r="H466" i="1"/>
  <c r="J465" i="1"/>
  <c r="I465" i="1"/>
  <c r="H465" i="1"/>
  <c r="J464" i="1"/>
  <c r="I464" i="1"/>
  <c r="H464" i="1"/>
  <c r="J463" i="1"/>
  <c r="I463" i="1"/>
  <c r="H463" i="1"/>
  <c r="J462" i="1"/>
  <c r="I462" i="1"/>
  <c r="H462" i="1"/>
  <c r="J461" i="1"/>
  <c r="I461" i="1"/>
  <c r="H461" i="1"/>
  <c r="J460" i="1"/>
  <c r="I460" i="1"/>
  <c r="H460" i="1"/>
  <c r="J459" i="1"/>
  <c r="I459" i="1"/>
  <c r="H459" i="1"/>
  <c r="J458" i="1"/>
  <c r="I458" i="1"/>
  <c r="H458" i="1"/>
  <c r="J457" i="1"/>
  <c r="I457" i="1"/>
  <c r="H457" i="1"/>
  <c r="J456" i="1"/>
  <c r="I456" i="1"/>
  <c r="H456" i="1"/>
  <c r="J455" i="1"/>
  <c r="I455" i="1"/>
  <c r="H455" i="1"/>
  <c r="J454" i="1"/>
  <c r="I454" i="1"/>
  <c r="H454" i="1"/>
  <c r="J453" i="1"/>
  <c r="I453" i="1"/>
  <c r="H453" i="1"/>
  <c r="J452" i="1"/>
  <c r="I452" i="1"/>
  <c r="H452" i="1"/>
  <c r="J451" i="1"/>
  <c r="I451" i="1"/>
  <c r="H451" i="1"/>
  <c r="J450" i="1"/>
  <c r="I450" i="1"/>
  <c r="H450" i="1"/>
  <c r="J449" i="1"/>
  <c r="I449" i="1"/>
  <c r="H449" i="1"/>
  <c r="J448" i="1"/>
  <c r="I448" i="1"/>
  <c r="H448" i="1"/>
  <c r="J447" i="1"/>
  <c r="I447" i="1"/>
  <c r="H447" i="1"/>
  <c r="J446" i="1"/>
  <c r="I446" i="1"/>
  <c r="H446" i="1"/>
  <c r="J445" i="1"/>
  <c r="I445" i="1"/>
  <c r="H445" i="1"/>
  <c r="J444" i="1"/>
  <c r="I444" i="1"/>
  <c r="H444" i="1"/>
  <c r="J443" i="1"/>
  <c r="I443" i="1"/>
  <c r="H443" i="1"/>
  <c r="J442" i="1"/>
  <c r="I442" i="1"/>
  <c r="H442" i="1"/>
  <c r="J441" i="1"/>
  <c r="I441" i="1"/>
  <c r="H441" i="1"/>
  <c r="J440" i="1"/>
  <c r="I440" i="1"/>
  <c r="H440" i="1"/>
  <c r="J439" i="1"/>
  <c r="I439" i="1"/>
  <c r="H439" i="1"/>
  <c r="J438" i="1"/>
  <c r="I438" i="1"/>
  <c r="H438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432" i="1"/>
  <c r="I432" i="1"/>
  <c r="H432" i="1"/>
  <c r="J431" i="1"/>
  <c r="I431" i="1"/>
  <c r="H431" i="1"/>
  <c r="J430" i="1"/>
  <c r="I430" i="1"/>
  <c r="H430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425" i="1"/>
  <c r="I425" i="1"/>
  <c r="H425" i="1"/>
  <c r="J424" i="1"/>
  <c r="I424" i="1"/>
  <c r="H424" i="1"/>
  <c r="J423" i="1"/>
  <c r="I423" i="1"/>
  <c r="H423" i="1"/>
  <c r="J422" i="1"/>
  <c r="I422" i="1"/>
  <c r="H422" i="1"/>
  <c r="J421" i="1"/>
  <c r="I421" i="1"/>
  <c r="H421" i="1"/>
  <c r="J420" i="1"/>
  <c r="I420" i="1"/>
  <c r="H420" i="1"/>
  <c r="J419" i="1"/>
  <c r="I419" i="1"/>
  <c r="H419" i="1"/>
  <c r="J418" i="1"/>
  <c r="I418" i="1"/>
  <c r="H418" i="1"/>
  <c r="J417" i="1"/>
  <c r="I417" i="1"/>
  <c r="H417" i="1"/>
  <c r="J416" i="1"/>
  <c r="I416" i="1"/>
  <c r="H416" i="1"/>
  <c r="J415" i="1"/>
  <c r="I415" i="1"/>
  <c r="H415" i="1"/>
  <c r="J414" i="1"/>
  <c r="I414" i="1"/>
  <c r="H414" i="1"/>
  <c r="J413" i="1"/>
  <c r="I413" i="1"/>
  <c r="H413" i="1"/>
  <c r="J412" i="1"/>
  <c r="I412" i="1"/>
  <c r="H412" i="1"/>
  <c r="J411" i="1"/>
  <c r="I411" i="1"/>
  <c r="H411" i="1"/>
  <c r="J410" i="1"/>
  <c r="I410" i="1"/>
  <c r="H410" i="1"/>
  <c r="J409" i="1"/>
  <c r="I409" i="1"/>
  <c r="H409" i="1"/>
  <c r="J408" i="1"/>
  <c r="I408" i="1"/>
  <c r="H408" i="1"/>
  <c r="J407" i="1"/>
  <c r="I407" i="1"/>
  <c r="H407" i="1"/>
  <c r="J406" i="1"/>
  <c r="I406" i="1"/>
  <c r="H406" i="1"/>
  <c r="J405" i="1"/>
  <c r="I405" i="1"/>
  <c r="H405" i="1"/>
  <c r="J404" i="1"/>
  <c r="I404" i="1"/>
  <c r="H404" i="1"/>
  <c r="J403" i="1"/>
  <c r="I403" i="1"/>
  <c r="H403" i="1"/>
  <c r="J402" i="1"/>
  <c r="I402" i="1"/>
  <c r="H402" i="1"/>
  <c r="J401" i="1"/>
  <c r="I401" i="1"/>
  <c r="H401" i="1"/>
  <c r="J400" i="1"/>
  <c r="I400" i="1"/>
  <c r="H400" i="1"/>
  <c r="J399" i="1"/>
  <c r="I399" i="1"/>
  <c r="H399" i="1"/>
  <c r="J398" i="1"/>
  <c r="I398" i="1"/>
  <c r="H398" i="1"/>
  <c r="J397" i="1"/>
  <c r="I397" i="1"/>
  <c r="H397" i="1"/>
  <c r="J396" i="1"/>
  <c r="I396" i="1"/>
  <c r="H396" i="1"/>
  <c r="J395" i="1"/>
  <c r="I395" i="1"/>
  <c r="H395" i="1"/>
  <c r="J394" i="1"/>
  <c r="I394" i="1"/>
  <c r="H394" i="1"/>
  <c r="J393" i="1"/>
  <c r="I393" i="1"/>
  <c r="H393" i="1"/>
  <c r="J392" i="1"/>
  <c r="I392" i="1"/>
  <c r="H392" i="1"/>
  <c r="J391" i="1"/>
  <c r="I391" i="1"/>
  <c r="H391" i="1"/>
  <c r="J390" i="1"/>
  <c r="I390" i="1"/>
  <c r="H390" i="1"/>
  <c r="J389" i="1"/>
  <c r="I389" i="1"/>
  <c r="H389" i="1"/>
  <c r="J388" i="1"/>
  <c r="I388" i="1"/>
  <c r="H388" i="1"/>
  <c r="J387" i="1"/>
  <c r="I387" i="1"/>
  <c r="H387" i="1"/>
  <c r="J386" i="1"/>
  <c r="I386" i="1"/>
  <c r="H386" i="1"/>
  <c r="J385" i="1"/>
  <c r="I385" i="1"/>
  <c r="H385" i="1"/>
  <c r="J384" i="1"/>
  <c r="I384" i="1"/>
  <c r="H384" i="1"/>
  <c r="J383" i="1"/>
  <c r="I383" i="1"/>
  <c r="H383" i="1"/>
  <c r="J382" i="1"/>
  <c r="I382" i="1"/>
  <c r="H382" i="1"/>
  <c r="J381" i="1"/>
  <c r="I381" i="1"/>
  <c r="H381" i="1"/>
  <c r="J380" i="1"/>
  <c r="I380" i="1"/>
  <c r="H380" i="1"/>
  <c r="J379" i="1"/>
  <c r="I379" i="1"/>
  <c r="H379" i="1"/>
  <c r="J378" i="1"/>
  <c r="I378" i="1"/>
  <c r="H378" i="1"/>
  <c r="J377" i="1"/>
  <c r="I377" i="1"/>
  <c r="H377" i="1"/>
  <c r="J376" i="1"/>
  <c r="I376" i="1"/>
  <c r="H376" i="1"/>
  <c r="J375" i="1"/>
  <c r="I375" i="1"/>
  <c r="H375" i="1"/>
  <c r="J374" i="1"/>
  <c r="I374" i="1"/>
  <c r="H374" i="1"/>
  <c r="J373" i="1"/>
  <c r="I373" i="1"/>
  <c r="H373" i="1"/>
  <c r="J372" i="1"/>
  <c r="I372" i="1"/>
  <c r="H372" i="1"/>
  <c r="J371" i="1"/>
  <c r="I371" i="1"/>
  <c r="H371" i="1"/>
  <c r="J370" i="1"/>
  <c r="I370" i="1"/>
  <c r="H370" i="1"/>
  <c r="J369" i="1"/>
  <c r="I369" i="1"/>
  <c r="H369" i="1"/>
  <c r="J368" i="1"/>
  <c r="I368" i="1"/>
  <c r="H368" i="1"/>
  <c r="J367" i="1"/>
  <c r="I367" i="1"/>
  <c r="H367" i="1"/>
  <c r="J366" i="1"/>
  <c r="I366" i="1"/>
  <c r="H366" i="1"/>
  <c r="J365" i="1"/>
  <c r="I365" i="1"/>
  <c r="H365" i="1"/>
  <c r="J364" i="1"/>
  <c r="I364" i="1"/>
  <c r="H364" i="1"/>
  <c r="J363" i="1"/>
  <c r="I363" i="1"/>
  <c r="H363" i="1"/>
  <c r="J362" i="1"/>
  <c r="I362" i="1"/>
  <c r="H362" i="1"/>
  <c r="J361" i="1"/>
  <c r="I361" i="1"/>
  <c r="H361" i="1"/>
  <c r="J360" i="1"/>
  <c r="I360" i="1"/>
  <c r="H360" i="1"/>
  <c r="J359" i="1"/>
  <c r="I359" i="1"/>
  <c r="H359" i="1"/>
  <c r="J358" i="1"/>
  <c r="I358" i="1"/>
  <c r="H358" i="1"/>
  <c r="J357" i="1"/>
  <c r="I357" i="1"/>
  <c r="H357" i="1"/>
  <c r="J356" i="1"/>
  <c r="I356" i="1"/>
  <c r="H356" i="1"/>
  <c r="J355" i="1"/>
  <c r="I355" i="1"/>
  <c r="H355" i="1"/>
  <c r="J354" i="1"/>
  <c r="I354" i="1"/>
  <c r="H354" i="1"/>
  <c r="J353" i="1"/>
  <c r="I353" i="1"/>
  <c r="H353" i="1"/>
  <c r="J352" i="1"/>
  <c r="I352" i="1"/>
  <c r="H352" i="1"/>
  <c r="J351" i="1"/>
  <c r="I351" i="1"/>
  <c r="H351" i="1"/>
  <c r="J350" i="1"/>
  <c r="I350" i="1"/>
  <c r="H350" i="1"/>
  <c r="J349" i="1"/>
  <c r="I349" i="1"/>
  <c r="H349" i="1"/>
  <c r="J348" i="1"/>
  <c r="I348" i="1"/>
  <c r="H348" i="1"/>
  <c r="J347" i="1"/>
  <c r="I347" i="1"/>
  <c r="H347" i="1"/>
  <c r="J346" i="1"/>
  <c r="I346" i="1"/>
  <c r="H346" i="1"/>
  <c r="J345" i="1"/>
  <c r="I345" i="1"/>
  <c r="H345" i="1"/>
  <c r="J344" i="1"/>
  <c r="I344" i="1"/>
  <c r="H344" i="1"/>
  <c r="J343" i="1"/>
  <c r="I343" i="1"/>
  <c r="H343" i="1"/>
  <c r="J342" i="1"/>
  <c r="I342" i="1"/>
  <c r="H342" i="1"/>
  <c r="J341" i="1"/>
  <c r="I341" i="1"/>
  <c r="H341" i="1"/>
  <c r="J340" i="1"/>
  <c r="I340" i="1"/>
  <c r="H340" i="1"/>
  <c r="J339" i="1"/>
  <c r="I339" i="1"/>
  <c r="H339" i="1"/>
  <c r="J338" i="1"/>
  <c r="I338" i="1"/>
  <c r="H338" i="1"/>
  <c r="J337" i="1"/>
  <c r="I337" i="1"/>
  <c r="H337" i="1"/>
  <c r="J336" i="1"/>
  <c r="I336" i="1"/>
  <c r="H336" i="1"/>
  <c r="J335" i="1"/>
  <c r="I335" i="1"/>
  <c r="H335" i="1"/>
  <c r="J334" i="1"/>
  <c r="I334" i="1"/>
  <c r="H334" i="1"/>
  <c r="J333" i="1"/>
  <c r="I333" i="1"/>
  <c r="H333" i="1"/>
  <c r="J332" i="1"/>
  <c r="I332" i="1"/>
  <c r="H332" i="1"/>
  <c r="J331" i="1"/>
  <c r="I331" i="1"/>
  <c r="H331" i="1"/>
  <c r="J330" i="1"/>
  <c r="I330" i="1"/>
  <c r="H330" i="1"/>
  <c r="J329" i="1"/>
  <c r="I329" i="1"/>
  <c r="H329" i="1"/>
  <c r="J328" i="1"/>
  <c r="I328" i="1"/>
  <c r="H328" i="1"/>
  <c r="J327" i="1"/>
  <c r="I327" i="1"/>
  <c r="H327" i="1"/>
  <c r="J326" i="1"/>
  <c r="I326" i="1"/>
  <c r="H326" i="1"/>
  <c r="J325" i="1"/>
  <c r="I325" i="1"/>
  <c r="H325" i="1"/>
  <c r="J324" i="1"/>
  <c r="I324" i="1"/>
  <c r="H324" i="1"/>
  <c r="J323" i="1"/>
  <c r="I323" i="1"/>
  <c r="H323" i="1"/>
  <c r="J322" i="1"/>
  <c r="I322" i="1"/>
  <c r="H322" i="1"/>
  <c r="J321" i="1"/>
  <c r="I321" i="1"/>
  <c r="H321" i="1"/>
  <c r="J320" i="1"/>
  <c r="I320" i="1"/>
  <c r="H320" i="1"/>
  <c r="J319" i="1"/>
  <c r="I319" i="1"/>
  <c r="H319" i="1"/>
  <c r="J318" i="1"/>
  <c r="I318" i="1"/>
  <c r="H318" i="1"/>
  <c r="J317" i="1"/>
  <c r="I317" i="1"/>
  <c r="H317" i="1"/>
  <c r="J316" i="1"/>
  <c r="I316" i="1"/>
  <c r="H316" i="1"/>
  <c r="J315" i="1"/>
  <c r="I315" i="1"/>
  <c r="H315" i="1"/>
  <c r="J314" i="1"/>
  <c r="I314" i="1"/>
  <c r="H314" i="1"/>
  <c r="J313" i="1"/>
  <c r="I313" i="1"/>
  <c r="H313" i="1"/>
  <c r="J312" i="1"/>
  <c r="I312" i="1"/>
  <c r="H312" i="1"/>
  <c r="J311" i="1"/>
  <c r="I311" i="1"/>
  <c r="H311" i="1"/>
  <c r="J310" i="1"/>
  <c r="I310" i="1"/>
  <c r="H310" i="1"/>
  <c r="J309" i="1"/>
  <c r="I309" i="1"/>
  <c r="H309" i="1"/>
  <c r="J308" i="1"/>
  <c r="I308" i="1"/>
  <c r="H308" i="1"/>
  <c r="J307" i="1"/>
  <c r="I307" i="1"/>
  <c r="H307" i="1"/>
  <c r="J306" i="1"/>
  <c r="I306" i="1"/>
  <c r="H306" i="1"/>
  <c r="J305" i="1"/>
  <c r="I305" i="1"/>
  <c r="H305" i="1"/>
  <c r="J304" i="1"/>
  <c r="I304" i="1"/>
  <c r="H304" i="1"/>
  <c r="J303" i="1"/>
  <c r="I303" i="1"/>
  <c r="H303" i="1"/>
  <c r="J302" i="1"/>
  <c r="I302" i="1"/>
  <c r="H302" i="1"/>
  <c r="J301" i="1"/>
  <c r="I301" i="1"/>
  <c r="H301" i="1"/>
  <c r="J300" i="1"/>
  <c r="I300" i="1"/>
  <c r="H300" i="1"/>
  <c r="J299" i="1"/>
  <c r="I299" i="1"/>
  <c r="H299" i="1"/>
  <c r="J298" i="1"/>
  <c r="I298" i="1"/>
  <c r="H298" i="1"/>
  <c r="J297" i="1"/>
  <c r="I297" i="1"/>
  <c r="H297" i="1"/>
  <c r="J296" i="1"/>
  <c r="I296" i="1"/>
  <c r="H296" i="1"/>
  <c r="J295" i="1"/>
  <c r="I295" i="1"/>
  <c r="H295" i="1"/>
  <c r="J294" i="1"/>
  <c r="I294" i="1"/>
  <c r="H294" i="1"/>
  <c r="J293" i="1"/>
  <c r="I293" i="1"/>
  <c r="H293" i="1"/>
  <c r="J292" i="1"/>
  <c r="I292" i="1"/>
  <c r="H292" i="1"/>
  <c r="J291" i="1"/>
  <c r="I291" i="1"/>
  <c r="H291" i="1"/>
  <c r="J290" i="1"/>
  <c r="I290" i="1"/>
  <c r="H290" i="1"/>
  <c r="J289" i="1"/>
  <c r="I289" i="1"/>
  <c r="H289" i="1"/>
  <c r="J288" i="1"/>
  <c r="I288" i="1"/>
  <c r="H288" i="1"/>
  <c r="J287" i="1"/>
  <c r="I287" i="1"/>
  <c r="H287" i="1"/>
  <c r="J286" i="1"/>
  <c r="I286" i="1"/>
  <c r="H286" i="1"/>
  <c r="J285" i="1"/>
  <c r="I285" i="1"/>
  <c r="H285" i="1"/>
  <c r="J284" i="1"/>
  <c r="I284" i="1"/>
  <c r="H284" i="1"/>
  <c r="J283" i="1"/>
  <c r="I283" i="1"/>
  <c r="H283" i="1"/>
  <c r="J282" i="1"/>
  <c r="I282" i="1"/>
  <c r="H282" i="1"/>
  <c r="J281" i="1"/>
  <c r="I281" i="1"/>
  <c r="H281" i="1"/>
  <c r="J280" i="1"/>
  <c r="I280" i="1"/>
  <c r="H280" i="1"/>
  <c r="J279" i="1"/>
  <c r="I279" i="1"/>
  <c r="H279" i="1"/>
  <c r="J278" i="1"/>
  <c r="I278" i="1"/>
  <c r="H278" i="1"/>
  <c r="J277" i="1"/>
  <c r="I277" i="1"/>
  <c r="H277" i="1"/>
  <c r="J276" i="1"/>
  <c r="I276" i="1"/>
  <c r="H276" i="1"/>
  <c r="J275" i="1"/>
  <c r="I275" i="1"/>
  <c r="H275" i="1"/>
  <c r="J274" i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C2" i="1"/>
  <c r="B184" i="12" l="1"/>
  <c r="C184" i="12" s="1"/>
  <c r="B183" i="12"/>
  <c r="C183" i="12" s="1"/>
  <c r="B182" i="12"/>
  <c r="C182" i="12" s="1"/>
  <c r="B181" i="12"/>
  <c r="C181" i="12" s="1"/>
  <c r="B180" i="12"/>
  <c r="C180" i="12" s="1"/>
  <c r="B179" i="12"/>
  <c r="C179" i="12" s="1"/>
  <c r="B178" i="12"/>
  <c r="C178" i="12" s="1"/>
  <c r="B177" i="12"/>
  <c r="C177" i="12" s="1"/>
  <c r="B176" i="12"/>
  <c r="C176" i="12" s="1"/>
  <c r="B175" i="12"/>
  <c r="C175" i="12" s="1"/>
  <c r="B174" i="12"/>
  <c r="C174" i="12" s="1"/>
  <c r="B173" i="12"/>
  <c r="C173" i="12" s="1"/>
  <c r="B172" i="12"/>
  <c r="C172" i="12" s="1"/>
  <c r="B171" i="12"/>
  <c r="C171" i="12" s="1"/>
  <c r="B170" i="12"/>
  <c r="C170" i="12" s="1"/>
  <c r="B169" i="12"/>
  <c r="C169" i="12" s="1"/>
  <c r="B168" i="12"/>
  <c r="C168" i="12" s="1"/>
  <c r="B167" i="12"/>
  <c r="C167" i="12" s="1"/>
  <c r="B166" i="12"/>
  <c r="C166" i="12" s="1"/>
  <c r="B165" i="12"/>
  <c r="C165" i="12" s="1"/>
  <c r="B164" i="12"/>
  <c r="C164" i="12" s="1"/>
  <c r="B163" i="12"/>
  <c r="C163" i="12" s="1"/>
  <c r="B162" i="12"/>
  <c r="C162" i="12" s="1"/>
  <c r="B161" i="12"/>
  <c r="C161" i="12" s="1"/>
  <c r="B160" i="12"/>
  <c r="C160" i="12" s="1"/>
  <c r="B159" i="12"/>
  <c r="C159" i="12" s="1"/>
  <c r="B158" i="12"/>
  <c r="C158" i="12" s="1"/>
  <c r="B157" i="12"/>
  <c r="C157" i="12" s="1"/>
  <c r="B156" i="12"/>
  <c r="C156" i="12" s="1"/>
  <c r="B155" i="12"/>
  <c r="C155" i="12" s="1"/>
  <c r="B154" i="12"/>
  <c r="C154" i="12" s="1"/>
  <c r="B153" i="12"/>
  <c r="C153" i="12" s="1"/>
  <c r="B152" i="12"/>
  <c r="C152" i="12" s="1"/>
  <c r="B151" i="12"/>
  <c r="C151" i="12" s="1"/>
  <c r="B150" i="12"/>
  <c r="C150" i="12" s="1"/>
  <c r="B149" i="12"/>
  <c r="C149" i="12" s="1"/>
  <c r="B148" i="12"/>
  <c r="C148" i="12" s="1"/>
  <c r="B147" i="12"/>
  <c r="C147" i="12" s="1"/>
  <c r="B146" i="12"/>
  <c r="C146" i="12" s="1"/>
  <c r="B145" i="12"/>
  <c r="C145" i="12" s="1"/>
  <c r="B144" i="12"/>
  <c r="C144" i="12" s="1"/>
  <c r="B143" i="12"/>
  <c r="C143" i="12" s="1"/>
  <c r="B142" i="12"/>
  <c r="C142" i="12" s="1"/>
  <c r="B141" i="12"/>
  <c r="C141" i="12" s="1"/>
  <c r="B140" i="12"/>
  <c r="C140" i="12" s="1"/>
  <c r="B139" i="12"/>
  <c r="C139" i="12" s="1"/>
  <c r="B138" i="12"/>
  <c r="C138" i="12" s="1"/>
  <c r="B137" i="12"/>
  <c r="C137" i="12" s="1"/>
  <c r="B136" i="12"/>
  <c r="C136" i="12" s="1"/>
  <c r="B135" i="12"/>
  <c r="C135" i="12" s="1"/>
  <c r="B134" i="12"/>
  <c r="C134" i="12" s="1"/>
  <c r="B133" i="12"/>
  <c r="C133" i="12" s="1"/>
  <c r="B132" i="12"/>
  <c r="C132" i="12" s="1"/>
  <c r="B131" i="12"/>
  <c r="C131" i="12" s="1"/>
  <c r="B130" i="12"/>
  <c r="C130" i="12" s="1"/>
  <c r="B129" i="12"/>
  <c r="C129" i="12" s="1"/>
  <c r="B128" i="12"/>
  <c r="C128" i="12" s="1"/>
  <c r="B127" i="12"/>
  <c r="C127" i="12" s="1"/>
  <c r="B126" i="12"/>
  <c r="C126" i="12" s="1"/>
  <c r="B125" i="12"/>
  <c r="C125" i="12" s="1"/>
  <c r="B124" i="12"/>
  <c r="C124" i="12" s="1"/>
  <c r="B123" i="12"/>
  <c r="C123" i="12" s="1"/>
  <c r="B122" i="12"/>
  <c r="C122" i="12" s="1"/>
  <c r="B121" i="12"/>
  <c r="C121" i="12" s="1"/>
  <c r="B120" i="12"/>
  <c r="C120" i="12" s="1"/>
  <c r="B119" i="12"/>
  <c r="C119" i="12" s="1"/>
  <c r="B118" i="12"/>
  <c r="C118" i="12" s="1"/>
  <c r="B117" i="12"/>
  <c r="C117" i="12" s="1"/>
  <c r="B116" i="12"/>
  <c r="C116" i="12" s="1"/>
  <c r="B115" i="12"/>
  <c r="C115" i="12" s="1"/>
  <c r="B114" i="12"/>
  <c r="C114" i="12" s="1"/>
  <c r="B113" i="12"/>
  <c r="C113" i="12" s="1"/>
  <c r="B112" i="12"/>
  <c r="C112" i="12" s="1"/>
  <c r="B111" i="12"/>
  <c r="C111" i="12" s="1"/>
  <c r="B110" i="12"/>
  <c r="C110" i="12" s="1"/>
  <c r="B109" i="12"/>
  <c r="C109" i="12" s="1"/>
  <c r="B108" i="12"/>
  <c r="C108" i="12" s="1"/>
  <c r="B107" i="12"/>
  <c r="C107" i="12" s="1"/>
  <c r="B106" i="12"/>
  <c r="C106" i="12" s="1"/>
  <c r="B105" i="12"/>
  <c r="C105" i="12" s="1"/>
  <c r="B104" i="12"/>
  <c r="C104" i="12" s="1"/>
  <c r="B103" i="12"/>
  <c r="C103" i="12" s="1"/>
  <c r="B102" i="12"/>
  <c r="C102" i="12" s="1"/>
  <c r="B101" i="12"/>
  <c r="C101" i="12" s="1"/>
  <c r="B100" i="12"/>
  <c r="C100" i="12" s="1"/>
  <c r="B99" i="12"/>
  <c r="C99" i="12" s="1"/>
  <c r="B98" i="12"/>
  <c r="C98" i="12" s="1"/>
  <c r="B97" i="12"/>
  <c r="C97" i="12" s="1"/>
  <c r="B96" i="12"/>
  <c r="C96" i="12" s="1"/>
  <c r="B95" i="12"/>
  <c r="C95" i="12" s="1"/>
  <c r="B94" i="12"/>
  <c r="C94" i="12" s="1"/>
  <c r="B93" i="12"/>
  <c r="C93" i="12" s="1"/>
  <c r="B92" i="12"/>
  <c r="C92" i="12" s="1"/>
  <c r="B91" i="12"/>
  <c r="C91" i="12" s="1"/>
  <c r="B90" i="12"/>
  <c r="C90" i="12" s="1"/>
  <c r="B89" i="12"/>
  <c r="C89" i="12" s="1"/>
  <c r="B88" i="12"/>
  <c r="C88" i="12" s="1"/>
  <c r="B87" i="12"/>
  <c r="C87" i="12" s="1"/>
  <c r="B86" i="12"/>
  <c r="C86" i="12" s="1"/>
  <c r="B85" i="12"/>
  <c r="C85" i="12" s="1"/>
  <c r="B84" i="12"/>
  <c r="C84" i="12" s="1"/>
  <c r="B83" i="12"/>
  <c r="C83" i="12" s="1"/>
  <c r="B82" i="12"/>
  <c r="C82" i="12" s="1"/>
  <c r="B81" i="12"/>
  <c r="C81" i="12" s="1"/>
  <c r="B80" i="12"/>
  <c r="C80" i="12" s="1"/>
  <c r="B79" i="12"/>
  <c r="C79" i="12" s="1"/>
  <c r="B78" i="12"/>
  <c r="C78" i="12" s="1"/>
  <c r="B77" i="12"/>
  <c r="C77" i="12" s="1"/>
  <c r="B76" i="12"/>
  <c r="C76" i="12" s="1"/>
  <c r="B75" i="12"/>
  <c r="C75" i="12" s="1"/>
  <c r="B74" i="12"/>
  <c r="C74" i="12" s="1"/>
  <c r="B73" i="12"/>
  <c r="C73" i="12" s="1"/>
  <c r="B72" i="12"/>
  <c r="C72" i="12" s="1"/>
  <c r="B71" i="12"/>
  <c r="C71" i="12" s="1"/>
  <c r="B70" i="12"/>
  <c r="C70" i="12" s="1"/>
  <c r="B69" i="12"/>
  <c r="C69" i="12" s="1"/>
  <c r="B68" i="12"/>
  <c r="C68" i="12" s="1"/>
  <c r="B67" i="12"/>
  <c r="C67" i="12" s="1"/>
  <c r="B66" i="12"/>
  <c r="C66" i="12" s="1"/>
  <c r="B65" i="12"/>
  <c r="C65" i="12" s="1"/>
  <c r="B64" i="12"/>
  <c r="C64" i="12" s="1"/>
  <c r="B63" i="12"/>
  <c r="C63" i="12" s="1"/>
  <c r="B62" i="12"/>
  <c r="C62" i="12" s="1"/>
  <c r="B61" i="12"/>
  <c r="C61" i="12" s="1"/>
  <c r="B60" i="12"/>
  <c r="C60" i="12" s="1"/>
  <c r="B59" i="12"/>
  <c r="C59" i="12" s="1"/>
  <c r="B58" i="12"/>
  <c r="C58" i="12" s="1"/>
  <c r="B57" i="12"/>
  <c r="C57" i="12" s="1"/>
  <c r="B56" i="12"/>
  <c r="C56" i="12" s="1"/>
  <c r="B55" i="12"/>
  <c r="C55" i="12" s="1"/>
  <c r="B54" i="12"/>
  <c r="C54" i="12" s="1"/>
  <c r="B53" i="12"/>
  <c r="C53" i="12" s="1"/>
  <c r="B52" i="12"/>
  <c r="C52" i="12" s="1"/>
  <c r="B51" i="12"/>
  <c r="C51" i="12" s="1"/>
  <c r="B50" i="12"/>
  <c r="C50" i="12" s="1"/>
  <c r="B49" i="12"/>
  <c r="C49" i="12" s="1"/>
  <c r="B48" i="12"/>
  <c r="C48" i="12" s="1"/>
  <c r="B47" i="12"/>
  <c r="C47" i="12" s="1"/>
  <c r="B46" i="12"/>
  <c r="C46" i="12" s="1"/>
  <c r="B45" i="12"/>
  <c r="C45" i="12" s="1"/>
  <c r="B44" i="12"/>
  <c r="C44" i="12" s="1"/>
  <c r="B43" i="12"/>
  <c r="C43" i="12" s="1"/>
  <c r="B42" i="12"/>
  <c r="C42" i="12" s="1"/>
  <c r="B41" i="12"/>
  <c r="C41" i="12" s="1"/>
  <c r="B40" i="12"/>
  <c r="C40" i="12" s="1"/>
  <c r="B39" i="12"/>
  <c r="C39" i="12" s="1"/>
  <c r="B38" i="12"/>
  <c r="C38" i="12" s="1"/>
  <c r="B37" i="12"/>
  <c r="C37" i="12" s="1"/>
  <c r="B36" i="12"/>
  <c r="C36" i="12" s="1"/>
  <c r="B35" i="12"/>
  <c r="C35" i="12" s="1"/>
  <c r="B34" i="12"/>
  <c r="C34" i="12" s="1"/>
  <c r="B33" i="12"/>
  <c r="C33" i="12" s="1"/>
  <c r="B32" i="12"/>
  <c r="C32" i="12" s="1"/>
  <c r="B31" i="12"/>
  <c r="C31" i="12" s="1"/>
  <c r="B30" i="12"/>
  <c r="C30" i="12" s="1"/>
  <c r="B29" i="12"/>
  <c r="C29" i="12" s="1"/>
  <c r="B28" i="12"/>
  <c r="C28" i="12" s="1"/>
  <c r="B27" i="12"/>
  <c r="C27" i="12" s="1"/>
  <c r="B26" i="12"/>
  <c r="C26" i="12" s="1"/>
  <c r="B25" i="12"/>
  <c r="C25" i="12" s="1"/>
  <c r="B24" i="12"/>
  <c r="C24" i="12" s="1"/>
  <c r="B23" i="12"/>
  <c r="C23" i="12" s="1"/>
  <c r="B22" i="12"/>
  <c r="C22" i="12" s="1"/>
  <c r="B21" i="12"/>
  <c r="C21" i="12" s="1"/>
  <c r="B20" i="12"/>
  <c r="C20" i="12" s="1"/>
  <c r="B19" i="12"/>
  <c r="C19" i="12" s="1"/>
  <c r="B18" i="12"/>
  <c r="C18" i="12" s="1"/>
  <c r="B17" i="12"/>
  <c r="C17" i="12" s="1"/>
  <c r="B16" i="12"/>
  <c r="C16" i="12" s="1"/>
  <c r="B15" i="12"/>
  <c r="C15" i="12" s="1"/>
  <c r="B14" i="12"/>
  <c r="C14" i="12" s="1"/>
  <c r="B13" i="12"/>
  <c r="C13" i="12" s="1"/>
  <c r="B12" i="12"/>
  <c r="C12" i="12" s="1"/>
  <c r="B11" i="12"/>
  <c r="C11" i="12" s="1"/>
  <c r="B10" i="12"/>
  <c r="C10" i="12" s="1"/>
  <c r="B9" i="12"/>
  <c r="C9" i="12" s="1"/>
  <c r="B8" i="12"/>
  <c r="C8" i="12" s="1"/>
  <c r="B7" i="12"/>
  <c r="C7" i="12" s="1"/>
  <c r="B6" i="12"/>
  <c r="C6" i="12" s="1"/>
  <c r="B5" i="12"/>
  <c r="C5" i="12" s="1"/>
  <c r="B4" i="12"/>
  <c r="C4" i="12" s="1"/>
  <c r="C24" i="11"/>
  <c r="D24" i="11"/>
  <c r="F24" i="11"/>
  <c r="G24" i="11"/>
  <c r="I24" i="11"/>
  <c r="J2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4" i="11"/>
  <c r="D70" i="10"/>
  <c r="E24" i="11" l="1"/>
  <c r="H24" i="11" s="1"/>
  <c r="K24" i="11" s="1"/>
  <c r="R65" i="10"/>
  <c r="D13" i="10"/>
  <c r="D32" i="10"/>
  <c r="J42" i="10"/>
  <c r="J53" i="10"/>
  <c r="AO10" i="10"/>
  <c r="AI20" i="10"/>
  <c r="X34" i="10"/>
  <c r="AM61" i="10"/>
  <c r="L13" i="10"/>
  <c r="E25" i="10"/>
  <c r="AG48" i="10"/>
  <c r="L6" i="10"/>
  <c r="I11" i="10"/>
  <c r="I15" i="10"/>
  <c r="J19" i="10"/>
  <c r="N23" i="10"/>
  <c r="N26" i="10"/>
  <c r="D31" i="10"/>
  <c r="I35" i="10"/>
  <c r="H38" i="10"/>
  <c r="I41" i="10"/>
  <c r="N48" i="10"/>
  <c r="N52" i="10"/>
  <c r="L66" i="10"/>
  <c r="W10" i="10"/>
  <c r="AM13" i="10"/>
  <c r="AB17" i="10"/>
  <c r="R20" i="10"/>
  <c r="AO23" i="10"/>
  <c r="V28" i="10"/>
  <c r="X32" i="10"/>
  <c r="AM37" i="10"/>
  <c r="AC42" i="10"/>
  <c r="U52" i="10"/>
  <c r="AF60" i="10"/>
  <c r="Y66" i="10"/>
  <c r="E7" i="10"/>
  <c r="J11" i="10"/>
  <c r="D17" i="10"/>
  <c r="D20" i="10"/>
  <c r="E24" i="10"/>
  <c r="I28" i="10"/>
  <c r="I31" i="10"/>
  <c r="J35" i="10"/>
  <c r="D39" i="10"/>
  <c r="N41" i="10"/>
  <c r="D49" i="10"/>
  <c r="I53" i="10"/>
  <c r="G61" i="10"/>
  <c r="Y6" i="10"/>
  <c r="AM10" i="10"/>
  <c r="AB14" i="10"/>
  <c r="Q18" i="10"/>
  <c r="AH20" i="10"/>
  <c r="AG24" i="10"/>
  <c r="Q29" i="10"/>
  <c r="W34" i="10"/>
  <c r="AN38" i="10"/>
  <c r="AE47" i="10"/>
  <c r="Q53" i="10"/>
  <c r="AH61" i="10"/>
  <c r="E17" i="10"/>
  <c r="J24" i="10"/>
  <c r="D36" i="10"/>
  <c r="I49" i="10"/>
  <c r="AB6" i="10"/>
  <c r="S18" i="10"/>
  <c r="U29" i="10"/>
  <c r="W53" i="10"/>
  <c r="H7" i="10"/>
  <c r="L20" i="10"/>
  <c r="F32" i="10"/>
  <c r="J39" i="10"/>
  <c r="E50" i="10"/>
  <c r="K62" i="10"/>
  <c r="AC11" i="10"/>
  <c r="AH18" i="10"/>
  <c r="AE25" i="10"/>
  <c r="AA35" i="10"/>
  <c r="Q40" i="10"/>
  <c r="AJ62" i="10"/>
  <c r="L7" i="10"/>
  <c r="M13" i="10"/>
  <c r="F18" i="10"/>
  <c r="E22" i="10"/>
  <c r="F25" i="10"/>
  <c r="L29" i="10"/>
  <c r="L32" i="10"/>
  <c r="M36" i="10"/>
  <c r="E40" i="10"/>
  <c r="E47" i="10"/>
  <c r="F50" i="10"/>
  <c r="L54" i="10"/>
  <c r="M62" i="10"/>
  <c r="S7" i="10"/>
  <c r="AE11" i="10"/>
  <c r="V15" i="10"/>
  <c r="AI18" i="10"/>
  <c r="Y22" i="10"/>
  <c r="AH25" i="10"/>
  <c r="Q30" i="10"/>
  <c r="AG35" i="10"/>
  <c r="U40" i="10"/>
  <c r="AL48" i="10"/>
  <c r="AA54" i="10"/>
  <c r="AO62" i="10"/>
  <c r="D6" i="10"/>
  <c r="F10" i="10"/>
  <c r="F14" i="10"/>
  <c r="H18" i="10"/>
  <c r="M22" i="10"/>
  <c r="L25" i="10"/>
  <c r="M29" i="10"/>
  <c r="F34" i="10"/>
  <c r="F37" i="10"/>
  <c r="H40" i="10"/>
  <c r="L47" i="10"/>
  <c r="L50" i="10"/>
  <c r="M54" i="10"/>
  <c r="D65" i="10"/>
  <c r="AH7" i="10"/>
  <c r="T13" i="10"/>
  <c r="AI15" i="10"/>
  <c r="Y19" i="10"/>
  <c r="AN22" i="10"/>
  <c r="AA26" i="10"/>
  <c r="R31" i="10"/>
  <c r="AC36" i="10"/>
  <c r="W41" i="10"/>
  <c r="AM49" i="10"/>
  <c r="AB55" i="10"/>
  <c r="AH66" i="10"/>
  <c r="AE65" i="10"/>
  <c r="AB64" i="10"/>
  <c r="W62" i="10"/>
  <c r="S61" i="10"/>
  <c r="AO55" i="10"/>
  <c r="AM54" i="10"/>
  <c r="AG53" i="10"/>
  <c r="AC52" i="10"/>
  <c r="AC50" i="10"/>
  <c r="U49" i="10"/>
  <c r="R48" i="10"/>
  <c r="AL41" i="10"/>
  <c r="AJ40" i="10"/>
  <c r="AA39" i="10"/>
  <c r="Y38" i="10"/>
  <c r="U37" i="10"/>
  <c r="AO35" i="10"/>
  <c r="AM34" i="10"/>
  <c r="AI32" i="10"/>
  <c r="AG31" i="10"/>
  <c r="AA30" i="10"/>
  <c r="AB29" i="10"/>
  <c r="AG28" i="10"/>
  <c r="AK26" i="10"/>
  <c r="P26" i="10"/>
  <c r="S25" i="10"/>
  <c r="W24" i="10"/>
  <c r="AA23" i="10"/>
  <c r="AD22" i="10"/>
  <c r="Y20" i="10"/>
  <c r="AG19" i="10"/>
  <c r="Q19" i="10"/>
  <c r="Y18" i="10"/>
  <c r="AI17" i="10"/>
  <c r="Q17" i="10"/>
  <c r="AA15" i="10"/>
  <c r="AK14" i="10"/>
  <c r="R14" i="10"/>
  <c r="AB13" i="10"/>
  <c r="AL11" i="10"/>
  <c r="U11" i="10"/>
  <c r="AE10" i="10"/>
  <c r="Z7" i="10"/>
  <c r="AI6" i="10"/>
  <c r="Q6" i="10"/>
  <c r="M65" i="10"/>
  <c r="G64" i="10"/>
  <c r="O61" i="10"/>
  <c r="I60" i="10"/>
  <c r="AC66" i="10"/>
  <c r="W65" i="10"/>
  <c r="T64" i="10"/>
  <c r="AO61" i="10"/>
  <c r="AK60" i="10"/>
  <c r="AJ55" i="10"/>
  <c r="AC54" i="10"/>
  <c r="AA53" i="10"/>
  <c r="V52" i="10"/>
  <c r="S50" i="10"/>
  <c r="Q49" i="10"/>
  <c r="AJ47" i="10"/>
  <c r="AI42" i="10"/>
  <c r="AE41" i="10"/>
  <c r="Y40" i="10"/>
  <c r="V39" i="10"/>
  <c r="P38" i="10"/>
  <c r="AN36" i="10"/>
  <c r="AH35" i="10"/>
  <c r="AC34" i="10"/>
  <c r="AC32" i="10"/>
  <c r="V31" i="10"/>
  <c r="S30" i="10"/>
  <c r="W29" i="10"/>
  <c r="Z28" i="10"/>
  <c r="AI26" i="10"/>
  <c r="AI25" i="10"/>
  <c r="AN24" i="10"/>
  <c r="Q24" i="10"/>
  <c r="S23" i="10"/>
  <c r="AA22" i="10"/>
  <c r="AK20" i="10"/>
  <c r="U20" i="10"/>
  <c r="AC19" i="10"/>
  <c r="AL18" i="10"/>
  <c r="V18" i="10"/>
  <c r="AC17" i="10"/>
  <c r="AN15" i="10"/>
  <c r="W15" i="10"/>
  <c r="AF14" i="10"/>
  <c r="P14" i="10"/>
  <c r="W13" i="10"/>
  <c r="AH11" i="10"/>
  <c r="Q11" i="10"/>
  <c r="Y10" i="10"/>
  <c r="AM7" i="10"/>
  <c r="U7" i="10"/>
  <c r="AE6" i="10"/>
  <c r="M66" i="10"/>
  <c r="H65" i="10"/>
  <c r="D64" i="10"/>
  <c r="I61" i="10"/>
  <c r="E60" i="10"/>
  <c r="N54" i="10"/>
  <c r="M53" i="10"/>
  <c r="J52" i="10"/>
  <c r="H50" i="10"/>
  <c r="F49" i="10"/>
  <c r="D48" i="10"/>
  <c r="M42" i="10"/>
  <c r="L41" i="10"/>
  <c r="I40" i="10"/>
  <c r="F39" i="10"/>
  <c r="E38" i="10"/>
  <c r="N36" i="10"/>
  <c r="L35" i="10"/>
  <c r="J34" i="10"/>
  <c r="H32" i="10"/>
  <c r="E31" i="10"/>
  <c r="D30" i="10"/>
  <c r="M28" i="10"/>
  <c r="J26" i="10"/>
  <c r="I25" i="10"/>
  <c r="F24" i="10"/>
  <c r="D23" i="10"/>
  <c r="N20" i="10"/>
  <c r="L19" i="10"/>
  <c r="I18" i="10"/>
  <c r="H17" i="10"/>
  <c r="E15" i="10"/>
  <c r="N13" i="10"/>
  <c r="M11" i="10"/>
  <c r="J10" i="10"/>
  <c r="AM65" i="10"/>
  <c r="AH64" i="10"/>
  <c r="AG62" i="10"/>
  <c r="Y61" i="10"/>
  <c r="W60" i="10"/>
  <c r="T55" i="10"/>
  <c r="AN53" i="10"/>
  <c r="AL52" i="10"/>
  <c r="AH50" i="10"/>
  <c r="AF49" i="10"/>
  <c r="Z48" i="10"/>
  <c r="U47" i="10"/>
  <c r="U42" i="10"/>
  <c r="AM40" i="10"/>
  <c r="AK39" i="10"/>
  <c r="AF38" i="10"/>
  <c r="AC37" i="10"/>
  <c r="Y36" i="10"/>
  <c r="R35" i="10"/>
  <c r="P34" i="10"/>
  <c r="AM31" i="10"/>
  <c r="AG30" i="10"/>
  <c r="AI29" i="10"/>
  <c r="AK28" i="10"/>
  <c r="U26" i="10"/>
  <c r="Y25" i="10"/>
  <c r="AC24" i="10"/>
  <c r="AD23" i="10"/>
  <c r="AI22" i="10"/>
  <c r="R22" i="10"/>
  <c r="AC20" i="10"/>
  <c r="AM19" i="10"/>
  <c r="T19" i="10"/>
  <c r="AD18" i="10"/>
  <c r="AM17" i="10"/>
  <c r="U17" i="10"/>
  <c r="AF15" i="10"/>
  <c r="AN14" i="10"/>
  <c r="X14" i="10"/>
  <c r="AF13" i="10"/>
  <c r="Z11" i="10"/>
  <c r="AG10" i="10"/>
  <c r="Q10" i="10"/>
  <c r="AD7" i="10"/>
  <c r="AM6" i="10"/>
  <c r="W6" i="10"/>
  <c r="D66" i="10"/>
  <c r="L64" i="10"/>
  <c r="G62" i="10"/>
  <c r="M60" i="10"/>
  <c r="J55" i="10"/>
  <c r="H54" i="10"/>
  <c r="E53" i="10"/>
  <c r="D52" i="10"/>
  <c r="M49" i="10"/>
  <c r="J48" i="10"/>
  <c r="I47" i="10"/>
  <c r="F42" i="10"/>
  <c r="D41" i="10"/>
  <c r="N39" i="10"/>
  <c r="L38" i="10"/>
  <c r="I37" i="10"/>
  <c r="H36" i="10"/>
  <c r="E35" i="10"/>
  <c r="N32" i="10"/>
  <c r="M31" i="10"/>
  <c r="J30" i="10"/>
  <c r="H29" i="10"/>
  <c r="F28" i="10"/>
  <c r="D26" i="10"/>
  <c r="M24" i="10"/>
  <c r="L23" i="10"/>
  <c r="I22" i="10"/>
  <c r="F20" i="10"/>
  <c r="E19" i="10"/>
  <c r="N17" i="10"/>
  <c r="L15" i="10"/>
  <c r="J14" i="10"/>
  <c r="H13" i="10"/>
  <c r="E11" i="10"/>
  <c r="D10" i="10"/>
  <c r="F7" i="10"/>
  <c r="J20" i="10"/>
  <c r="L28" i="10"/>
  <c r="E39" i="10"/>
  <c r="H61" i="10"/>
  <c r="AC14" i="10"/>
  <c r="AJ24" i="10"/>
  <c r="S39" i="10"/>
  <c r="AG47" i="10"/>
  <c r="J17" i="10"/>
  <c r="E29" i="10"/>
  <c r="J36" i="10"/>
  <c r="L42" i="10"/>
  <c r="D54" i="10"/>
  <c r="R7" i="10"/>
  <c r="S15" i="10"/>
  <c r="V22" i="10"/>
  <c r="AM29" i="10"/>
  <c r="Y54" i="10"/>
  <c r="E6" i="10"/>
  <c r="E5" i="10" s="1"/>
  <c r="I10" i="10"/>
  <c r="M14" i="10"/>
  <c r="M18" i="10"/>
  <c r="N22" i="10"/>
  <c r="H26" i="10"/>
  <c r="F30" i="10"/>
  <c r="H34" i="10"/>
  <c r="M37" i="10"/>
  <c r="M40" i="10"/>
  <c r="N47" i="10"/>
  <c r="F52" i="10"/>
  <c r="F55" i="10"/>
  <c r="E65" i="10"/>
  <c r="AK7" i="10"/>
  <c r="V13" i="10"/>
  <c r="AL15" i="10"/>
  <c r="AB19" i="10"/>
  <c r="Q23" i="10"/>
  <c r="AE26" i="10"/>
  <c r="S31" i="10"/>
  <c r="AI36" i="10"/>
  <c r="AA41" i="10"/>
  <c r="AN49" i="10"/>
  <c r="AE55" i="10"/>
  <c r="S65" i="10"/>
  <c r="H6" i="10"/>
  <c r="N10" i="10"/>
  <c r="D15" i="10"/>
  <c r="H19" i="10"/>
  <c r="H23" i="10"/>
  <c r="I26" i="10"/>
  <c r="N30" i="10"/>
  <c r="M34" i="10"/>
  <c r="N37" i="10"/>
  <c r="H41" i="10"/>
  <c r="H48" i="10"/>
  <c r="I52" i="10"/>
  <c r="M55" i="10"/>
  <c r="I66" i="10"/>
  <c r="U10" i="10"/>
  <c r="U9" i="10" s="1"/>
  <c r="AJ13" i="10"/>
  <c r="AA17" i="10"/>
  <c r="AO19" i="10"/>
  <c r="AL23" i="10"/>
  <c r="U28" i="10"/>
  <c r="T32" i="10"/>
  <c r="AK37" i="10"/>
  <c r="AA42" i="10"/>
  <c r="AC60" i="10"/>
  <c r="T66" i="10"/>
  <c r="AM66" i="10"/>
  <c r="AE66" i="10"/>
  <c r="W66" i="10"/>
  <c r="AO65" i="10"/>
  <c r="AG65" i="10"/>
  <c r="Y65" i="10"/>
  <c r="Q65" i="10"/>
  <c r="AI64" i="10"/>
  <c r="AA64" i="10"/>
  <c r="S64" i="10"/>
  <c r="AL62" i="10"/>
  <c r="AD62" i="10"/>
  <c r="V62" i="10"/>
  <c r="AN61" i="10"/>
  <c r="AF61" i="10"/>
  <c r="X61" i="10"/>
  <c r="P61" i="10"/>
  <c r="AH60" i="10"/>
  <c r="Z60" i="10"/>
  <c r="R60" i="10"/>
  <c r="AL55" i="10"/>
  <c r="AD55" i="10"/>
  <c r="V55" i="10"/>
  <c r="AN54" i="10"/>
  <c r="AF54" i="10"/>
  <c r="X54" i="10"/>
  <c r="P54" i="10"/>
  <c r="AH53" i="10"/>
  <c r="Z53" i="10"/>
  <c r="R53" i="10"/>
  <c r="AJ52" i="10"/>
  <c r="AB52" i="10"/>
  <c r="T52" i="10"/>
  <c r="AN50" i="10"/>
  <c r="AF50" i="10"/>
  <c r="X50" i="10"/>
  <c r="P50" i="10"/>
  <c r="AH49" i="10"/>
  <c r="Z49" i="10"/>
  <c r="R49" i="10"/>
  <c r="AJ48" i="10"/>
  <c r="AB48" i="10"/>
  <c r="T48" i="10"/>
  <c r="AL47" i="10"/>
  <c r="AD47" i="10"/>
  <c r="V47" i="10"/>
  <c r="AH42" i="10"/>
  <c r="Z42" i="10"/>
  <c r="R42" i="10"/>
  <c r="AJ41" i="10"/>
  <c r="AB41" i="10"/>
  <c r="T41" i="10"/>
  <c r="AL40" i="10"/>
  <c r="AD40" i="10"/>
  <c r="V40" i="10"/>
  <c r="AN39" i="10"/>
  <c r="AF39" i="10"/>
  <c r="X39" i="10"/>
  <c r="P39" i="10"/>
  <c r="AH38" i="10"/>
  <c r="Z38" i="10"/>
  <c r="R38" i="10"/>
  <c r="AJ37" i="10"/>
  <c r="AB37" i="10"/>
  <c r="T37" i="10"/>
  <c r="AL36" i="10"/>
  <c r="AD36" i="10"/>
  <c r="V36" i="10"/>
  <c r="AN35" i="10"/>
  <c r="AF35" i="10"/>
  <c r="X35" i="10"/>
  <c r="P35" i="10"/>
  <c r="AH34" i="10"/>
  <c r="Z34" i="10"/>
  <c r="R34" i="10"/>
  <c r="AL32" i="10"/>
  <c r="AD32" i="10"/>
  <c r="V32" i="10"/>
  <c r="AN31" i="10"/>
  <c r="AF31" i="10"/>
  <c r="X31" i="10"/>
  <c r="P31" i="10"/>
  <c r="AH30" i="10"/>
  <c r="Z30" i="10"/>
  <c r="AI66" i="10"/>
  <c r="AA66" i="10"/>
  <c r="S66" i="10"/>
  <c r="AK65" i="10"/>
  <c r="AC65" i="10"/>
  <c r="U65" i="10"/>
  <c r="AM64" i="10"/>
  <c r="AE64" i="10"/>
  <c r="W64" i="10"/>
  <c r="AH62" i="10"/>
  <c r="Z62" i="10"/>
  <c r="R62" i="10"/>
  <c r="AJ61" i="10"/>
  <c r="AB61" i="10"/>
  <c r="T61" i="10"/>
  <c r="AL60" i="10"/>
  <c r="AD60" i="10"/>
  <c r="V60" i="10"/>
  <c r="AH55" i="10"/>
  <c r="Z55" i="10"/>
  <c r="R55" i="10"/>
  <c r="AJ54" i="10"/>
  <c r="AB54" i="10"/>
  <c r="T54" i="10"/>
  <c r="AL53" i="10"/>
  <c r="AD53" i="10"/>
  <c r="V53" i="10"/>
  <c r="AN52" i="10"/>
  <c r="AF52" i="10"/>
  <c r="X52" i="10"/>
  <c r="P52" i="10"/>
  <c r="AJ50" i="10"/>
  <c r="AB50" i="10"/>
  <c r="T50" i="10"/>
  <c r="AL49" i="10"/>
  <c r="AD49" i="10"/>
  <c r="V49" i="10"/>
  <c r="AN48" i="10"/>
  <c r="AF48" i="10"/>
  <c r="X48" i="10"/>
  <c r="P48" i="10"/>
  <c r="AH47" i="10"/>
  <c r="Z47" i="10"/>
  <c r="R47" i="10"/>
  <c r="AL42" i="10"/>
  <c r="AD42" i="10"/>
  <c r="V42" i="10"/>
  <c r="AN41" i="10"/>
  <c r="AF41" i="10"/>
  <c r="X41" i="10"/>
  <c r="P41" i="10"/>
  <c r="AH40" i="10"/>
  <c r="Z40" i="10"/>
  <c r="R40" i="10"/>
  <c r="AJ39" i="10"/>
  <c r="AB39" i="10"/>
  <c r="T39" i="10"/>
  <c r="AL38" i="10"/>
  <c r="AD38" i="10"/>
  <c r="V38" i="10"/>
  <c r="AN37" i="10"/>
  <c r="AF37" i="10"/>
  <c r="X37" i="10"/>
  <c r="P37" i="10"/>
  <c r="AH36" i="10"/>
  <c r="Z36" i="10"/>
  <c r="R36" i="10"/>
  <c r="AJ35" i="10"/>
  <c r="AB35" i="10"/>
  <c r="T35" i="10"/>
  <c r="AL34" i="10"/>
  <c r="AD34" i="10"/>
  <c r="V34" i="10"/>
  <c r="AH32" i="10"/>
  <c r="Z32" i="10"/>
  <c r="R32" i="10"/>
  <c r="AJ31" i="10"/>
  <c r="AB31" i="10"/>
  <c r="T31" i="10"/>
  <c r="AL30" i="10"/>
  <c r="AD30" i="10"/>
  <c r="V30" i="10"/>
  <c r="AL66" i="10"/>
  <c r="AB66" i="10"/>
  <c r="Q66" i="10"/>
  <c r="AF65" i="10"/>
  <c r="V65" i="10"/>
  <c r="AK64" i="10"/>
  <c r="Z64" i="10"/>
  <c r="P64" i="10"/>
  <c r="AF62" i="10"/>
  <c r="U62" i="10"/>
  <c r="AK61" i="10"/>
  <c r="Z61" i="10"/>
  <c r="AO60" i="10"/>
  <c r="AE60" i="10"/>
  <c r="T60" i="10"/>
  <c r="AK55" i="10"/>
  <c r="AA55" i="10"/>
  <c r="P55" i="10"/>
  <c r="AE54" i="10"/>
  <c r="U54" i="10"/>
  <c r="AJ53" i="10"/>
  <c r="Y53" i="10"/>
  <c r="AO52" i="10"/>
  <c r="AD52" i="10"/>
  <c r="S52" i="10"/>
  <c r="AK50" i="10"/>
  <c r="Z50" i="10"/>
  <c r="AO49" i="10"/>
  <c r="AE49" i="10"/>
  <c r="T49" i="10"/>
  <c r="AI48" i="10"/>
  <c r="Y48" i="10"/>
  <c r="AN47" i="10"/>
  <c r="AC47" i="10"/>
  <c r="S47" i="10"/>
  <c r="AJ42" i="10"/>
  <c r="Y42" i="10"/>
  <c r="AO41" i="10"/>
  <c r="AD41" i="10"/>
  <c r="S41" i="10"/>
  <c r="AI40" i="10"/>
  <c r="X40" i="10"/>
  <c r="AM39" i="10"/>
  <c r="AC39" i="10"/>
  <c r="R39" i="10"/>
  <c r="AG38" i="10"/>
  <c r="W38" i="10"/>
  <c r="AL37" i="10"/>
  <c r="AA37" i="10"/>
  <c r="Q37" i="10"/>
  <c r="AF36" i="10"/>
  <c r="U36" i="10"/>
  <c r="AK35" i="10"/>
  <c r="Z35" i="10"/>
  <c r="AO34" i="10"/>
  <c r="AE34" i="10"/>
  <c r="T34" i="10"/>
  <c r="AK32" i="10"/>
  <c r="AA32" i="10"/>
  <c r="P32" i="10"/>
  <c r="AE31" i="10"/>
  <c r="U31" i="10"/>
  <c r="AJ30" i="10"/>
  <c r="Y30" i="10"/>
  <c r="P30" i="10"/>
  <c r="AH29" i="10"/>
  <c r="Z29" i="10"/>
  <c r="R29" i="10"/>
  <c r="AJ28" i="10"/>
  <c r="AB28" i="10"/>
  <c r="T28" i="10"/>
  <c r="AH26" i="10"/>
  <c r="Z26" i="10"/>
  <c r="R26" i="10"/>
  <c r="AJ25" i="10"/>
  <c r="AB25" i="10"/>
  <c r="T25" i="10"/>
  <c r="AL24" i="10"/>
  <c r="AD24" i="10"/>
  <c r="V24" i="10"/>
  <c r="AN23" i="10"/>
  <c r="AF23" i="10"/>
  <c r="X23" i="10"/>
  <c r="P23" i="10"/>
  <c r="AG66" i="10"/>
  <c r="V66" i="10"/>
  <c r="AL65" i="10"/>
  <c r="AA65" i="10"/>
  <c r="P65" i="10"/>
  <c r="AF64" i="10"/>
  <c r="U64" i="10"/>
  <c r="AK62" i="10"/>
  <c r="AA62" i="10"/>
  <c r="P62" i="10"/>
  <c r="AE61" i="10"/>
  <c r="U61" i="10"/>
  <c r="AJ60" i="10"/>
  <c r="Y60" i="10"/>
  <c r="AF55" i="10"/>
  <c r="U55" i="10"/>
  <c r="AK54" i="10"/>
  <c r="Z54" i="10"/>
  <c r="AO53" i="10"/>
  <c r="AE53" i="10"/>
  <c r="T53" i="10"/>
  <c r="AI52" i="10"/>
  <c r="Y52" i="10"/>
  <c r="AE50" i="10"/>
  <c r="U50" i="10"/>
  <c r="AJ49" i="10"/>
  <c r="Y49" i="10"/>
  <c r="AO48" i="10"/>
  <c r="AD48" i="10"/>
  <c r="S48" i="10"/>
  <c r="AI47" i="10"/>
  <c r="X47" i="10"/>
  <c r="AO42" i="10"/>
  <c r="AE42" i="10"/>
  <c r="T42" i="10"/>
  <c r="AI41" i="10"/>
  <c r="Y41" i="10"/>
  <c r="AN40" i="10"/>
  <c r="AC40" i="10"/>
  <c r="S40" i="10"/>
  <c r="AH39" i="10"/>
  <c r="W39" i="10"/>
  <c r="AM38" i="10"/>
  <c r="AB38" i="10"/>
  <c r="Q38" i="10"/>
  <c r="AG37" i="10"/>
  <c r="V37" i="10"/>
  <c r="AK36" i="10"/>
  <c r="AA36" i="10"/>
  <c r="P36" i="10"/>
  <c r="AE35" i="10"/>
  <c r="U35" i="10"/>
  <c r="AJ34" i="10"/>
  <c r="Y34" i="10"/>
  <c r="AF32" i="10"/>
  <c r="U32" i="10"/>
  <c r="AK31" i="10"/>
  <c r="Z31" i="10"/>
  <c r="AO30" i="10"/>
  <c r="AE30" i="10"/>
  <c r="T30" i="10"/>
  <c r="AL29" i="10"/>
  <c r="AD29" i="10"/>
  <c r="V29" i="10"/>
  <c r="AN28" i="10"/>
  <c r="AF28" i="10"/>
  <c r="X28" i="10"/>
  <c r="P28" i="10"/>
  <c r="AL26" i="10"/>
  <c r="AD26" i="10"/>
  <c r="V26" i="10"/>
  <c r="AN25" i="10"/>
  <c r="AF25" i="10"/>
  <c r="X25" i="10"/>
  <c r="P25" i="10"/>
  <c r="AH24" i="10"/>
  <c r="Z24" i="10"/>
  <c r="R24" i="10"/>
  <c r="AJ23" i="10"/>
  <c r="AB23" i="10"/>
  <c r="T23" i="10"/>
  <c r="AL22" i="10"/>
  <c r="AK66" i="10"/>
  <c r="X66" i="10"/>
  <c r="AI65" i="10"/>
  <c r="T65" i="10"/>
  <c r="AG64" i="10"/>
  <c r="R64" i="10"/>
  <c r="AE62" i="10"/>
  <c r="Q62" i="10"/>
  <c r="AC61" i="10"/>
  <c r="AN60" i="10"/>
  <c r="AA60" i="10"/>
  <c r="AN55" i="10"/>
  <c r="Y55" i="10"/>
  <c r="AL54" i="10"/>
  <c r="W54" i="10"/>
  <c r="AI53" i="10"/>
  <c r="U53" i="10"/>
  <c r="AG52" i="10"/>
  <c r="R52" i="10"/>
  <c r="AG50" i="10"/>
  <c r="R50" i="10"/>
  <c r="AC49" i="10"/>
  <c r="P49" i="10"/>
  <c r="AA48" i="10"/>
  <c r="AM47" i="10"/>
  <c r="Y47" i="10"/>
  <c r="AM42" i="10"/>
  <c r="X42" i="10"/>
  <c r="AK41" i="10"/>
  <c r="V41" i="10"/>
  <c r="AG40" i="10"/>
  <c r="T40" i="10"/>
  <c r="AE39" i="10"/>
  <c r="Q39" i="10"/>
  <c r="AC38" i="10"/>
  <c r="AO37" i="10"/>
  <c r="Z37" i="10"/>
  <c r="AM36" i="10"/>
  <c r="X36" i="10"/>
  <c r="AI35" i="10"/>
  <c r="V35" i="10"/>
  <c r="AG34" i="10"/>
  <c r="S34" i="10"/>
  <c r="AG32" i="10"/>
  <c r="S32" i="10"/>
  <c r="AD31" i="10"/>
  <c r="Q31" i="10"/>
  <c r="AB30" i="10"/>
  <c r="AO29" i="10"/>
  <c r="AE29" i="10"/>
  <c r="T29" i="10"/>
  <c r="AI28" i="10"/>
  <c r="Y28" i="10"/>
  <c r="AG26" i="10"/>
  <c r="W26" i="10"/>
  <c r="AL25" i="10"/>
  <c r="AA25" i="10"/>
  <c r="Q25" i="10"/>
  <c r="AF24" i="10"/>
  <c r="U24" i="10"/>
  <c r="AK23" i="10"/>
  <c r="Z23" i="10"/>
  <c r="AO22" i="10"/>
  <c r="AF22" i="10"/>
  <c r="X22" i="10"/>
  <c r="P22" i="10"/>
  <c r="AJ20" i="10"/>
  <c r="AB20" i="10"/>
  <c r="T20" i="10"/>
  <c r="AL19" i="10"/>
  <c r="AD19" i="10"/>
  <c r="V19" i="10"/>
  <c r="AN18" i="10"/>
  <c r="AF18" i="10"/>
  <c r="X18" i="10"/>
  <c r="P18" i="10"/>
  <c r="AH17" i="10"/>
  <c r="Z17" i="10"/>
  <c r="R17" i="10"/>
  <c r="AK15" i="10"/>
  <c r="AC15" i="10"/>
  <c r="U15" i="10"/>
  <c r="AM14" i="10"/>
  <c r="AE14" i="10"/>
  <c r="W14" i="10"/>
  <c r="AO13" i="10"/>
  <c r="AG13" i="10"/>
  <c r="Y13" i="10"/>
  <c r="Q13" i="10"/>
  <c r="AJ11" i="10"/>
  <c r="AB11" i="10"/>
  <c r="T11" i="10"/>
  <c r="AL10" i="10"/>
  <c r="AD10" i="10"/>
  <c r="V10" i="10"/>
  <c r="AJ7" i="10"/>
  <c r="AB7" i="10"/>
  <c r="T7" i="10"/>
  <c r="AL6" i="10"/>
  <c r="AD6" i="10"/>
  <c r="V6" i="10"/>
  <c r="N66" i="10"/>
  <c r="F66" i="10"/>
  <c r="J65" i="10"/>
  <c r="N64" i="10"/>
  <c r="F64" i="10"/>
  <c r="J62" i="10"/>
  <c r="N61" i="10"/>
  <c r="F61" i="10"/>
  <c r="J60" i="10"/>
  <c r="O55" i="10"/>
  <c r="G55" i="10"/>
  <c r="K54" i="10"/>
  <c r="O53" i="10"/>
  <c r="G53" i="10"/>
  <c r="K52" i="10"/>
  <c r="O50" i="10"/>
  <c r="G50" i="10"/>
  <c r="K49" i="10"/>
  <c r="O48" i="10"/>
  <c r="G48" i="10"/>
  <c r="K47" i="10"/>
  <c r="O42" i="10"/>
  <c r="G42" i="10"/>
  <c r="K41" i="10"/>
  <c r="O40" i="10"/>
  <c r="G40" i="10"/>
  <c r="K39" i="10"/>
  <c r="O38" i="10"/>
  <c r="G38" i="10"/>
  <c r="K37" i="10"/>
  <c r="O36" i="10"/>
  <c r="G36" i="10"/>
  <c r="K35" i="10"/>
  <c r="O34" i="10"/>
  <c r="G34" i="10"/>
  <c r="K32" i="10"/>
  <c r="O31" i="10"/>
  <c r="G31" i="10"/>
  <c r="K30" i="10"/>
  <c r="O29" i="10"/>
  <c r="G29" i="10"/>
  <c r="K28" i="10"/>
  <c r="O26" i="10"/>
  <c r="G26" i="10"/>
  <c r="K25" i="10"/>
  <c r="O24" i="10"/>
  <c r="G24" i="10"/>
  <c r="K23" i="10"/>
  <c r="O22" i="10"/>
  <c r="G22" i="10"/>
  <c r="K20" i="10"/>
  <c r="O19" i="10"/>
  <c r="G19" i="10"/>
  <c r="K18" i="10"/>
  <c r="O17" i="10"/>
  <c r="G17" i="10"/>
  <c r="K15" i="10"/>
  <c r="O14" i="10"/>
  <c r="G14" i="10"/>
  <c r="K13" i="10"/>
  <c r="O11" i="10"/>
  <c r="G11" i="10"/>
  <c r="K10" i="10"/>
  <c r="O7" i="10"/>
  <c r="G7" i="10"/>
  <c r="J6" i="10"/>
  <c r="AD66" i="10"/>
  <c r="P66" i="10"/>
  <c r="AB65" i="10"/>
  <c r="AN64" i="10"/>
  <c r="Y64" i="10"/>
  <c r="AM62" i="10"/>
  <c r="X62" i="10"/>
  <c r="AI61" i="10"/>
  <c r="V61" i="10"/>
  <c r="AG60" i="10"/>
  <c r="S60" i="10"/>
  <c r="AG55" i="10"/>
  <c r="S55" i="10"/>
  <c r="AD54" i="10"/>
  <c r="Q54" i="10"/>
  <c r="AB53" i="10"/>
  <c r="AM52" i="10"/>
  <c r="Z52" i="10"/>
  <c r="AM50" i="10"/>
  <c r="Y50" i="10"/>
  <c r="AK49" i="10"/>
  <c r="W49" i="10"/>
  <c r="AH48" i="10"/>
  <c r="U48" i="10"/>
  <c r="AF47" i="10"/>
  <c r="Q47" i="10"/>
  <c r="AF42" i="10"/>
  <c r="Q42" i="10"/>
  <c r="AC41" i="10"/>
  <c r="AO40" i="10"/>
  <c r="AA40" i="10"/>
  <c r="AL39" i="10"/>
  <c r="Y39" i="10"/>
  <c r="AJ38" i="10"/>
  <c r="U38" i="10"/>
  <c r="AH37" i="10"/>
  <c r="S37" i="10"/>
  <c r="AE36" i="10"/>
  <c r="Q36" i="10"/>
  <c r="AC35" i="10"/>
  <c r="AN34" i="10"/>
  <c r="AA34" i="10"/>
  <c r="AN32" i="10"/>
  <c r="Y32" i="10"/>
  <c r="AL31" i="10"/>
  <c r="W31" i="10"/>
  <c r="AI30" i="10"/>
  <c r="U30" i="10"/>
  <c r="AJ29" i="10"/>
  <c r="Y29" i="10"/>
  <c r="AO28" i="10"/>
  <c r="AD28" i="10"/>
  <c r="S28" i="10"/>
  <c r="AM26" i="10"/>
  <c r="AB26" i="10"/>
  <c r="Q26" i="10"/>
  <c r="AG25" i="10"/>
  <c r="V25" i="10"/>
  <c r="AK24" i="10"/>
  <c r="AA24" i="10"/>
  <c r="P24" i="10"/>
  <c r="AE23" i="10"/>
  <c r="U23" i="10"/>
  <c r="AJ22" i="10"/>
  <c r="AB22" i="10"/>
  <c r="T22" i="10"/>
  <c r="AN20" i="10"/>
  <c r="AF20" i="10"/>
  <c r="X20" i="10"/>
  <c r="P20" i="10"/>
  <c r="AH19" i="10"/>
  <c r="Z19" i="10"/>
  <c r="R19" i="10"/>
  <c r="AJ18" i="10"/>
  <c r="AB18" i="10"/>
  <c r="T18" i="10"/>
  <c r="AL17" i="10"/>
  <c r="AD17" i="10"/>
  <c r="V17" i="10"/>
  <c r="AO15" i="10"/>
  <c r="AG15" i="10"/>
  <c r="Y15" i="10"/>
  <c r="Q15" i="10"/>
  <c r="AI14" i="10"/>
  <c r="AA14" i="10"/>
  <c r="S14" i="10"/>
  <c r="AK13" i="10"/>
  <c r="AC13" i="10"/>
  <c r="U13" i="10"/>
  <c r="AN11" i="10"/>
  <c r="AF11" i="10"/>
  <c r="X11" i="10"/>
  <c r="P11" i="10"/>
  <c r="AH10" i="10"/>
  <c r="AH9" i="10" s="1"/>
  <c r="Z10" i="10"/>
  <c r="Z9" i="10" s="1"/>
  <c r="R10" i="10"/>
  <c r="AN7" i="10"/>
  <c r="AF7" i="10"/>
  <c r="X7" i="10"/>
  <c r="P7" i="10"/>
  <c r="AH6" i="10"/>
  <c r="AH5" i="10" s="1"/>
  <c r="Z6" i="10"/>
  <c r="R6" i="10"/>
  <c r="J66" i="10"/>
  <c r="N65" i="10"/>
  <c r="F65" i="10"/>
  <c r="J64" i="10"/>
  <c r="N62" i="10"/>
  <c r="F62" i="10"/>
  <c r="J61" i="10"/>
  <c r="N60" i="10"/>
  <c r="F60" i="10"/>
  <c r="K55" i="10"/>
  <c r="O54" i="10"/>
  <c r="G54" i="10"/>
  <c r="K53" i="10"/>
  <c r="O52" i="10"/>
  <c r="G52" i="10"/>
  <c r="K50" i="10"/>
  <c r="O49" i="10"/>
  <c r="G49" i="10"/>
  <c r="K48" i="10"/>
  <c r="O47" i="10"/>
  <c r="G47" i="10"/>
  <c r="K42" i="10"/>
  <c r="O41" i="10"/>
  <c r="G41" i="10"/>
  <c r="K40" i="10"/>
  <c r="O39" i="10"/>
  <c r="G39" i="10"/>
  <c r="K38" i="10"/>
  <c r="O37" i="10"/>
  <c r="G37" i="10"/>
  <c r="K36" i="10"/>
  <c r="O35" i="10"/>
  <c r="G35" i="10"/>
  <c r="K34" i="10"/>
  <c r="O32" i="10"/>
  <c r="G32" i="10"/>
  <c r="K31" i="10"/>
  <c r="O30" i="10"/>
  <c r="G30" i="10"/>
  <c r="K29" i="10"/>
  <c r="O28" i="10"/>
  <c r="G28" i="10"/>
  <c r="K26" i="10"/>
  <c r="O25" i="10"/>
  <c r="G25" i="10"/>
  <c r="K24" i="10"/>
  <c r="O23" i="10"/>
  <c r="G23" i="10"/>
  <c r="K22" i="10"/>
  <c r="O20" i="10"/>
  <c r="G20" i="10"/>
  <c r="K19" i="10"/>
  <c r="O18" i="10"/>
  <c r="G18" i="10"/>
  <c r="K17" i="10"/>
  <c r="O15" i="10"/>
  <c r="G15" i="10"/>
  <c r="K14" i="10"/>
  <c r="O13" i="10"/>
  <c r="G13" i="10"/>
  <c r="K11" i="10"/>
  <c r="O10" i="10"/>
  <c r="G10" i="10"/>
  <c r="K7" i="10"/>
  <c r="N6" i="10"/>
  <c r="F6" i="10"/>
  <c r="AO66" i="10"/>
  <c r="U66" i="10"/>
  <c r="AD65" i="10"/>
  <c r="AJ64" i="10"/>
  <c r="Q64" i="10"/>
  <c r="Y62" i="10"/>
  <c r="AG61" i="10"/>
  <c r="AM60" i="10"/>
  <c r="U60" i="10"/>
  <c r="AC55" i="10"/>
  <c r="AI54" i="10"/>
  <c r="R54" i="10"/>
  <c r="X53" i="10"/>
  <c r="AE52" i="10"/>
  <c r="AO50" i="10"/>
  <c r="V50" i="10"/>
  <c r="AB49" i="10"/>
  <c r="AK48" i="10"/>
  <c r="Q48" i="10"/>
  <c r="W47" i="10"/>
  <c r="AG42" i="10"/>
  <c r="AM41" i="10"/>
  <c r="U41" i="10"/>
  <c r="AB40" i="10"/>
  <c r="AI39" i="10"/>
  <c r="AO38" i="10"/>
  <c r="X38" i="10"/>
  <c r="AD37" i="10"/>
  <c r="AJ36" i="10"/>
  <c r="S36" i="10"/>
  <c r="Y35" i="10"/>
  <c r="AF34" i="10"/>
  <c r="AO32" i="10"/>
  <c r="W32" i="10"/>
  <c r="AC31" i="10"/>
  <c r="AK30" i="10"/>
  <c r="R30" i="10"/>
  <c r="AC29" i="10"/>
  <c r="P29" i="10"/>
  <c r="AA28" i="10"/>
  <c r="AC26" i="10"/>
  <c r="AO25" i="10"/>
  <c r="Z25" i="10"/>
  <c r="AM24" i="10"/>
  <c r="X24" i="10"/>
  <c r="AI23" i="10"/>
  <c r="V23" i="10"/>
  <c r="AH22" i="10"/>
  <c r="W22" i="10"/>
  <c r="AO20" i="10"/>
  <c r="AD20" i="10"/>
  <c r="S20" i="10"/>
  <c r="AI19" i="10"/>
  <c r="X19" i="10"/>
  <c r="AM18" i="10"/>
  <c r="AC18" i="10"/>
  <c r="R18" i="10"/>
  <c r="AG17" i="10"/>
  <c r="W17" i="10"/>
  <c r="AM15" i="10"/>
  <c r="AB15" i="10"/>
  <c r="R15" i="10"/>
  <c r="AG14" i="10"/>
  <c r="V14" i="10"/>
  <c r="AL13" i="10"/>
  <c r="AA13" i="10"/>
  <c r="P13" i="10"/>
  <c r="AG11" i="10"/>
  <c r="V11" i="10"/>
  <c r="AK10" i="10"/>
  <c r="AA10" i="10"/>
  <c r="P10" i="10"/>
  <c r="AI7" i="10"/>
  <c r="Y7" i="10"/>
  <c r="AN6" i="10"/>
  <c r="AC6" i="10"/>
  <c r="S6" i="10"/>
  <c r="H66" i="10"/>
  <c r="I65" i="10"/>
  <c r="K64" i="10"/>
  <c r="L62" i="10"/>
  <c r="M61" i="10"/>
  <c r="O60" i="10"/>
  <c r="D60" i="10"/>
  <c r="AJ66" i="10"/>
  <c r="R66" i="10"/>
  <c r="X65" i="10"/>
  <c r="AD64" i="10"/>
  <c r="AN62" i="10"/>
  <c r="T62" i="10"/>
  <c r="AA61" i="10"/>
  <c r="AI60" i="10"/>
  <c r="P60" i="10"/>
  <c r="X55" i="10"/>
  <c r="AG54" i="10"/>
  <c r="AM53" i="10"/>
  <c r="S53" i="10"/>
  <c r="AA52" i="10"/>
  <c r="AI50" i="10"/>
  <c r="Q50" i="10"/>
  <c r="X49" i="10"/>
  <c r="AE48" i="10"/>
  <c r="AK47" i="10"/>
  <c r="T47" i="10"/>
  <c r="AB42" i="10"/>
  <c r="AH41" i="10"/>
  <c r="Q41" i="10"/>
  <c r="W40" i="10"/>
  <c r="AD39" i="10"/>
  <c r="AK38" i="10"/>
  <c r="S38" i="10"/>
  <c r="Y37" i="10"/>
  <c r="AG36" i="10"/>
  <c r="AM35" i="10"/>
  <c r="S35" i="10"/>
  <c r="AB34" i="10"/>
  <c r="AJ32" i="10"/>
  <c r="Q32" i="10"/>
  <c r="Y31" i="10"/>
  <c r="AF30" i="10"/>
  <c r="AN29" i="10"/>
  <c r="AA29" i="10"/>
  <c r="AL28" i="10"/>
  <c r="W28" i="10"/>
  <c r="AN26" i="10"/>
  <c r="Y26" i="10"/>
  <c r="AK25" i="10"/>
  <c r="W25" i="10"/>
  <c r="AI24" i="10"/>
  <c r="T24" i="10"/>
  <c r="AG23" i="10"/>
  <c r="R23" i="10"/>
  <c r="AE22" i="10"/>
  <c r="U22" i="10"/>
  <c r="AL20" i="10"/>
  <c r="AA20" i="10"/>
  <c r="Q20" i="10"/>
  <c r="AF19" i="10"/>
  <c r="U19" i="10"/>
  <c r="AK18" i="10"/>
  <c r="Z18" i="10"/>
  <c r="AO17" i="10"/>
  <c r="AE17" i="10"/>
  <c r="T17" i="10"/>
  <c r="AJ15" i="10"/>
  <c r="Z15" i="10"/>
  <c r="AO14" i="10"/>
  <c r="AD14" i="10"/>
  <c r="T14" i="10"/>
  <c r="AI13" i="10"/>
  <c r="X13" i="10"/>
  <c r="AO11" i="10"/>
  <c r="AD11" i="10"/>
  <c r="S11" i="10"/>
  <c r="AI10" i="10"/>
  <c r="X10" i="10"/>
  <c r="AG7" i="10"/>
  <c r="V7" i="10"/>
  <c r="AK6" i="10"/>
  <c r="AA6" i="10"/>
  <c r="P6" i="10"/>
  <c r="E66" i="10"/>
  <c r="G65" i="10"/>
  <c r="H64" i="10"/>
  <c r="I62" i="10"/>
  <c r="K61" i="10"/>
  <c r="L60" i="10"/>
  <c r="N55" i="10"/>
  <c r="D55" i="10"/>
  <c r="E54" i="10"/>
  <c r="F53" i="10"/>
  <c r="H52" i="10"/>
  <c r="I50" i="10"/>
  <c r="J49" i="10"/>
  <c r="L48" i="10"/>
  <c r="M47" i="10"/>
  <c r="N42" i="10"/>
  <c r="D42" i="10"/>
  <c r="E41" i="10"/>
  <c r="F40" i="10"/>
  <c r="H39" i="10"/>
  <c r="I38" i="10"/>
  <c r="J37" i="10"/>
  <c r="L36" i="10"/>
  <c r="M35" i="10"/>
  <c r="N34" i="10"/>
  <c r="D34" i="10"/>
  <c r="E32" i="10"/>
  <c r="F31" i="10"/>
  <c r="H30" i="10"/>
  <c r="I29" i="10"/>
  <c r="J28" i="10"/>
  <c r="L26" i="10"/>
  <c r="M25" i="10"/>
  <c r="N24" i="10"/>
  <c r="D24" i="10"/>
  <c r="E23" i="10"/>
  <c r="F22" i="10"/>
  <c r="H20" i="10"/>
  <c r="I19" i="10"/>
  <c r="J18" i="10"/>
  <c r="L17" i="10"/>
  <c r="M15" i="10"/>
  <c r="N14" i="10"/>
  <c r="D14" i="10"/>
  <c r="E13" i="10"/>
  <c r="F11" i="10"/>
  <c r="H10" i="10"/>
  <c r="I7" i="10"/>
  <c r="I6" i="10"/>
  <c r="Z66" i="10"/>
  <c r="AH65" i="10"/>
  <c r="AO64" i="10"/>
  <c r="V64" i="10"/>
  <c r="AC62" i="10"/>
  <c r="AL61" i="10"/>
  <c r="R61" i="10"/>
  <c r="X60" i="10"/>
  <c r="AI55" i="10"/>
  <c r="AO54" i="10"/>
  <c r="V54" i="10"/>
  <c r="AC53" i="10"/>
  <c r="AK52" i="10"/>
  <c r="Q52" i="10"/>
  <c r="AA50" i="10"/>
  <c r="AG49" i="10"/>
  <c r="AM48" i="10"/>
  <c r="V48" i="10"/>
  <c r="AB47" i="10"/>
  <c r="AK42" i="10"/>
  <c r="S42" i="10"/>
  <c r="Z41" i="10"/>
  <c r="AF40" i="10"/>
  <c r="AO39" i="10"/>
  <c r="U39" i="10"/>
  <c r="AA38" i="10"/>
  <c r="AI37" i="10"/>
  <c r="AO36" i="10"/>
  <c r="W36" i="10"/>
  <c r="AD35" i="10"/>
  <c r="AK34" i="10"/>
  <c r="Q34" i="10"/>
  <c r="AB32" i="10"/>
  <c r="AH31" i="10"/>
  <c r="AN30" i="10"/>
  <c r="W30" i="10"/>
  <c r="AG29" i="10"/>
  <c r="S29" i="10"/>
  <c r="AE28" i="10"/>
  <c r="Q28" i="10"/>
  <c r="AF26" i="10"/>
  <c r="S26" i="10"/>
  <c r="AD25" i="10"/>
  <c r="AO24" i="10"/>
  <c r="AB24" i="10"/>
  <c r="AM23" i="10"/>
  <c r="Y23" i="10"/>
  <c r="AK22" i="10"/>
  <c r="Z22" i="10"/>
  <c r="AG20" i="10"/>
  <c r="V20" i="10"/>
  <c r="AK19" i="10"/>
  <c r="AA19" i="10"/>
  <c r="P19" i="10"/>
  <c r="AE18" i="10"/>
  <c r="U18" i="10"/>
  <c r="AJ17" i="10"/>
  <c r="Y17" i="10"/>
  <c r="AE15" i="10"/>
  <c r="T15" i="10"/>
  <c r="AJ14" i="10"/>
  <c r="Y14" i="10"/>
  <c r="AN13" i="10"/>
  <c r="AD13" i="10"/>
  <c r="S13" i="10"/>
  <c r="AI11" i="10"/>
  <c r="Y11" i="10"/>
  <c r="AN10" i="10"/>
  <c r="AC10" i="10"/>
  <c r="S10" i="10"/>
  <c r="AL7" i="10"/>
  <c r="AA7" i="10"/>
  <c r="Q7" i="10"/>
  <c r="Q5" i="10" s="1"/>
  <c r="AF6" i="10"/>
  <c r="U6" i="10"/>
  <c r="K66" i="10"/>
  <c r="L65" i="10"/>
  <c r="M64" i="10"/>
  <c r="O62" i="10"/>
  <c r="D62" i="10"/>
  <c r="E61" i="10"/>
  <c r="G60" i="10"/>
  <c r="G59" i="10" s="1"/>
  <c r="I55" i="10"/>
  <c r="J54" i="10"/>
  <c r="L53" i="10"/>
  <c r="M52" i="10"/>
  <c r="N50" i="10"/>
  <c r="D50" i="10"/>
  <c r="E49" i="10"/>
  <c r="F48" i="10"/>
  <c r="H47" i="10"/>
  <c r="I42" i="10"/>
  <c r="J41" i="10"/>
  <c r="L40" i="10"/>
  <c r="M39" i="10"/>
  <c r="N38" i="10"/>
  <c r="D38" i="10"/>
  <c r="E37" i="10"/>
  <c r="F36" i="10"/>
  <c r="H35" i="10"/>
  <c r="I34" i="10"/>
  <c r="J32" i="10"/>
  <c r="L31" i="10"/>
  <c r="M30" i="10"/>
  <c r="N29" i="10"/>
  <c r="D29" i="10"/>
  <c r="E28" i="10"/>
  <c r="F26" i="10"/>
  <c r="H25" i="10"/>
  <c r="I24" i="10"/>
  <c r="J23" i="10"/>
  <c r="L22" i="10"/>
  <c r="M20" i="10"/>
  <c r="N19" i="10"/>
  <c r="D19" i="10"/>
  <c r="E18" i="10"/>
  <c r="F17" i="10"/>
  <c r="H15" i="10"/>
  <c r="I14" i="10"/>
  <c r="J13" i="10"/>
  <c r="L11" i="10"/>
  <c r="M10" i="10"/>
  <c r="M9" i="10" s="1"/>
  <c r="N7" i="10"/>
  <c r="O6" i="10"/>
  <c r="D7" i="10"/>
  <c r="M6" i="10"/>
  <c r="E10" i="10"/>
  <c r="H11" i="10"/>
  <c r="I13" i="10"/>
  <c r="L14" i="10"/>
  <c r="N15" i="10"/>
  <c r="D18" i="10"/>
  <c r="F19" i="10"/>
  <c r="I20" i="10"/>
  <c r="J22" i="10"/>
  <c r="M23" i="10"/>
  <c r="D25" i="10"/>
  <c r="E26" i="10"/>
  <c r="H28" i="10"/>
  <c r="J29" i="10"/>
  <c r="L30" i="10"/>
  <c r="N31" i="10"/>
  <c r="E34" i="10"/>
  <c r="F35" i="10"/>
  <c r="I36" i="10"/>
  <c r="L37" i="10"/>
  <c r="M38" i="10"/>
  <c r="D40" i="10"/>
  <c r="F41" i="10"/>
  <c r="H42" i="10"/>
  <c r="J47" i="10"/>
  <c r="M48" i="10"/>
  <c r="N49" i="10"/>
  <c r="E52" i="10"/>
  <c r="H53" i="10"/>
  <c r="I54" i="10"/>
  <c r="L55" i="10"/>
  <c r="D61" i="10"/>
  <c r="H62" i="10"/>
  <c r="O64" i="10"/>
  <c r="G66" i="10"/>
  <c r="X6" i="10"/>
  <c r="AO6" i="10"/>
  <c r="AE7" i="10"/>
  <c r="T10" i="10"/>
  <c r="AJ10" i="10"/>
  <c r="AA11" i="10"/>
  <c r="R13" i="10"/>
  <c r="AH13" i="10"/>
  <c r="Z14" i="10"/>
  <c r="P15" i="10"/>
  <c r="AH15" i="10"/>
  <c r="X17" i="10"/>
  <c r="AN17" i="10"/>
  <c r="AG18" i="10"/>
  <c r="W19" i="10"/>
  <c r="AN19" i="10"/>
  <c r="AE20" i="10"/>
  <c r="S22" i="10"/>
  <c r="AM22" i="10"/>
  <c r="AH23" i="10"/>
  <c r="AE24" i="10"/>
  <c r="AC25" i="10"/>
  <c r="X26" i="10"/>
  <c r="R28" i="10"/>
  <c r="AM28" i="10"/>
  <c r="AK29" i="10"/>
  <c r="AM30" i="10"/>
  <c r="AO31" i="10"/>
  <c r="U34" i="10"/>
  <c r="W35" i="10"/>
  <c r="AB36" i="10"/>
  <c r="AE37" i="10"/>
  <c r="AI38" i="10"/>
  <c r="P40" i="10"/>
  <c r="R41" i="10"/>
  <c r="W42" i="10"/>
  <c r="AA47" i="10"/>
  <c r="AC48" i="10"/>
  <c r="AI49" i="10"/>
  <c r="AL50" i="10"/>
  <c r="P53" i="10"/>
  <c r="S54" i="10"/>
  <c r="W55" i="10"/>
  <c r="AB60" i="10"/>
  <c r="AD61" i="10"/>
  <c r="AI62" i="10"/>
  <c r="AL64" i="10"/>
  <c r="AN65" i="10"/>
  <c r="G6" i="10"/>
  <c r="G5" i="10" s="1"/>
  <c r="J7" i="10"/>
  <c r="L10" i="10"/>
  <c r="N11" i="10"/>
  <c r="E14" i="10"/>
  <c r="F15" i="10"/>
  <c r="I17" i="10"/>
  <c r="L18" i="10"/>
  <c r="M19" i="10"/>
  <c r="D22" i="10"/>
  <c r="F23" i="10"/>
  <c r="H24" i="10"/>
  <c r="J25" i="10"/>
  <c r="M26" i="10"/>
  <c r="N28" i="10"/>
  <c r="E30" i="10"/>
  <c r="H31" i="10"/>
  <c r="I32" i="10"/>
  <c r="L34" i="10"/>
  <c r="N35" i="10"/>
  <c r="D37" i="10"/>
  <c r="F38" i="10"/>
  <c r="I39" i="10"/>
  <c r="J40" i="10"/>
  <c r="M41" i="10"/>
  <c r="D47" i="10"/>
  <c r="E48" i="10"/>
  <c r="H49" i="10"/>
  <c r="J50" i="10"/>
  <c r="L52" i="10"/>
  <c r="N53" i="10"/>
  <c r="E55" i="10"/>
  <c r="H60" i="10"/>
  <c r="L61" i="10"/>
  <c r="E64" i="10"/>
  <c r="K65" i="10"/>
  <c r="O66" i="10"/>
  <c r="AG6" i="10"/>
  <c r="W7" i="10"/>
  <c r="AO7" i="10"/>
  <c r="AB10" i="10"/>
  <c r="R11" i="10"/>
  <c r="AK11" i="10"/>
  <c r="Z13" i="10"/>
  <c r="Q14" i="10"/>
  <c r="AH14" i="10"/>
  <c r="X15" i="10"/>
  <c r="P17" i="10"/>
  <c r="AF17" i="10"/>
  <c r="W18" i="10"/>
  <c r="AO18" i="10"/>
  <c r="AE19" i="10"/>
  <c r="W20" i="10"/>
  <c r="AM20" i="10"/>
  <c r="AC22" i="10"/>
  <c r="W23" i="10"/>
  <c r="S24" i="10"/>
  <c r="R25" i="10"/>
  <c r="AM25" i="10"/>
  <c r="AJ26" i="10"/>
  <c r="AC28" i="10"/>
  <c r="X29" i="10"/>
  <c r="X30" i="10"/>
  <c r="AA31" i="10"/>
  <c r="AE32" i="10"/>
  <c r="AI34" i="10"/>
  <c r="AL35" i="10"/>
  <c r="R37" i="10"/>
  <c r="T38" i="10"/>
  <c r="Z39" i="10"/>
  <c r="AE40" i="10"/>
  <c r="AG41" i="10"/>
  <c r="AN42" i="10"/>
  <c r="AO47" i="10"/>
  <c r="S49" i="10"/>
  <c r="W50" i="10"/>
  <c r="W52" i="10"/>
  <c r="AF53" i="10"/>
  <c r="AH54" i="10"/>
  <c r="AM55" i="10"/>
  <c r="Q61" i="10"/>
  <c r="S62" i="10"/>
  <c r="X64" i="10"/>
  <c r="Z65" i="10"/>
  <c r="AF66" i="10"/>
  <c r="K6" i="10"/>
  <c r="M7" i="10"/>
  <c r="D11" i="10"/>
  <c r="D9" i="10" s="1"/>
  <c r="F13" i="10"/>
  <c r="H14" i="10"/>
  <c r="J15" i="10"/>
  <c r="M17" i="10"/>
  <c r="N18" i="10"/>
  <c r="E20" i="10"/>
  <c r="H22" i="10"/>
  <c r="I23" i="10"/>
  <c r="L24" i="10"/>
  <c r="N25" i="10"/>
  <c r="D28" i="10"/>
  <c r="F29" i="10"/>
  <c r="I30" i="10"/>
  <c r="J31" i="10"/>
  <c r="M32" i="10"/>
  <c r="D35" i="10"/>
  <c r="E36" i="10"/>
  <c r="H37" i="10"/>
  <c r="J38" i="10"/>
  <c r="L39" i="10"/>
  <c r="N40" i="10"/>
  <c r="E42" i="10"/>
  <c r="F47" i="10"/>
  <c r="I48" i="10"/>
  <c r="L49" i="10"/>
  <c r="M50" i="10"/>
  <c r="D53" i="10"/>
  <c r="F54" i="10"/>
  <c r="H55" i="10"/>
  <c r="K60" i="10"/>
  <c r="E62" i="10"/>
  <c r="I64" i="10"/>
  <c r="O65" i="10"/>
  <c r="T6" i="10"/>
  <c r="AJ6" i="10"/>
  <c r="AC7" i="10"/>
  <c r="AF10" i="10"/>
  <c r="W11" i="10"/>
  <c r="AM11" i="10"/>
  <c r="AE13" i="10"/>
  <c r="U14" i="10"/>
  <c r="AL14" i="10"/>
  <c r="AD15" i="10"/>
  <c r="S17" i="10"/>
  <c r="AK17" i="10"/>
  <c r="AA18" i="10"/>
  <c r="S19" i="10"/>
  <c r="AJ19" i="10"/>
  <c r="Z20" i="10"/>
  <c r="Q22" i="10"/>
  <c r="AG22" i="10"/>
  <c r="AC23" i="10"/>
  <c r="Y24" i="10"/>
  <c r="U25" i="10"/>
  <c r="T26" i="10"/>
  <c r="AO26" i="10"/>
  <c r="AH28" i="10"/>
  <c r="AF29" i="10"/>
  <c r="AC30" i="10"/>
  <c r="AI31" i="10"/>
  <c r="AM32" i="10"/>
  <c r="Q35" i="10"/>
  <c r="T36" i="10"/>
  <c r="W37" i="10"/>
  <c r="AE38" i="10"/>
  <c r="AG39" i="10"/>
  <c r="AK40" i="10"/>
  <c r="P42" i="10"/>
  <c r="P47" i="10"/>
  <c r="W48" i="10"/>
  <c r="AA49" i="10"/>
  <c r="AD50" i="10"/>
  <c r="AH52" i="10"/>
  <c r="AK53" i="10"/>
  <c r="Q55" i="10"/>
  <c r="Q60" i="10"/>
  <c r="W61" i="10"/>
  <c r="AB62" i="10"/>
  <c r="AC64" i="10"/>
  <c r="AJ65" i="10"/>
  <c r="AN66" i="10"/>
  <c r="AE9" i="10" l="1"/>
  <c r="Y9" i="10"/>
  <c r="L63" i="10"/>
  <c r="T63" i="10"/>
  <c r="Z21" i="10"/>
  <c r="AO59" i="10"/>
  <c r="D12" i="10"/>
  <c r="R12" i="10"/>
  <c r="Q9" i="10"/>
  <c r="D5" i="10"/>
  <c r="AG12" i="10"/>
  <c r="L12" i="10"/>
  <c r="I9" i="10"/>
  <c r="L9" i="10"/>
  <c r="AO12" i="10"/>
  <c r="AI12" i="10"/>
  <c r="V27" i="10"/>
  <c r="AJ46" i="10"/>
  <c r="AM63" i="10"/>
  <c r="AN59" i="10"/>
  <c r="AO16" i="10"/>
  <c r="O51" i="10"/>
  <c r="I59" i="10"/>
  <c r="S5" i="10"/>
  <c r="P27" i="10"/>
  <c r="X51" i="10"/>
  <c r="E59" i="10"/>
  <c r="V63" i="10"/>
  <c r="E63" i="10"/>
  <c r="F5" i="10"/>
  <c r="U12" i="10"/>
  <c r="AF46" i="10"/>
  <c r="D33" i="10"/>
  <c r="J5" i="10"/>
  <c r="T12" i="10"/>
  <c r="AH51" i="10"/>
  <c r="AH27" i="10"/>
  <c r="L46" i="10"/>
  <c r="Q59" i="10"/>
  <c r="P51" i="10"/>
  <c r="Z12" i="10"/>
  <c r="H63" i="10"/>
  <c r="AD12" i="10"/>
  <c r="AG9" i="10"/>
  <c r="AL16" i="10"/>
  <c r="X33" i="10"/>
  <c r="R46" i="10"/>
  <c r="AN51" i="10"/>
  <c r="H5" i="10"/>
  <c r="Y5" i="10"/>
  <c r="AJ5" i="10"/>
  <c r="J12" i="10"/>
  <c r="E46" i="10"/>
  <c r="H46" i="10"/>
  <c r="P59" i="10"/>
  <c r="U63" i="10"/>
  <c r="AC63" i="10"/>
  <c r="AK27" i="10"/>
  <c r="D21" i="10"/>
  <c r="Z16" i="10"/>
  <c r="S12" i="10"/>
  <c r="M59" i="10"/>
  <c r="K59" i="10"/>
  <c r="E16" i="10"/>
  <c r="K5" i="10"/>
  <c r="AF51" i="10"/>
  <c r="AG5" i="10"/>
  <c r="AC46" i="10"/>
  <c r="J46" i="10"/>
  <c r="E9" i="10"/>
  <c r="Y21" i="10"/>
  <c r="AE27" i="10"/>
  <c r="AK33" i="10"/>
  <c r="AF33" i="10"/>
  <c r="R59" i="10"/>
  <c r="I5" i="10"/>
  <c r="AJ12" i="10"/>
  <c r="AG33" i="10"/>
  <c r="AL12" i="10"/>
  <c r="R16" i="10"/>
  <c r="AB46" i="10"/>
  <c r="K46" i="10"/>
  <c r="F63" i="10"/>
  <c r="AJ16" i="10"/>
  <c r="Z51" i="10"/>
  <c r="AG59" i="10"/>
  <c r="K12" i="10"/>
  <c r="U51" i="10"/>
  <c r="X27" i="10"/>
  <c r="AO33" i="10"/>
  <c r="AO51" i="10"/>
  <c r="W63" i="10"/>
  <c r="V12" i="10"/>
  <c r="Y51" i="10"/>
  <c r="H27" i="10"/>
  <c r="U46" i="10"/>
  <c r="Y59" i="10"/>
  <c r="U27" i="10"/>
  <c r="J51" i="10"/>
  <c r="S21" i="10"/>
  <c r="I27" i="10"/>
  <c r="AF27" i="10"/>
  <c r="AD63" i="10"/>
  <c r="K63" i="10"/>
  <c r="AC16" i="10"/>
  <c r="AM59" i="10"/>
  <c r="G27" i="10"/>
  <c r="G51" i="10"/>
  <c r="AE46" i="10"/>
  <c r="AK16" i="10"/>
  <c r="AF63" i="10"/>
  <c r="AJ63" i="10"/>
  <c r="AM27" i="10"/>
  <c r="S46" i="10"/>
  <c r="F21" i="10"/>
  <c r="D16" i="10"/>
  <c r="O5" i="10"/>
  <c r="V5" i="10"/>
  <c r="R5" i="10"/>
  <c r="AC12" i="10"/>
  <c r="H12" i="10"/>
  <c r="AA46" i="10"/>
  <c r="Y12" i="10"/>
  <c r="AH21" i="10"/>
  <c r="AJ27" i="10"/>
  <c r="G33" i="10"/>
  <c r="AK63" i="10"/>
  <c r="AB12" i="10"/>
  <c r="M51" i="10"/>
  <c r="Q51" i="10"/>
  <c r="D51" i="10"/>
  <c r="AM21" i="10"/>
  <c r="F12" i="10"/>
  <c r="AN33" i="10"/>
  <c r="Y16" i="10"/>
  <c r="W46" i="10"/>
  <c r="K21" i="10"/>
  <c r="AO21" i="10"/>
  <c r="AE12" i="10"/>
  <c r="W21" i="10"/>
  <c r="AO5" i="10"/>
  <c r="E27" i="10"/>
  <c r="I33" i="10"/>
  <c r="AB27" i="10"/>
  <c r="AM46" i="10"/>
  <c r="M12" i="10"/>
  <c r="N21" i="10"/>
  <c r="AI9" i="10"/>
  <c r="U16" i="10"/>
  <c r="AG21" i="10"/>
  <c r="AL27" i="10"/>
  <c r="AI46" i="10"/>
  <c r="O59" i="10"/>
  <c r="AN5" i="10"/>
  <c r="P12" i="10"/>
  <c r="W16" i="10"/>
  <c r="AD16" i="10"/>
  <c r="AC27" i="10"/>
  <c r="K9" i="10"/>
  <c r="O16" i="10"/>
  <c r="G21" i="10"/>
  <c r="O33" i="10"/>
  <c r="G46" i="10"/>
  <c r="K51" i="10"/>
  <c r="X9" i="10"/>
  <c r="T16" i="10"/>
  <c r="AA21" i="10"/>
  <c r="AD27" i="10"/>
  <c r="AH33" i="10"/>
  <c r="AG51" i="10"/>
  <c r="AN63" i="10"/>
  <c r="O21" i="10"/>
  <c r="K33" i="10"/>
  <c r="X16" i="10"/>
  <c r="AF21" i="10"/>
  <c r="T27" i="10"/>
  <c r="AC33" i="10"/>
  <c r="R51" i="10"/>
  <c r="AJ33" i="10"/>
  <c r="Y33" i="10"/>
  <c r="AD46" i="10"/>
  <c r="T33" i="10"/>
  <c r="AN46" i="10"/>
  <c r="S51" i="10"/>
  <c r="AL63" i="10"/>
  <c r="R33" i="10"/>
  <c r="Z46" i="10"/>
  <c r="AL46" i="10"/>
  <c r="Z59" i="10"/>
  <c r="AN27" i="10"/>
  <c r="AJ51" i="10"/>
  <c r="AF59" i="10"/>
  <c r="AC59" i="10"/>
  <c r="AC67" i="10" s="1"/>
  <c r="M33" i="10"/>
  <c r="W5" i="10"/>
  <c r="R21" i="10"/>
  <c r="M63" i="10"/>
  <c r="P33" i="10"/>
  <c r="AI16" i="10"/>
  <c r="AB63" i="10"/>
  <c r="H16" i="10"/>
  <c r="AE21" i="10"/>
  <c r="O63" i="10"/>
  <c r="AF5" i="10"/>
  <c r="H51" i="10"/>
  <c r="D59" i="10"/>
  <c r="I63" i="10"/>
  <c r="I67" i="10" s="1"/>
  <c r="R27" i="10"/>
  <c r="AH12" i="10"/>
  <c r="I12" i="10"/>
  <c r="M16" i="10"/>
  <c r="F46" i="10"/>
  <c r="AC21" i="10"/>
  <c r="N27" i="10"/>
  <c r="I16" i="10"/>
  <c r="X21" i="10"/>
  <c r="M46" i="10"/>
  <c r="M56" i="10" s="1"/>
  <c r="M21" i="10"/>
  <c r="L21" i="10"/>
  <c r="M27" i="10"/>
  <c r="D46" i="10"/>
  <c r="AK21" i="10"/>
  <c r="Q27" i="10"/>
  <c r="Q33" i="10"/>
  <c r="X59" i="10"/>
  <c r="L16" i="10"/>
  <c r="AA12" i="10"/>
  <c r="AG16" i="10"/>
  <c r="AK46" i="10"/>
  <c r="O46" i="10"/>
  <c r="O56" i="10" s="1"/>
  <c r="J63" i="10"/>
  <c r="AF9" i="10"/>
  <c r="Q12" i="10"/>
  <c r="AB16" i="10"/>
  <c r="AO27" i="10"/>
  <c r="G16" i="10"/>
  <c r="O27" i="10"/>
  <c r="P21" i="10"/>
  <c r="Q21" i="10"/>
  <c r="X63" i="10"/>
  <c r="U33" i="10"/>
  <c r="AD51" i="10"/>
  <c r="AK51" i="10"/>
  <c r="P63" i="10"/>
  <c r="Z33" i="10"/>
  <c r="AH46" i="10"/>
  <c r="T46" i="10"/>
  <c r="V59" i="10"/>
  <c r="V46" i="10"/>
  <c r="J33" i="10"/>
  <c r="F27" i="10"/>
  <c r="AM5" i="10"/>
  <c r="AI21" i="10"/>
  <c r="W59" i="10"/>
  <c r="E12" i="10"/>
  <c r="AE5" i="10"/>
  <c r="W27" i="10"/>
  <c r="AE63" i="10"/>
  <c r="AN21" i="10"/>
  <c r="E21" i="10"/>
  <c r="AH16" i="10"/>
  <c r="Q16" i="10"/>
  <c r="AO9" i="10"/>
  <c r="T9" i="10"/>
  <c r="AC9" i="10"/>
  <c r="H33" i="10"/>
  <c r="AC51" i="10"/>
  <c r="AK12" i="10"/>
  <c r="V16" i="10"/>
  <c r="N63" i="10"/>
  <c r="AL51" i="10"/>
  <c r="X46" i="10"/>
  <c r="Z5" i="10"/>
  <c r="AL9" i="10"/>
  <c r="AG63" i="10"/>
  <c r="AA51" i="10"/>
  <c r="D27" i="10"/>
  <c r="U21" i="10"/>
  <c r="AK9" i="10"/>
  <c r="N59" i="10"/>
  <c r="J59" i="10"/>
  <c r="AD9" i="10"/>
  <c r="T5" i="10"/>
  <c r="AO46" i="10"/>
  <c r="AI33" i="10"/>
  <c r="L59" i="10"/>
  <c r="AO63" i="10"/>
  <c r="Q63" i="10"/>
  <c r="G9" i="10"/>
  <c r="K16" i="10"/>
  <c r="F59" i="10"/>
  <c r="F67" i="10" s="1"/>
  <c r="Y27" i="10"/>
  <c r="V33" i="10"/>
  <c r="AE51" i="10"/>
  <c r="AJ59" i="10"/>
  <c r="T51" i="10"/>
  <c r="AA63" i="10"/>
  <c r="N9" i="10"/>
  <c r="F51" i="10"/>
  <c r="AF12" i="10"/>
  <c r="AM16" i="10"/>
  <c r="J9" i="10"/>
  <c r="AI5" i="10"/>
  <c r="S59" i="10"/>
  <c r="D63" i="10"/>
  <c r="AA59" i="10"/>
  <c r="AB9" i="10"/>
  <c r="H59" i="10"/>
  <c r="X5" i="10"/>
  <c r="E51" i="10"/>
  <c r="N12" i="10"/>
  <c r="AB33" i="10"/>
  <c r="O9" i="10"/>
  <c r="P9" i="10"/>
  <c r="S27" i="10"/>
  <c r="Y63" i="10"/>
  <c r="P16" i="10"/>
  <c r="AI27" i="10"/>
  <c r="AI51" i="10"/>
  <c r="AB51" i="10"/>
  <c r="AI63" i="10"/>
  <c r="AA16" i="10"/>
  <c r="N46" i="10"/>
  <c r="W12" i="10"/>
  <c r="L27" i="10"/>
  <c r="N51" i="10"/>
  <c r="Z27" i="10"/>
  <c r="V51" i="10"/>
  <c r="N33" i="10"/>
  <c r="E33" i="10"/>
  <c r="U59" i="10"/>
  <c r="AN9" i="10"/>
  <c r="T21" i="10"/>
  <c r="AA33" i="10"/>
  <c r="Q46" i="10"/>
  <c r="AN16" i="10"/>
  <c r="AE33" i="10"/>
  <c r="Z63" i="10"/>
  <c r="P46" i="10"/>
  <c r="AD59" i="10"/>
  <c r="N16" i="10"/>
  <c r="AD5" i="10"/>
  <c r="U5" i="10"/>
  <c r="F9" i="10"/>
  <c r="L5" i="10"/>
  <c r="AJ9" i="10"/>
  <c r="M5" i="10"/>
  <c r="J27" i="10"/>
  <c r="AA27" i="10"/>
  <c r="AB21" i="10"/>
  <c r="G12" i="10"/>
  <c r="AL21" i="10"/>
  <c r="AE59" i="10"/>
  <c r="AD33" i="10"/>
  <c r="AL59" i="10"/>
  <c r="H21" i="10"/>
  <c r="AK5" i="10"/>
  <c r="J16" i="10"/>
  <c r="G63" i="10"/>
  <c r="G67" i="10" s="1"/>
  <c r="AG27" i="10"/>
  <c r="AM9" i="10"/>
  <c r="S33" i="10"/>
  <c r="AM33" i="10"/>
  <c r="Y46" i="10"/>
  <c r="J21" i="10"/>
  <c r="AL5" i="10"/>
  <c r="AN12" i="10"/>
  <c r="P5" i="10"/>
  <c r="W51" i="10"/>
  <c r="S9" i="10"/>
  <c r="H9" i="10"/>
  <c r="AA5" i="10"/>
  <c r="AM51" i="10"/>
  <c r="S16" i="10"/>
  <c r="AC5" i="10"/>
  <c r="AE16" i="10"/>
  <c r="F16" i="10"/>
  <c r="X12" i="10"/>
  <c r="AA9" i="10"/>
  <c r="N5" i="10"/>
  <c r="R9" i="10"/>
  <c r="AJ21" i="10"/>
  <c r="AI59" i="10"/>
  <c r="O12" i="10"/>
  <c r="K27" i="10"/>
  <c r="V9" i="10"/>
  <c r="T59" i="10"/>
  <c r="I51" i="10"/>
  <c r="V21" i="10"/>
  <c r="AG46" i="10"/>
  <c r="AH63" i="10"/>
  <c r="AK59" i="10"/>
  <c r="F33" i="10"/>
  <c r="AB5" i="10"/>
  <c r="AM12" i="10"/>
  <c r="AF16" i="10"/>
  <c r="L51" i="10"/>
  <c r="L33" i="10"/>
  <c r="R63" i="10"/>
  <c r="AB59" i="10"/>
  <c r="AB67" i="10" s="1"/>
  <c r="AL33" i="10"/>
  <c r="AH59" i="10"/>
  <c r="S63" i="10"/>
  <c r="I21" i="10"/>
  <c r="I46" i="10"/>
  <c r="AD21" i="10"/>
  <c r="W33" i="10"/>
  <c r="W9" i="10"/>
  <c r="U56" i="10" l="1"/>
  <c r="AO67" i="10"/>
  <c r="L67" i="10"/>
  <c r="T67" i="10"/>
  <c r="V67" i="10"/>
  <c r="AN67" i="10"/>
  <c r="AF56" i="10"/>
  <c r="W56" i="10"/>
  <c r="V56" i="10"/>
  <c r="P56" i="10"/>
  <c r="U67" i="10"/>
  <c r="AI56" i="10"/>
  <c r="AJ56" i="10"/>
  <c r="AN56" i="10"/>
  <c r="AO56" i="10"/>
  <c r="AM67" i="10"/>
  <c r="R67" i="10"/>
  <c r="X56" i="10"/>
  <c r="E67" i="10"/>
  <c r="Q67" i="10"/>
  <c r="AF67" i="10"/>
  <c r="P67" i="10"/>
  <c r="AD67" i="10"/>
  <c r="R56" i="10"/>
  <c r="D67" i="10"/>
  <c r="AM56" i="10"/>
  <c r="Q8" i="10"/>
  <c r="Q43" i="10" s="1"/>
  <c r="AL67" i="10"/>
  <c r="AE56" i="10"/>
  <c r="J56" i="10"/>
  <c r="AA56" i="10"/>
  <c r="AG67" i="10"/>
  <c r="AC56" i="10"/>
  <c r="Z56" i="10"/>
  <c r="G56" i="10"/>
  <c r="I56" i="10"/>
  <c r="H67" i="10"/>
  <c r="H8" i="10"/>
  <c r="H43" i="10" s="1"/>
  <c r="D8" i="10"/>
  <c r="D43" i="10" s="1"/>
  <c r="W67" i="10"/>
  <c r="AH56" i="10"/>
  <c r="L56" i="10"/>
  <c r="AH8" i="10"/>
  <c r="AH43" i="10" s="1"/>
  <c r="AK56" i="10"/>
  <c r="D56" i="10"/>
  <c r="H56" i="10"/>
  <c r="M67" i="10"/>
  <c r="AD56" i="10"/>
  <c r="Y56" i="10"/>
  <c r="E56" i="10"/>
  <c r="AE67" i="10"/>
  <c r="Y8" i="10"/>
  <c r="Y43" i="10" s="1"/>
  <c r="K56" i="10"/>
  <c r="AA67" i="10"/>
  <c r="Y67" i="10"/>
  <c r="AF8" i="10"/>
  <c r="AF43" i="10" s="1"/>
  <c r="F56" i="10"/>
  <c r="J8" i="10"/>
  <c r="J43" i="10" s="1"/>
  <c r="AB56" i="10"/>
  <c r="I8" i="10"/>
  <c r="I43" i="10" s="1"/>
  <c r="I71" i="10" s="1"/>
  <c r="M8" i="10"/>
  <c r="M43" i="10" s="1"/>
  <c r="K67" i="10"/>
  <c r="AH67" i="10"/>
  <c r="V8" i="10"/>
  <c r="V43" i="10" s="1"/>
  <c r="X8" i="10"/>
  <c r="X43" i="10" s="1"/>
  <c r="S8" i="10"/>
  <c r="S43" i="10" s="1"/>
  <c r="AM8" i="10"/>
  <c r="AM43" i="10" s="1"/>
  <c r="Z8" i="10"/>
  <c r="Z43" i="10" s="1"/>
  <c r="O67" i="10"/>
  <c r="AI8" i="10"/>
  <c r="AI43" i="10" s="1"/>
  <c r="S67" i="10"/>
  <c r="S56" i="10"/>
  <c r="W8" i="10"/>
  <c r="W43" i="10" s="1"/>
  <c r="AK67" i="10"/>
  <c r="AJ67" i="10"/>
  <c r="AO8" i="10"/>
  <c r="AO43" i="10" s="1"/>
  <c r="AC8" i="10"/>
  <c r="AC43" i="10" s="1"/>
  <c r="Z67" i="10"/>
  <c r="AK8" i="10"/>
  <c r="AK43" i="10" s="1"/>
  <c r="X67" i="10"/>
  <c r="AA8" i="10"/>
  <c r="AA43" i="10" s="1"/>
  <c r="T8" i="10"/>
  <c r="T43" i="10" s="1"/>
  <c r="O8" i="10"/>
  <c r="O43" i="10" s="1"/>
  <c r="AE8" i="10"/>
  <c r="AE43" i="10" s="1"/>
  <c r="N8" i="10"/>
  <c r="N43" i="10" s="1"/>
  <c r="K8" i="10"/>
  <c r="K43" i="10" s="1"/>
  <c r="AI67" i="10"/>
  <c r="AD8" i="10"/>
  <c r="AD43" i="10" s="1"/>
  <c r="AG56" i="10"/>
  <c r="E8" i="10"/>
  <c r="E43" i="10" s="1"/>
  <c r="L8" i="10"/>
  <c r="L43" i="10" s="1"/>
  <c r="P8" i="10"/>
  <c r="P43" i="10" s="1"/>
  <c r="T56" i="10"/>
  <c r="J67" i="10"/>
  <c r="R8" i="10"/>
  <c r="R43" i="10" s="1"/>
  <c r="N67" i="10"/>
  <c r="AG8" i="10"/>
  <c r="AG43" i="10" s="1"/>
  <c r="AL8" i="10"/>
  <c r="AL43" i="10" s="1"/>
  <c r="F8" i="10"/>
  <c r="F43" i="10" s="1"/>
  <c r="AN8" i="10"/>
  <c r="AN43" i="10" s="1"/>
  <c r="AL56" i="10"/>
  <c r="G8" i="10"/>
  <c r="G43" i="10" s="1"/>
  <c r="Q56" i="10"/>
  <c r="U8" i="10"/>
  <c r="U43" i="10" s="1"/>
  <c r="N56" i="10"/>
  <c r="AB8" i="10"/>
  <c r="AB43" i="10" s="1"/>
  <c r="AJ8" i="10"/>
  <c r="AJ43" i="10" s="1"/>
  <c r="W71" i="10" l="1"/>
  <c r="V71" i="10"/>
  <c r="AB71" i="10"/>
  <c r="G71" i="10"/>
  <c r="U71" i="10"/>
  <c r="AN71" i="10"/>
  <c r="AO71" i="10"/>
  <c r="AJ71" i="10"/>
  <c r="AF71" i="10"/>
  <c r="Q71" i="10"/>
  <c r="P71" i="10"/>
  <c r="AE71" i="10"/>
  <c r="R71" i="10"/>
  <c r="AM71" i="10"/>
  <c r="E71" i="10"/>
  <c r="J71" i="10"/>
  <c r="T71" i="10"/>
  <c r="Z71" i="10"/>
  <c r="H71" i="10"/>
  <c r="L71" i="10"/>
  <c r="F71" i="10"/>
  <c r="AC71" i="10"/>
  <c r="AG71" i="10"/>
  <c r="AH71" i="10"/>
  <c r="AI71" i="10"/>
  <c r="D71" i="10"/>
  <c r="D72" i="10" s="1"/>
  <c r="E70" i="10" s="1"/>
  <c r="AK71" i="10"/>
  <c r="Y71" i="10"/>
  <c r="N71" i="10"/>
  <c r="M71" i="10"/>
  <c r="AD71" i="10"/>
  <c r="AA71" i="10"/>
  <c r="S71" i="10"/>
  <c r="K71" i="10"/>
  <c r="X71" i="10"/>
  <c r="O71" i="10"/>
  <c r="AL71" i="10"/>
  <c r="E72" i="10" l="1"/>
  <c r="F70" i="10" s="1"/>
  <c r="F72" i="10" s="1"/>
  <c r="G70" i="10" s="1"/>
  <c r="G72" i="10" s="1"/>
  <c r="H70" i="10" s="1"/>
  <c r="H72" i="10" s="1"/>
  <c r="I70" i="10" s="1"/>
  <c r="I72" i="10" s="1"/>
  <c r="J70" i="10" s="1"/>
  <c r="J72" i="10" s="1"/>
  <c r="K70" i="10" s="1"/>
  <c r="K72" i="10" s="1"/>
  <c r="L70" i="10" s="1"/>
  <c r="L72" i="10" s="1"/>
  <c r="M70" i="10" s="1"/>
  <c r="M72" i="10" s="1"/>
  <c r="N70" i="10" s="1"/>
  <c r="N72" i="10" s="1"/>
  <c r="O70" i="10" s="1"/>
  <c r="O72" i="10" s="1"/>
  <c r="P70" i="10" s="1"/>
  <c r="P72" i="10" s="1"/>
  <c r="Q70" i="10" s="1"/>
  <c r="Q72" i="10" s="1"/>
  <c r="R70" i="10" s="1"/>
  <c r="R72" i="10" s="1"/>
  <c r="S70" i="10" s="1"/>
  <c r="S72" i="10" s="1"/>
  <c r="T70" i="10" s="1"/>
  <c r="T72" i="10" s="1"/>
  <c r="U70" i="10" s="1"/>
  <c r="U72" i="10" s="1"/>
  <c r="V70" i="10" s="1"/>
  <c r="V72" i="10" s="1"/>
  <c r="W70" i="10" s="1"/>
  <c r="W72" i="10" s="1"/>
  <c r="X70" i="10" s="1"/>
  <c r="X72" i="10" s="1"/>
  <c r="Y70" i="10" s="1"/>
  <c r="Y72" i="10" s="1"/>
  <c r="Z70" i="10" s="1"/>
  <c r="Z72" i="10" s="1"/>
  <c r="AA70" i="10" s="1"/>
  <c r="AA72" i="10" s="1"/>
  <c r="AB70" i="10" s="1"/>
  <c r="AB72" i="10" s="1"/>
  <c r="AC70" i="10" s="1"/>
  <c r="AC72" i="10" s="1"/>
  <c r="AD70" i="10" s="1"/>
  <c r="AD72" i="10" s="1"/>
  <c r="AE70" i="10" s="1"/>
  <c r="AE72" i="10" s="1"/>
  <c r="AF70" i="10" s="1"/>
  <c r="AF72" i="10" s="1"/>
  <c r="AG70" i="10" s="1"/>
  <c r="AG72" i="10" s="1"/>
  <c r="AH70" i="10" s="1"/>
  <c r="AH72" i="10" s="1"/>
  <c r="AI70" i="10" s="1"/>
  <c r="AI72" i="10" s="1"/>
  <c r="AJ70" i="10" s="1"/>
  <c r="AJ72" i="10" s="1"/>
  <c r="AK70" i="10" s="1"/>
  <c r="AK72" i="10" s="1"/>
  <c r="AL70" i="10" s="1"/>
  <c r="AL72" i="10" s="1"/>
  <c r="AM70" i="10" s="1"/>
  <c r="AM72" i="10" s="1"/>
  <c r="AN70" i="10" s="1"/>
  <c r="AN72" i="10" s="1"/>
  <c r="AO70" i="10" s="1"/>
  <c r="AO72" i="10" s="1"/>
  <c r="D5" i="9" l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07" i="9" s="1"/>
  <c r="D208" i="9" s="1"/>
  <c r="D209" i="9" s="1"/>
  <c r="D210" i="9" s="1"/>
  <c r="D211" i="9" s="1"/>
  <c r="D212" i="9" s="1"/>
  <c r="D213" i="9" s="1"/>
  <c r="D214" i="9" s="1"/>
  <c r="D215" i="9" s="1"/>
  <c r="D216" i="9" s="1"/>
  <c r="D217" i="9" s="1"/>
  <c r="D218" i="9" s="1"/>
  <c r="D219" i="9" s="1"/>
  <c r="D220" i="9" s="1"/>
  <c r="D221" i="9" s="1"/>
  <c r="D222" i="9" s="1"/>
  <c r="D223" i="9" s="1"/>
  <c r="D224" i="9" s="1"/>
  <c r="D225" i="9" s="1"/>
  <c r="D226" i="9" s="1"/>
  <c r="D227" i="9" s="1"/>
  <c r="D228" i="9" s="1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D242" i="9" s="1"/>
  <c r="D243" i="9" s="1"/>
  <c r="D244" i="9" s="1"/>
  <c r="D245" i="9" s="1"/>
  <c r="D246" i="9" s="1"/>
  <c r="D247" i="9" s="1"/>
  <c r="D248" i="9" s="1"/>
  <c r="D249" i="9" s="1"/>
  <c r="D250" i="9" s="1"/>
  <c r="D251" i="9" s="1"/>
  <c r="D252" i="9" s="1"/>
  <c r="D253" i="9" s="1"/>
  <c r="D254" i="9" s="1"/>
  <c r="D255" i="9" s="1"/>
  <c r="D256" i="9" s="1"/>
  <c r="D257" i="9" s="1"/>
  <c r="D258" i="9" s="1"/>
  <c r="D259" i="9" s="1"/>
  <c r="D260" i="9" s="1"/>
  <c r="D261" i="9" s="1"/>
  <c r="D262" i="9" s="1"/>
  <c r="D263" i="9" s="1"/>
  <c r="D264" i="9" s="1"/>
  <c r="D265" i="9" s="1"/>
  <c r="D266" i="9" s="1"/>
  <c r="D267" i="9" s="1"/>
  <c r="D268" i="9" s="1"/>
  <c r="D269" i="9" s="1"/>
  <c r="D270" i="9" s="1"/>
  <c r="D271" i="9" s="1"/>
  <c r="D272" i="9" s="1"/>
  <c r="D273" i="9" s="1"/>
  <c r="D274" i="9" s="1"/>
  <c r="D275" i="9" s="1"/>
  <c r="D276" i="9" s="1"/>
  <c r="D277" i="9" s="1"/>
  <c r="D278" i="9" s="1"/>
  <c r="D279" i="9" s="1"/>
  <c r="D280" i="9" s="1"/>
  <c r="D281" i="9" s="1"/>
  <c r="D282" i="9" s="1"/>
  <c r="D283" i="9" s="1"/>
  <c r="D284" i="9" s="1"/>
  <c r="D285" i="9" s="1"/>
  <c r="D286" i="9" s="1"/>
  <c r="D287" i="9" s="1"/>
  <c r="D288" i="9" s="1"/>
  <c r="D289" i="9" s="1"/>
  <c r="D290" i="9" s="1"/>
  <c r="D291" i="9" s="1"/>
  <c r="D292" i="9" s="1"/>
  <c r="D293" i="9" s="1"/>
  <c r="D294" i="9" s="1"/>
  <c r="D295" i="9" s="1"/>
  <c r="D296" i="9" s="1"/>
  <c r="D297" i="9" s="1"/>
  <c r="D298" i="9" s="1"/>
  <c r="D299" i="9" s="1"/>
  <c r="D300" i="9" s="1"/>
  <c r="D301" i="9" s="1"/>
  <c r="D302" i="9" s="1"/>
  <c r="D303" i="9" s="1"/>
  <c r="D304" i="9" s="1"/>
  <c r="D305" i="9" s="1"/>
  <c r="D306" i="9" s="1"/>
  <c r="D307" i="9" s="1"/>
  <c r="D308" i="9" s="1"/>
  <c r="D309" i="9" s="1"/>
  <c r="D310" i="9" s="1"/>
  <c r="D311" i="9" s="1"/>
  <c r="D312" i="9" s="1"/>
  <c r="D313" i="9" s="1"/>
  <c r="D314" i="9" s="1"/>
  <c r="D315" i="9" s="1"/>
  <c r="D316" i="9" s="1"/>
  <c r="D317" i="9" s="1"/>
  <c r="D318" i="9" s="1"/>
  <c r="D319" i="9" s="1"/>
  <c r="D320" i="9" s="1"/>
  <c r="D321" i="9" s="1"/>
  <c r="D322" i="9" s="1"/>
  <c r="D323" i="9" s="1"/>
  <c r="D324" i="9" s="1"/>
  <c r="D325" i="9" s="1"/>
  <c r="D326" i="9" s="1"/>
  <c r="D327" i="9" s="1"/>
  <c r="D328" i="9" s="1"/>
  <c r="D329" i="9" s="1"/>
  <c r="D330" i="9" s="1"/>
  <c r="D331" i="9" s="1"/>
  <c r="D332" i="9" s="1"/>
  <c r="D333" i="9" s="1"/>
  <c r="D334" i="9" s="1"/>
  <c r="D335" i="9" s="1"/>
  <c r="D336" i="9" s="1"/>
  <c r="D337" i="9" s="1"/>
  <c r="D338" i="9" s="1"/>
  <c r="D339" i="9" s="1"/>
  <c r="D340" i="9" s="1"/>
  <c r="D341" i="9" s="1"/>
  <c r="D342" i="9" s="1"/>
  <c r="D343" i="9" s="1"/>
  <c r="D344" i="9" s="1"/>
  <c r="D345" i="9" s="1"/>
  <c r="D346" i="9" s="1"/>
  <c r="D347" i="9" s="1"/>
  <c r="D348" i="9" s="1"/>
  <c r="D349" i="9" s="1"/>
  <c r="D350" i="9" s="1"/>
  <c r="D351" i="9" s="1"/>
  <c r="D352" i="9" s="1"/>
  <c r="D353" i="9" s="1"/>
  <c r="D354" i="9" s="1"/>
  <c r="D355" i="9" s="1"/>
  <c r="D356" i="9" s="1"/>
  <c r="D357" i="9" s="1"/>
  <c r="D358" i="9" s="1"/>
  <c r="D359" i="9" s="1"/>
  <c r="D360" i="9" s="1"/>
  <c r="D361" i="9" s="1"/>
  <c r="D362" i="9" s="1"/>
  <c r="D363" i="9" s="1"/>
  <c r="D364" i="9" s="1"/>
  <c r="D365" i="9" s="1"/>
  <c r="D366" i="9" s="1"/>
  <c r="D367" i="9" s="1"/>
  <c r="D368" i="9" s="1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C243" i="9" s="1"/>
  <c r="C244" i="9" s="1"/>
  <c r="C245" i="9" s="1"/>
  <c r="C246" i="9" s="1"/>
  <c r="C247" i="9" s="1"/>
  <c r="C248" i="9" s="1"/>
  <c r="C249" i="9" s="1"/>
  <c r="C250" i="9" s="1"/>
  <c r="C251" i="9" s="1"/>
  <c r="C252" i="9" s="1"/>
  <c r="C253" i="9" s="1"/>
  <c r="C254" i="9" s="1"/>
  <c r="C255" i="9" s="1"/>
  <c r="C256" i="9" s="1"/>
  <c r="C257" i="9" s="1"/>
  <c r="C258" i="9" s="1"/>
  <c r="C259" i="9" s="1"/>
  <c r="C260" i="9" s="1"/>
  <c r="C261" i="9" s="1"/>
  <c r="C262" i="9" s="1"/>
  <c r="C263" i="9" s="1"/>
  <c r="C264" i="9" s="1"/>
  <c r="C265" i="9" s="1"/>
  <c r="C266" i="9" s="1"/>
  <c r="C267" i="9" s="1"/>
  <c r="C268" i="9" s="1"/>
  <c r="C269" i="9" s="1"/>
  <c r="C270" i="9" s="1"/>
  <c r="C271" i="9" s="1"/>
  <c r="C272" i="9" s="1"/>
  <c r="C273" i="9" s="1"/>
  <c r="C274" i="9" s="1"/>
  <c r="C275" i="9" s="1"/>
  <c r="C276" i="9" s="1"/>
  <c r="C277" i="9" s="1"/>
  <c r="C278" i="9" s="1"/>
  <c r="C279" i="9" s="1"/>
  <c r="C280" i="9" s="1"/>
  <c r="C281" i="9" s="1"/>
  <c r="C282" i="9" s="1"/>
  <c r="C283" i="9" s="1"/>
  <c r="C284" i="9" s="1"/>
  <c r="C285" i="9" s="1"/>
  <c r="C286" i="9" s="1"/>
  <c r="C287" i="9" s="1"/>
  <c r="C288" i="9" s="1"/>
  <c r="C289" i="9" s="1"/>
  <c r="C290" i="9" s="1"/>
  <c r="C291" i="9" s="1"/>
  <c r="C292" i="9" s="1"/>
  <c r="C293" i="9" s="1"/>
  <c r="C294" i="9" s="1"/>
  <c r="C295" i="9" s="1"/>
  <c r="C296" i="9" s="1"/>
  <c r="C297" i="9" s="1"/>
  <c r="C298" i="9" s="1"/>
  <c r="C299" i="9" s="1"/>
  <c r="C300" i="9" s="1"/>
  <c r="C301" i="9" s="1"/>
  <c r="C302" i="9" s="1"/>
  <c r="C303" i="9" s="1"/>
  <c r="C304" i="9" s="1"/>
  <c r="C305" i="9" s="1"/>
  <c r="C306" i="9" s="1"/>
  <c r="C307" i="9" s="1"/>
  <c r="C308" i="9" s="1"/>
  <c r="C309" i="9" s="1"/>
  <c r="C310" i="9" s="1"/>
  <c r="C311" i="9" s="1"/>
  <c r="C312" i="9" s="1"/>
  <c r="C313" i="9" s="1"/>
  <c r="C314" i="9" s="1"/>
  <c r="C315" i="9" s="1"/>
  <c r="C316" i="9" s="1"/>
  <c r="C317" i="9" s="1"/>
  <c r="C318" i="9" s="1"/>
  <c r="C319" i="9" s="1"/>
  <c r="C320" i="9" s="1"/>
  <c r="C321" i="9" s="1"/>
  <c r="C322" i="9" s="1"/>
  <c r="C323" i="9" s="1"/>
  <c r="C324" i="9" s="1"/>
  <c r="C325" i="9" s="1"/>
  <c r="C326" i="9" s="1"/>
  <c r="C327" i="9" s="1"/>
  <c r="C328" i="9" s="1"/>
  <c r="C329" i="9" s="1"/>
  <c r="C330" i="9" s="1"/>
  <c r="C331" i="9" s="1"/>
  <c r="C332" i="9" s="1"/>
  <c r="C333" i="9" s="1"/>
  <c r="C334" i="9" s="1"/>
  <c r="C335" i="9" s="1"/>
  <c r="C336" i="9" s="1"/>
  <c r="C337" i="9" s="1"/>
  <c r="C338" i="9" s="1"/>
  <c r="C339" i="9" s="1"/>
  <c r="C340" i="9" s="1"/>
  <c r="C341" i="9" s="1"/>
  <c r="C342" i="9" s="1"/>
  <c r="C343" i="9" s="1"/>
  <c r="C344" i="9" s="1"/>
  <c r="C345" i="9" s="1"/>
  <c r="C346" i="9" s="1"/>
  <c r="C347" i="9" s="1"/>
  <c r="C348" i="9" s="1"/>
  <c r="C349" i="9" s="1"/>
  <c r="C350" i="9" s="1"/>
  <c r="C351" i="9" s="1"/>
  <c r="C352" i="9" s="1"/>
  <c r="C353" i="9" s="1"/>
  <c r="C354" i="9" s="1"/>
  <c r="C355" i="9" s="1"/>
  <c r="C356" i="9" s="1"/>
  <c r="C357" i="9" s="1"/>
  <c r="C358" i="9" s="1"/>
  <c r="C359" i="9" s="1"/>
  <c r="C360" i="9" s="1"/>
  <c r="C361" i="9" s="1"/>
  <c r="C362" i="9" s="1"/>
  <c r="C363" i="9" s="1"/>
  <c r="C364" i="9" s="1"/>
  <c r="C365" i="9" s="1"/>
  <c r="C366" i="9" s="1"/>
  <c r="C367" i="9" s="1"/>
  <c r="C368" i="9" s="1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L38" i="7" l="1"/>
  <c r="F38" i="7"/>
  <c r="K38" i="7"/>
  <c r="D38" i="7"/>
  <c r="O38" i="7"/>
  <c r="J38" i="7"/>
  <c r="H38" i="7"/>
  <c r="I38" i="7"/>
  <c r="E38" i="7"/>
  <c r="M38" i="7"/>
  <c r="N38" i="7"/>
  <c r="G38" i="7"/>
  <c r="D70" i="3"/>
  <c r="G18" i="11" l="1"/>
  <c r="D18" i="11"/>
  <c r="G17" i="11"/>
  <c r="D17" i="11"/>
  <c r="D23" i="11"/>
  <c r="G23" i="11"/>
  <c r="D6" i="11"/>
  <c r="G6" i="11"/>
  <c r="F5" i="11"/>
  <c r="C5" i="11"/>
  <c r="F23" i="11"/>
  <c r="C23" i="11"/>
  <c r="C11" i="11"/>
  <c r="F11" i="11"/>
  <c r="F6" i="11"/>
  <c r="C6" i="11"/>
  <c r="F7" i="11"/>
  <c r="C7" i="11"/>
  <c r="F16" i="11"/>
  <c r="C16" i="11"/>
  <c r="C18" i="11"/>
  <c r="F18" i="11"/>
  <c r="C9" i="11"/>
  <c r="F9" i="11"/>
  <c r="F14" i="11"/>
  <c r="C14" i="11"/>
  <c r="C8" i="11"/>
  <c r="F8" i="11"/>
  <c r="C17" i="11"/>
  <c r="F17" i="11"/>
  <c r="D4" i="11"/>
  <c r="G4" i="11"/>
  <c r="G10" i="11"/>
  <c r="D10" i="11"/>
  <c r="G19" i="11"/>
  <c r="D19" i="11"/>
  <c r="D15" i="11"/>
  <c r="G15" i="11"/>
  <c r="G20" i="11"/>
  <c r="D20" i="11"/>
  <c r="D14" i="11"/>
  <c r="G14" i="11"/>
  <c r="D16" i="11"/>
  <c r="G16" i="11"/>
  <c r="F4" i="11"/>
  <c r="C4" i="11"/>
  <c r="C10" i="11"/>
  <c r="F10" i="11"/>
  <c r="C19" i="11"/>
  <c r="F19" i="11"/>
  <c r="C15" i="11"/>
  <c r="F15" i="11"/>
  <c r="C20" i="11"/>
  <c r="F20" i="11"/>
  <c r="D22" i="11"/>
  <c r="G22" i="11"/>
  <c r="D21" i="11"/>
  <c r="G21" i="11"/>
  <c r="D12" i="11"/>
  <c r="G12" i="11"/>
  <c r="D8" i="11"/>
  <c r="G8" i="11"/>
  <c r="F21" i="11"/>
  <c r="C21" i="11"/>
  <c r="G9" i="11"/>
  <c r="D9" i="11"/>
  <c r="F22" i="11"/>
  <c r="C22" i="11"/>
  <c r="C12" i="11"/>
  <c r="F12" i="11"/>
  <c r="D5" i="11"/>
  <c r="G5" i="11"/>
  <c r="G11" i="11"/>
  <c r="D11" i="11"/>
  <c r="D7" i="11"/>
  <c r="G7" i="11"/>
  <c r="P38" i="7"/>
  <c r="E18" i="11" l="1"/>
  <c r="H18" i="11" s="1"/>
  <c r="K18" i="11" s="1"/>
  <c r="E17" i="11"/>
  <c r="H17" i="11" s="1"/>
  <c r="K17" i="11" s="1"/>
  <c r="E12" i="11"/>
  <c r="H12" i="11" s="1"/>
  <c r="K12" i="11" s="1"/>
  <c r="E20" i="11"/>
  <c r="H20" i="11" s="1"/>
  <c r="K20" i="11" s="1"/>
  <c r="E19" i="11"/>
  <c r="H19" i="11" s="1"/>
  <c r="K19" i="11" s="1"/>
  <c r="E4" i="11"/>
  <c r="H4" i="11" s="1"/>
  <c r="K4" i="11" s="1"/>
  <c r="E22" i="11"/>
  <c r="H22" i="11" s="1"/>
  <c r="K22" i="11" s="1"/>
  <c r="E10" i="11"/>
  <c r="H10" i="11" s="1"/>
  <c r="K10" i="11" s="1"/>
  <c r="E11" i="11"/>
  <c r="H11" i="11" s="1"/>
  <c r="K11" i="11" s="1"/>
  <c r="E21" i="11"/>
  <c r="H21" i="11" s="1"/>
  <c r="K21" i="11" s="1"/>
  <c r="E6" i="11"/>
  <c r="H6" i="11" s="1"/>
  <c r="K6" i="11" s="1"/>
  <c r="E9" i="11"/>
  <c r="H9" i="11" s="1"/>
  <c r="K9" i="11" s="1"/>
  <c r="E16" i="11"/>
  <c r="H16" i="11" s="1"/>
  <c r="K16" i="11" s="1"/>
  <c r="E23" i="11"/>
  <c r="H23" i="11" s="1"/>
  <c r="K23" i="11" s="1"/>
  <c r="E15" i="11"/>
  <c r="H15" i="11" s="1"/>
  <c r="K15" i="11" s="1"/>
  <c r="E8" i="11"/>
  <c r="H8" i="11" s="1"/>
  <c r="K8" i="11" s="1"/>
  <c r="E14" i="11"/>
  <c r="H14" i="11" s="1"/>
  <c r="K14" i="11" s="1"/>
  <c r="E7" i="11"/>
  <c r="H7" i="11" s="1"/>
  <c r="K7" i="11" s="1"/>
  <c r="E5" i="11"/>
  <c r="H5" i="11" s="1"/>
  <c r="K5" i="11" s="1"/>
  <c r="C15" i="8"/>
  <c r="C6" i="8"/>
  <c r="C4" i="8" s="1"/>
  <c r="C23" i="8" l="1"/>
  <c r="C22" i="8" s="1"/>
  <c r="O47" i="7"/>
  <c r="N47" i="7"/>
  <c r="M47" i="7"/>
  <c r="L47" i="7"/>
  <c r="K47" i="7"/>
  <c r="J47" i="7"/>
  <c r="I47" i="7"/>
  <c r="H47" i="7"/>
  <c r="G47" i="7"/>
  <c r="F47" i="7"/>
  <c r="E47" i="7"/>
  <c r="D47" i="7"/>
  <c r="O44" i="7"/>
  <c r="N44" i="7"/>
  <c r="M44" i="7"/>
  <c r="L44" i="7"/>
  <c r="K44" i="7"/>
  <c r="J44" i="7"/>
  <c r="I44" i="7"/>
  <c r="H44" i="7"/>
  <c r="G44" i="7"/>
  <c r="F44" i="7"/>
  <c r="E44" i="7"/>
  <c r="D44" i="7"/>
  <c r="O43" i="7"/>
  <c r="N43" i="7"/>
  <c r="M43" i="7"/>
  <c r="L43" i="7"/>
  <c r="K43" i="7"/>
  <c r="J43" i="7"/>
  <c r="I43" i="7"/>
  <c r="H43" i="7"/>
  <c r="G43" i="7"/>
  <c r="F43" i="7"/>
  <c r="E43" i="7"/>
  <c r="D43" i="7"/>
  <c r="O42" i="7"/>
  <c r="N42" i="7"/>
  <c r="M42" i="7"/>
  <c r="L42" i="7"/>
  <c r="K42" i="7"/>
  <c r="J42" i="7"/>
  <c r="I42" i="7"/>
  <c r="H42" i="7"/>
  <c r="G42" i="7"/>
  <c r="F42" i="7"/>
  <c r="E42" i="7"/>
  <c r="D42" i="7"/>
  <c r="O41" i="7"/>
  <c r="N41" i="7"/>
  <c r="M41" i="7"/>
  <c r="L41" i="7"/>
  <c r="K41" i="7"/>
  <c r="J41" i="7"/>
  <c r="I41" i="7"/>
  <c r="H41" i="7"/>
  <c r="G41" i="7"/>
  <c r="F41" i="7"/>
  <c r="E41" i="7"/>
  <c r="D41" i="7"/>
  <c r="O40" i="7"/>
  <c r="N40" i="7"/>
  <c r="M40" i="7"/>
  <c r="L40" i="7"/>
  <c r="K40" i="7"/>
  <c r="J40" i="7"/>
  <c r="I40" i="7"/>
  <c r="H40" i="7"/>
  <c r="G40" i="7"/>
  <c r="F40" i="7"/>
  <c r="E40" i="7"/>
  <c r="D40" i="7"/>
  <c r="O39" i="7"/>
  <c r="N39" i="7"/>
  <c r="M39" i="7"/>
  <c r="L39" i="7"/>
  <c r="K39" i="7"/>
  <c r="J39" i="7"/>
  <c r="I39" i="7"/>
  <c r="H39" i="7"/>
  <c r="G39" i="7"/>
  <c r="F39" i="7"/>
  <c r="E39" i="7"/>
  <c r="D39" i="7"/>
  <c r="O37" i="7"/>
  <c r="N37" i="7"/>
  <c r="M37" i="7"/>
  <c r="L37" i="7"/>
  <c r="K37" i="7"/>
  <c r="J37" i="7"/>
  <c r="I37" i="7"/>
  <c r="H37" i="7"/>
  <c r="G37" i="7"/>
  <c r="F37" i="7"/>
  <c r="E37" i="7"/>
  <c r="D37" i="7"/>
  <c r="O36" i="7"/>
  <c r="N36" i="7"/>
  <c r="M36" i="7"/>
  <c r="L36" i="7"/>
  <c r="K36" i="7"/>
  <c r="J36" i="7"/>
  <c r="I36" i="7"/>
  <c r="H36" i="7"/>
  <c r="G36" i="7"/>
  <c r="F36" i="7"/>
  <c r="E36" i="7"/>
  <c r="D36" i="7"/>
  <c r="O34" i="7"/>
  <c r="N34" i="7"/>
  <c r="M34" i="7"/>
  <c r="L34" i="7"/>
  <c r="K34" i="7"/>
  <c r="J34" i="7"/>
  <c r="I34" i="7"/>
  <c r="H34" i="7"/>
  <c r="G34" i="7"/>
  <c r="F34" i="7"/>
  <c r="E34" i="7"/>
  <c r="D34" i="7"/>
  <c r="O33" i="7"/>
  <c r="N33" i="7"/>
  <c r="M33" i="7"/>
  <c r="L33" i="7"/>
  <c r="K33" i="7"/>
  <c r="J33" i="7"/>
  <c r="I33" i="7"/>
  <c r="H33" i="7"/>
  <c r="G33" i="7"/>
  <c r="F33" i="7"/>
  <c r="E33" i="7"/>
  <c r="D33" i="7"/>
  <c r="O32" i="7"/>
  <c r="N32" i="7"/>
  <c r="M32" i="7"/>
  <c r="L32" i="7"/>
  <c r="K32" i="7"/>
  <c r="J32" i="7"/>
  <c r="I32" i="7"/>
  <c r="H32" i="7"/>
  <c r="G32" i="7"/>
  <c r="F32" i="7"/>
  <c r="E32" i="7"/>
  <c r="D32" i="7"/>
  <c r="O31" i="7"/>
  <c r="N31" i="7"/>
  <c r="M31" i="7"/>
  <c r="L31" i="7"/>
  <c r="K31" i="7"/>
  <c r="J31" i="7"/>
  <c r="I31" i="7"/>
  <c r="H31" i="7"/>
  <c r="G31" i="7"/>
  <c r="F31" i="7"/>
  <c r="E31" i="7"/>
  <c r="D31" i="7"/>
  <c r="O30" i="7"/>
  <c r="N30" i="7"/>
  <c r="M30" i="7"/>
  <c r="L30" i="7"/>
  <c r="K30" i="7"/>
  <c r="J30" i="7"/>
  <c r="I30" i="7"/>
  <c r="H30" i="7"/>
  <c r="G30" i="7"/>
  <c r="F30" i="7"/>
  <c r="E30" i="7"/>
  <c r="D30" i="7"/>
  <c r="O28" i="7"/>
  <c r="N28" i="7"/>
  <c r="M28" i="7"/>
  <c r="L28" i="7"/>
  <c r="K28" i="7"/>
  <c r="J28" i="7"/>
  <c r="I28" i="7"/>
  <c r="H28" i="7"/>
  <c r="G28" i="7"/>
  <c r="F28" i="7"/>
  <c r="E28" i="7"/>
  <c r="D28" i="7"/>
  <c r="O27" i="7"/>
  <c r="N27" i="7"/>
  <c r="M27" i="7"/>
  <c r="L27" i="7"/>
  <c r="K27" i="7"/>
  <c r="J27" i="7"/>
  <c r="I27" i="7"/>
  <c r="H27" i="7"/>
  <c r="G27" i="7"/>
  <c r="F27" i="7"/>
  <c r="E27" i="7"/>
  <c r="D27" i="7"/>
  <c r="O26" i="7"/>
  <c r="N26" i="7"/>
  <c r="M26" i="7"/>
  <c r="L26" i="7"/>
  <c r="K26" i="7"/>
  <c r="J26" i="7"/>
  <c r="I26" i="7"/>
  <c r="H26" i="7"/>
  <c r="G26" i="7"/>
  <c r="F26" i="7"/>
  <c r="E26" i="7"/>
  <c r="D26" i="7"/>
  <c r="O25" i="7"/>
  <c r="N25" i="7"/>
  <c r="M25" i="7"/>
  <c r="L25" i="7"/>
  <c r="K25" i="7"/>
  <c r="J25" i="7"/>
  <c r="I25" i="7"/>
  <c r="H25" i="7"/>
  <c r="G25" i="7"/>
  <c r="F25" i="7"/>
  <c r="E25" i="7"/>
  <c r="D25" i="7"/>
  <c r="O24" i="7"/>
  <c r="N24" i="7"/>
  <c r="M24" i="7"/>
  <c r="L24" i="7"/>
  <c r="K24" i="7"/>
  <c r="J24" i="7"/>
  <c r="I24" i="7"/>
  <c r="H24" i="7"/>
  <c r="G24" i="7"/>
  <c r="F24" i="7"/>
  <c r="E24" i="7"/>
  <c r="D24" i="7"/>
  <c r="O22" i="7"/>
  <c r="N22" i="7"/>
  <c r="M22" i="7"/>
  <c r="L22" i="7"/>
  <c r="K22" i="7"/>
  <c r="J22" i="7"/>
  <c r="I22" i="7"/>
  <c r="H22" i="7"/>
  <c r="G22" i="7"/>
  <c r="F22" i="7"/>
  <c r="E22" i="7"/>
  <c r="D22" i="7"/>
  <c r="O21" i="7"/>
  <c r="N21" i="7"/>
  <c r="M21" i="7"/>
  <c r="L21" i="7"/>
  <c r="K21" i="7"/>
  <c r="J21" i="7"/>
  <c r="I21" i="7"/>
  <c r="H21" i="7"/>
  <c r="G21" i="7"/>
  <c r="F21" i="7"/>
  <c r="E21" i="7"/>
  <c r="D21" i="7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O17" i="7"/>
  <c r="N17" i="7"/>
  <c r="M17" i="7"/>
  <c r="L17" i="7"/>
  <c r="K17" i="7"/>
  <c r="J17" i="7"/>
  <c r="I17" i="7"/>
  <c r="H17" i="7"/>
  <c r="G17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E16" i="7"/>
  <c r="D16" i="7"/>
  <c r="O15" i="7"/>
  <c r="N15" i="7"/>
  <c r="M15" i="7"/>
  <c r="L15" i="7"/>
  <c r="K15" i="7"/>
  <c r="J15" i="7"/>
  <c r="I15" i="7"/>
  <c r="H15" i="7"/>
  <c r="G15" i="7"/>
  <c r="F15" i="7"/>
  <c r="E15" i="7"/>
  <c r="D15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O7" i="7"/>
  <c r="N7" i="7"/>
  <c r="M7" i="7"/>
  <c r="L7" i="7"/>
  <c r="K7" i="7"/>
  <c r="J7" i="7"/>
  <c r="I7" i="7"/>
  <c r="H7" i="7"/>
  <c r="G7" i="7"/>
  <c r="F7" i="7"/>
  <c r="E7" i="7"/>
  <c r="D7" i="7"/>
  <c r="C14" i="8" l="1"/>
  <c r="D23" i="8"/>
  <c r="L35" i="7"/>
  <c r="K29" i="7"/>
  <c r="K35" i="7"/>
  <c r="G14" i="7"/>
  <c r="O14" i="7"/>
  <c r="K18" i="7"/>
  <c r="H14" i="7"/>
  <c r="L18" i="7"/>
  <c r="L23" i="7"/>
  <c r="H29" i="7"/>
  <c r="D8" i="7"/>
  <c r="L8" i="7"/>
  <c r="J35" i="7"/>
  <c r="J8" i="7"/>
  <c r="F14" i="7"/>
  <c r="N14" i="7"/>
  <c r="O8" i="7"/>
  <c r="F8" i="7"/>
  <c r="N8" i="7"/>
  <c r="D14" i="7"/>
  <c r="L14" i="7"/>
  <c r="H23" i="7"/>
  <c r="D29" i="7"/>
  <c r="H35" i="7"/>
  <c r="E8" i="7"/>
  <c r="J18" i="7"/>
  <c r="F23" i="7"/>
  <c r="G8" i="7"/>
  <c r="G23" i="7"/>
  <c r="O23" i="7"/>
  <c r="L29" i="7"/>
  <c r="N23" i="7"/>
  <c r="K14" i="7"/>
  <c r="G18" i="7"/>
  <c r="O18" i="7"/>
  <c r="K23" i="7"/>
  <c r="G29" i="7"/>
  <c r="O29" i="7"/>
  <c r="G35" i="7"/>
  <c r="O35" i="7"/>
  <c r="P7" i="7"/>
  <c r="I8" i="7"/>
  <c r="M8" i="7"/>
  <c r="E14" i="7"/>
  <c r="M14" i="7"/>
  <c r="I18" i="7"/>
  <c r="P21" i="7"/>
  <c r="I35" i="7"/>
  <c r="P37" i="7"/>
  <c r="P19" i="7"/>
  <c r="P20" i="7"/>
  <c r="P22" i="7"/>
  <c r="P28" i="7"/>
  <c r="P32" i="7"/>
  <c r="P34" i="7"/>
  <c r="P39" i="7"/>
  <c r="P41" i="7"/>
  <c r="P42" i="7"/>
  <c r="E18" i="7"/>
  <c r="M23" i="7"/>
  <c r="E29" i="7"/>
  <c r="M35" i="7"/>
  <c r="F18" i="7"/>
  <c r="H8" i="7"/>
  <c r="P10" i="7"/>
  <c r="P47" i="7"/>
  <c r="K8" i="7"/>
  <c r="P17" i="7"/>
  <c r="P26" i="7"/>
  <c r="P40" i="7"/>
  <c r="P44" i="7"/>
  <c r="I29" i="7"/>
  <c r="J23" i="7"/>
  <c r="J29" i="7"/>
  <c r="F29" i="7"/>
  <c r="N29" i="7"/>
  <c r="F35" i="7"/>
  <c r="N35" i="7"/>
  <c r="P24" i="7"/>
  <c r="P27" i="7"/>
  <c r="P33" i="7"/>
  <c r="P36" i="7"/>
  <c r="P43" i="7"/>
  <c r="I14" i="7"/>
  <c r="M18" i="7"/>
  <c r="E23" i="7"/>
  <c r="I23" i="7"/>
  <c r="M29" i="7"/>
  <c r="E35" i="7"/>
  <c r="J14" i="7"/>
  <c r="N18" i="7"/>
  <c r="P30" i="7"/>
  <c r="P15" i="7"/>
  <c r="P31" i="7"/>
  <c r="D18" i="7"/>
  <c r="P25" i="7"/>
  <c r="P16" i="7"/>
  <c r="D23" i="7"/>
  <c r="D35" i="7"/>
  <c r="H18" i="7"/>
  <c r="P9" i="7"/>
  <c r="L13" i="7" l="1"/>
  <c r="E13" i="7"/>
  <c r="J13" i="7"/>
  <c r="K13" i="7"/>
  <c r="H13" i="7"/>
  <c r="G13" i="7"/>
  <c r="P14" i="7"/>
  <c r="P8" i="7"/>
  <c r="O13" i="7"/>
  <c r="M13" i="7"/>
  <c r="I13" i="7"/>
  <c r="P29" i="7"/>
  <c r="N13" i="7"/>
  <c r="F13" i="7"/>
  <c r="P23" i="7"/>
  <c r="P35" i="7"/>
  <c r="D13" i="7"/>
  <c r="P18" i="7"/>
  <c r="P13" i="7" l="1"/>
  <c r="D13" i="11" l="1"/>
  <c r="G13" i="11"/>
  <c r="F13" i="11"/>
  <c r="C13" i="11"/>
  <c r="M36" i="3"/>
  <c r="H36" i="3"/>
  <c r="O36" i="3"/>
  <c r="J36" i="3"/>
  <c r="I36" i="3"/>
  <c r="F36" i="3"/>
  <c r="N36" i="3"/>
  <c r="G36" i="3"/>
  <c r="D36" i="3"/>
  <c r="L36" i="3"/>
  <c r="K36" i="3"/>
  <c r="E36" i="3"/>
  <c r="O6" i="7"/>
  <c r="O5" i="7" s="1"/>
  <c r="O11" i="7" s="1"/>
  <c r="O45" i="7" s="1"/>
  <c r="O49" i="7" s="1"/>
  <c r="G6" i="7"/>
  <c r="G5" i="7" s="1"/>
  <c r="G11" i="7" s="1"/>
  <c r="G45" i="7" s="1"/>
  <c r="G49" i="7" s="1"/>
  <c r="G24" i="8" s="1"/>
  <c r="M6" i="7"/>
  <c r="M5" i="7" s="1"/>
  <c r="M11" i="7" s="1"/>
  <c r="M45" i="7" s="1"/>
  <c r="M49" i="7" s="1"/>
  <c r="D6" i="7"/>
  <c r="N6" i="7"/>
  <c r="N5" i="7" s="1"/>
  <c r="N11" i="7" s="1"/>
  <c r="N45" i="7" s="1"/>
  <c r="N49" i="7" s="1"/>
  <c r="F6" i="7"/>
  <c r="F5" i="7" s="1"/>
  <c r="F11" i="7" s="1"/>
  <c r="F45" i="7" s="1"/>
  <c r="F49" i="7" s="1"/>
  <c r="F24" i="8" s="1"/>
  <c r="E6" i="7"/>
  <c r="E5" i="7" s="1"/>
  <c r="E11" i="7" s="1"/>
  <c r="E45" i="7" s="1"/>
  <c r="E49" i="7" s="1"/>
  <c r="E24" i="8" s="1"/>
  <c r="L6" i="7"/>
  <c r="L5" i="7" s="1"/>
  <c r="L11" i="7" s="1"/>
  <c r="L45" i="7" s="1"/>
  <c r="L49" i="7" s="1"/>
  <c r="J6" i="7"/>
  <c r="J5" i="7" s="1"/>
  <c r="J11" i="7" s="1"/>
  <c r="J45" i="7" s="1"/>
  <c r="J49" i="7" s="1"/>
  <c r="K6" i="7"/>
  <c r="K5" i="7" s="1"/>
  <c r="K11" i="7" s="1"/>
  <c r="K45" i="7" s="1"/>
  <c r="K49" i="7" s="1"/>
  <c r="I6" i="7"/>
  <c r="I5" i="7" s="1"/>
  <c r="I11" i="7" s="1"/>
  <c r="I45" i="7" s="1"/>
  <c r="I49" i="7" s="1"/>
  <c r="I24" i="8" s="1"/>
  <c r="H6" i="7"/>
  <c r="H5" i="7" s="1"/>
  <c r="H11" i="7" s="1"/>
  <c r="H45" i="7" s="1"/>
  <c r="H49" i="7" s="1"/>
  <c r="H24" i="8" s="1"/>
  <c r="D54" i="3"/>
  <c r="L54" i="3"/>
  <c r="E54" i="3"/>
  <c r="M54" i="3"/>
  <c r="F54" i="3"/>
  <c r="N54" i="3"/>
  <c r="G54" i="3"/>
  <c r="O54" i="3"/>
  <c r="H54" i="3"/>
  <c r="I54" i="3"/>
  <c r="J54" i="3"/>
  <c r="K54" i="3"/>
  <c r="H9" i="6"/>
  <c r="H8" i="6"/>
  <c r="H7" i="6"/>
  <c r="H6" i="6"/>
  <c r="H5" i="6"/>
  <c r="H4" i="6"/>
  <c r="E13" i="11" l="1"/>
  <c r="H13" i="11" s="1"/>
  <c r="K13" i="11" s="1"/>
  <c r="P36" i="3"/>
  <c r="P6" i="7"/>
  <c r="D5" i="7"/>
  <c r="P54" i="3"/>
  <c r="E65" i="3"/>
  <c r="H65" i="3"/>
  <c r="M66" i="3"/>
  <c r="I66" i="3"/>
  <c r="E66" i="3"/>
  <c r="I65" i="3"/>
  <c r="L64" i="3"/>
  <c r="I64" i="3"/>
  <c r="M62" i="3"/>
  <c r="H62" i="3"/>
  <c r="M61" i="3"/>
  <c r="L61" i="3"/>
  <c r="D61" i="3"/>
  <c r="I60" i="3"/>
  <c r="H60" i="3"/>
  <c r="E60" i="3"/>
  <c r="M55" i="3"/>
  <c r="E55" i="3"/>
  <c r="M53" i="3"/>
  <c r="I53" i="3"/>
  <c r="H53" i="3"/>
  <c r="E53" i="3"/>
  <c r="I52" i="3"/>
  <c r="D52" i="3"/>
  <c r="M50" i="3"/>
  <c r="I50" i="3"/>
  <c r="H50" i="3"/>
  <c r="L49" i="3"/>
  <c r="E49" i="3"/>
  <c r="D49" i="3"/>
  <c r="M48" i="3"/>
  <c r="I48" i="3"/>
  <c r="M47" i="3"/>
  <c r="I47" i="3"/>
  <c r="E47" i="3"/>
  <c r="D47" i="3"/>
  <c r="M42" i="3"/>
  <c r="E42" i="3"/>
  <c r="M41" i="3"/>
  <c r="L41" i="3"/>
  <c r="J41" i="3"/>
  <c r="I41" i="3"/>
  <c r="E41" i="3"/>
  <c r="M40" i="3"/>
  <c r="I40" i="3"/>
  <c r="H40" i="3"/>
  <c r="F40" i="3"/>
  <c r="E40" i="3"/>
  <c r="M39" i="3"/>
  <c r="I39" i="3"/>
  <c r="E39" i="3"/>
  <c r="D39" i="3"/>
  <c r="N38" i="3"/>
  <c r="M38" i="3"/>
  <c r="I38" i="3"/>
  <c r="E38" i="3"/>
  <c r="M37" i="3"/>
  <c r="L37" i="3"/>
  <c r="J37" i="3"/>
  <c r="I37" i="3"/>
  <c r="E37" i="3"/>
  <c r="M35" i="3"/>
  <c r="I35" i="3"/>
  <c r="H35" i="3"/>
  <c r="F35" i="3"/>
  <c r="E35" i="3"/>
  <c r="M34" i="3"/>
  <c r="I34" i="3"/>
  <c r="E34" i="3"/>
  <c r="D34" i="3"/>
  <c r="N32" i="3"/>
  <c r="M32" i="3"/>
  <c r="I32" i="3"/>
  <c r="E32" i="3"/>
  <c r="M31" i="3"/>
  <c r="L31" i="3"/>
  <c r="J31" i="3"/>
  <c r="I31" i="3"/>
  <c r="E31" i="3"/>
  <c r="M30" i="3"/>
  <c r="I30" i="3"/>
  <c r="H30" i="3"/>
  <c r="F30" i="3"/>
  <c r="E30" i="3"/>
  <c r="M29" i="3"/>
  <c r="I29" i="3"/>
  <c r="E29" i="3"/>
  <c r="D29" i="3"/>
  <c r="N28" i="3"/>
  <c r="M28" i="3"/>
  <c r="J28" i="3"/>
  <c r="F28" i="3"/>
  <c r="E28" i="3"/>
  <c r="N26" i="3"/>
  <c r="M26" i="3"/>
  <c r="L26" i="3"/>
  <c r="J26" i="3"/>
  <c r="E26" i="3"/>
  <c r="D26" i="3"/>
  <c r="N25" i="3"/>
  <c r="M25" i="3"/>
  <c r="J25" i="3"/>
  <c r="I25" i="3"/>
  <c r="E25" i="3"/>
  <c r="N24" i="3"/>
  <c r="M24" i="3"/>
  <c r="L24" i="3"/>
  <c r="J24" i="3"/>
  <c r="I24" i="3"/>
  <c r="D24" i="3"/>
  <c r="N23" i="3"/>
  <c r="M23" i="3"/>
  <c r="J23" i="3"/>
  <c r="I23" i="3"/>
  <c r="H23" i="3"/>
  <c r="N22" i="3"/>
  <c r="M22" i="3"/>
  <c r="L22" i="3"/>
  <c r="J22" i="3"/>
  <c r="I22" i="3"/>
  <c r="F22" i="3"/>
  <c r="N20" i="3"/>
  <c r="M20" i="3"/>
  <c r="J20" i="3"/>
  <c r="I20" i="3"/>
  <c r="H20" i="3"/>
  <c r="F20" i="3"/>
  <c r="M19" i="3"/>
  <c r="L19" i="3"/>
  <c r="J19" i="3"/>
  <c r="I19" i="3"/>
  <c r="F19" i="3"/>
  <c r="E19" i="3"/>
  <c r="M18" i="3"/>
  <c r="J18" i="3"/>
  <c r="I18" i="3"/>
  <c r="H18" i="3"/>
  <c r="F18" i="3"/>
  <c r="E18" i="3"/>
  <c r="L17" i="3"/>
  <c r="J17" i="3"/>
  <c r="I17" i="3"/>
  <c r="F17" i="3"/>
  <c r="E17" i="3"/>
  <c r="D17" i="3"/>
  <c r="J15" i="3"/>
  <c r="I15" i="3"/>
  <c r="H15" i="3"/>
  <c r="F15" i="3"/>
  <c r="E15" i="3"/>
  <c r="N14" i="3"/>
  <c r="J14" i="3"/>
  <c r="I14" i="3"/>
  <c r="F14" i="3"/>
  <c r="E14" i="3"/>
  <c r="D14" i="3"/>
  <c r="N13" i="3"/>
  <c r="I13" i="3"/>
  <c r="H13" i="3"/>
  <c r="F13" i="3"/>
  <c r="E13" i="3"/>
  <c r="N11" i="3"/>
  <c r="M11" i="3"/>
  <c r="I11" i="3"/>
  <c r="F11" i="3"/>
  <c r="E11" i="3"/>
  <c r="D11" i="3"/>
  <c r="N10" i="3"/>
  <c r="M10" i="3"/>
  <c r="L10" i="3"/>
  <c r="F10" i="3"/>
  <c r="E10" i="3"/>
  <c r="D10" i="3"/>
  <c r="O7" i="3"/>
  <c r="N7" i="3"/>
  <c r="K7" i="3"/>
  <c r="G7" i="3"/>
  <c r="F7" i="3"/>
  <c r="N6" i="3"/>
  <c r="M6" i="3"/>
  <c r="L6" i="3"/>
  <c r="J6" i="3"/>
  <c r="I6" i="3"/>
  <c r="E6" i="3"/>
  <c r="D6" i="3"/>
  <c r="I25" i="8" l="1"/>
  <c r="D25" i="8"/>
  <c r="D17" i="8"/>
  <c r="D8" i="8"/>
  <c r="P5" i="7"/>
  <c r="D11" i="7"/>
  <c r="E62" i="3"/>
  <c r="M64" i="3"/>
  <c r="L66" i="3"/>
  <c r="L47" i="3"/>
  <c r="I49" i="3"/>
  <c r="I46" i="3" s="1"/>
  <c r="E52" i="3"/>
  <c r="E51" i="3" s="1"/>
  <c r="D55" i="3"/>
  <c r="M60" i="3"/>
  <c r="M59" i="3" s="1"/>
  <c r="I62" i="3"/>
  <c r="J66" i="3"/>
  <c r="N65" i="3"/>
  <c r="F65" i="3"/>
  <c r="J64" i="3"/>
  <c r="N62" i="3"/>
  <c r="F62" i="3"/>
  <c r="J61" i="3"/>
  <c r="N60" i="3"/>
  <c r="F60" i="3"/>
  <c r="J55" i="3"/>
  <c r="N53" i="3"/>
  <c r="F53" i="3"/>
  <c r="J52" i="3"/>
  <c r="N50" i="3"/>
  <c r="F50" i="3"/>
  <c r="J49" i="3"/>
  <c r="N48" i="3"/>
  <c r="F48" i="3"/>
  <c r="J47" i="3"/>
  <c r="N42" i="3"/>
  <c r="F42" i="3"/>
  <c r="E7" i="3"/>
  <c r="E5" i="3" s="1"/>
  <c r="H6" i="3"/>
  <c r="J65" i="3"/>
  <c r="J62" i="3"/>
  <c r="F61" i="3"/>
  <c r="N55" i="3"/>
  <c r="J53" i="3"/>
  <c r="F52" i="3"/>
  <c r="N49" i="3"/>
  <c r="J48" i="3"/>
  <c r="F47" i="3"/>
  <c r="N41" i="3"/>
  <c r="J40" i="3"/>
  <c r="F39" i="3"/>
  <c r="N37" i="3"/>
  <c r="J35" i="3"/>
  <c r="F34" i="3"/>
  <c r="N31" i="3"/>
  <c r="J30" i="3"/>
  <c r="F29" i="3"/>
  <c r="N66" i="3"/>
  <c r="F66" i="3"/>
  <c r="N64" i="3"/>
  <c r="F64" i="3"/>
  <c r="N61" i="3"/>
  <c r="J60" i="3"/>
  <c r="F55" i="3"/>
  <c r="N52" i="3"/>
  <c r="J50" i="3"/>
  <c r="F49" i="3"/>
  <c r="N47" i="3"/>
  <c r="J42" i="3"/>
  <c r="F41" i="3"/>
  <c r="N39" i="3"/>
  <c r="J38" i="3"/>
  <c r="F37" i="3"/>
  <c r="N34" i="3"/>
  <c r="J32" i="3"/>
  <c r="F31" i="3"/>
  <c r="N29" i="3"/>
  <c r="F6" i="3"/>
  <c r="F5" i="3" s="1"/>
  <c r="I7" i="3"/>
  <c r="I10" i="3"/>
  <c r="J11" i="3"/>
  <c r="J13" i="3"/>
  <c r="J12" i="3" s="1"/>
  <c r="L14" i="3"/>
  <c r="M15" i="3"/>
  <c r="M17" i="3"/>
  <c r="M16" i="3" s="1"/>
  <c r="N18" i="3"/>
  <c r="N19" i="3"/>
  <c r="D22" i="3"/>
  <c r="E23" i="3"/>
  <c r="E24" i="3"/>
  <c r="F25" i="3"/>
  <c r="F26" i="3"/>
  <c r="H28" i="3"/>
  <c r="J29" i="3"/>
  <c r="N30" i="3"/>
  <c r="F32" i="3"/>
  <c r="J34" i="3"/>
  <c r="N35" i="3"/>
  <c r="F38" i="3"/>
  <c r="J39" i="3"/>
  <c r="N40" i="3"/>
  <c r="H42" i="3"/>
  <c r="E48" i="3"/>
  <c r="M49" i="3"/>
  <c r="M46" i="3" s="1"/>
  <c r="L52" i="3"/>
  <c r="I55" i="3"/>
  <c r="I51" i="3" s="1"/>
  <c r="E61" i="3"/>
  <c r="D64" i="3"/>
  <c r="M65" i="3"/>
  <c r="K66" i="3"/>
  <c r="J7" i="3"/>
  <c r="J5" i="3" s="1"/>
  <c r="J10" i="3"/>
  <c r="L11" i="3"/>
  <c r="M13" i="3"/>
  <c r="M14" i="3"/>
  <c r="N15" i="3"/>
  <c r="N12" i="3" s="1"/>
  <c r="N17" i="3"/>
  <c r="D19" i="3"/>
  <c r="E20" i="3"/>
  <c r="E16" i="3" s="1"/>
  <c r="E22" i="3"/>
  <c r="F23" i="3"/>
  <c r="F24" i="3"/>
  <c r="H25" i="3"/>
  <c r="I26" i="3"/>
  <c r="I21" i="3" s="1"/>
  <c r="I28" i="3"/>
  <c r="I27" i="3" s="1"/>
  <c r="L29" i="3"/>
  <c r="D31" i="3"/>
  <c r="H32" i="3"/>
  <c r="L34" i="3"/>
  <c r="D37" i="3"/>
  <c r="H38" i="3"/>
  <c r="L39" i="3"/>
  <c r="D41" i="3"/>
  <c r="I42" i="3"/>
  <c r="I33" i="3" s="1"/>
  <c r="H48" i="3"/>
  <c r="E50" i="3"/>
  <c r="M52" i="3"/>
  <c r="M51" i="3" s="1"/>
  <c r="L55" i="3"/>
  <c r="I61" i="3"/>
  <c r="E64" i="3"/>
  <c r="D66" i="3"/>
  <c r="G6" i="3"/>
  <c r="G5" i="3" s="1"/>
  <c r="O6" i="3"/>
  <c r="O5" i="3" s="1"/>
  <c r="L7" i="3"/>
  <c r="L5" i="3" s="1"/>
  <c r="G10" i="3"/>
  <c r="O10" i="3"/>
  <c r="G11" i="3"/>
  <c r="O11" i="3"/>
  <c r="K13" i="3"/>
  <c r="G14" i="3"/>
  <c r="O14" i="3"/>
  <c r="K15" i="3"/>
  <c r="G17" i="3"/>
  <c r="O17" i="3"/>
  <c r="K18" i="3"/>
  <c r="G19" i="3"/>
  <c r="O19" i="3"/>
  <c r="K20" i="3"/>
  <c r="G22" i="3"/>
  <c r="O22" i="3"/>
  <c r="K23" i="3"/>
  <c r="G24" i="3"/>
  <c r="O24" i="3"/>
  <c r="K25" i="3"/>
  <c r="G26" i="3"/>
  <c r="O26" i="3"/>
  <c r="K28" i="3"/>
  <c r="G29" i="3"/>
  <c r="O29" i="3"/>
  <c r="K30" i="3"/>
  <c r="G31" i="3"/>
  <c r="O31" i="3"/>
  <c r="K32" i="3"/>
  <c r="G34" i="3"/>
  <c r="O34" i="3"/>
  <c r="K35" i="3"/>
  <c r="G37" i="3"/>
  <c r="O37" i="3"/>
  <c r="K38" i="3"/>
  <c r="G39" i="3"/>
  <c r="O39" i="3"/>
  <c r="K40" i="3"/>
  <c r="G41" i="3"/>
  <c r="O41" i="3"/>
  <c r="K42" i="3"/>
  <c r="G47" i="3"/>
  <c r="O47" i="3"/>
  <c r="K48" i="3"/>
  <c r="G49" i="3"/>
  <c r="O49" i="3"/>
  <c r="K50" i="3"/>
  <c r="G52" i="3"/>
  <c r="O52" i="3"/>
  <c r="K53" i="3"/>
  <c r="G55" i="3"/>
  <c r="O55" i="3"/>
  <c r="K60" i="3"/>
  <c r="G61" i="3"/>
  <c r="O61" i="3"/>
  <c r="K62" i="3"/>
  <c r="G64" i="3"/>
  <c r="O64" i="3"/>
  <c r="K65" i="3"/>
  <c r="G66" i="3"/>
  <c r="O66" i="3"/>
  <c r="M7" i="3"/>
  <c r="M5" i="3" s="1"/>
  <c r="H10" i="3"/>
  <c r="D9" i="3"/>
  <c r="H11" i="3"/>
  <c r="D13" i="3"/>
  <c r="L13" i="3"/>
  <c r="H14" i="3"/>
  <c r="H12" i="3" s="1"/>
  <c r="D15" i="3"/>
  <c r="L15" i="3"/>
  <c r="H17" i="3"/>
  <c r="D18" i="3"/>
  <c r="L18" i="3"/>
  <c r="H19" i="3"/>
  <c r="D20" i="3"/>
  <c r="L20" i="3"/>
  <c r="H22" i="3"/>
  <c r="D23" i="3"/>
  <c r="L23" i="3"/>
  <c r="H24" i="3"/>
  <c r="D25" i="3"/>
  <c r="L25" i="3"/>
  <c r="H26" i="3"/>
  <c r="D28" i="3"/>
  <c r="L28" i="3"/>
  <c r="H29" i="3"/>
  <c r="D30" i="3"/>
  <c r="L30" i="3"/>
  <c r="H31" i="3"/>
  <c r="D32" i="3"/>
  <c r="L32" i="3"/>
  <c r="H34" i="3"/>
  <c r="D35" i="3"/>
  <c r="L35" i="3"/>
  <c r="H37" i="3"/>
  <c r="D38" i="3"/>
  <c r="L38" i="3"/>
  <c r="H39" i="3"/>
  <c r="D40" i="3"/>
  <c r="L40" i="3"/>
  <c r="H41" i="3"/>
  <c r="D42" i="3"/>
  <c r="L42" i="3"/>
  <c r="H47" i="3"/>
  <c r="D48" i="3"/>
  <c r="L48" i="3"/>
  <c r="H49" i="3"/>
  <c r="D50" i="3"/>
  <c r="L50" i="3"/>
  <c r="H52" i="3"/>
  <c r="D53" i="3"/>
  <c r="L53" i="3"/>
  <c r="H55" i="3"/>
  <c r="D60" i="3"/>
  <c r="L60" i="3"/>
  <c r="H61" i="3"/>
  <c r="H59" i="3" s="1"/>
  <c r="D62" i="3"/>
  <c r="L62" i="3"/>
  <c r="H64" i="3"/>
  <c r="D65" i="3"/>
  <c r="L65" i="3"/>
  <c r="H66" i="3"/>
  <c r="K6" i="3"/>
  <c r="K5" i="3" s="1"/>
  <c r="H7" i="3"/>
  <c r="D7" i="3"/>
  <c r="D5" i="3" s="1"/>
  <c r="D16" i="8" s="1"/>
  <c r="K10" i="3"/>
  <c r="K11" i="3"/>
  <c r="G13" i="3"/>
  <c r="O13" i="3"/>
  <c r="K14" i="3"/>
  <c r="G15" i="3"/>
  <c r="O15" i="3"/>
  <c r="K17" i="3"/>
  <c r="G18" i="3"/>
  <c r="O18" i="3"/>
  <c r="K19" i="3"/>
  <c r="G20" i="3"/>
  <c r="O20" i="3"/>
  <c r="K22" i="3"/>
  <c r="G23" i="3"/>
  <c r="O23" i="3"/>
  <c r="K24" i="3"/>
  <c r="G25" i="3"/>
  <c r="O25" i="3"/>
  <c r="K26" i="3"/>
  <c r="G28" i="3"/>
  <c r="O28" i="3"/>
  <c r="K29" i="3"/>
  <c r="G30" i="3"/>
  <c r="O30" i="3"/>
  <c r="K31" i="3"/>
  <c r="G32" i="3"/>
  <c r="O32" i="3"/>
  <c r="K34" i="3"/>
  <c r="G35" i="3"/>
  <c r="O35" i="3"/>
  <c r="K37" i="3"/>
  <c r="G38" i="3"/>
  <c r="O38" i="3"/>
  <c r="K39" i="3"/>
  <c r="G40" i="3"/>
  <c r="O40" i="3"/>
  <c r="K41" i="3"/>
  <c r="G42" i="3"/>
  <c r="O42" i="3"/>
  <c r="K47" i="3"/>
  <c r="G48" i="3"/>
  <c r="O48" i="3"/>
  <c r="K49" i="3"/>
  <c r="G50" i="3"/>
  <c r="O50" i="3"/>
  <c r="K52" i="3"/>
  <c r="G53" i="3"/>
  <c r="O53" i="3"/>
  <c r="K55" i="3"/>
  <c r="G60" i="3"/>
  <c r="O60" i="3"/>
  <c r="K61" i="3"/>
  <c r="G62" i="3"/>
  <c r="O62" i="3"/>
  <c r="K64" i="3"/>
  <c r="G65" i="3"/>
  <c r="O65" i="3"/>
  <c r="P70" i="3"/>
  <c r="I63" i="3"/>
  <c r="M33" i="3"/>
  <c r="E33" i="3"/>
  <c r="M27" i="3"/>
  <c r="E27" i="3"/>
  <c r="N21" i="3"/>
  <c r="M21" i="3"/>
  <c r="J21" i="3"/>
  <c r="J16" i="3"/>
  <c r="I16" i="3"/>
  <c r="F16" i="3"/>
  <c r="I12" i="3"/>
  <c r="F12" i="3"/>
  <c r="E12" i="3"/>
  <c r="N9" i="3"/>
  <c r="M9" i="3"/>
  <c r="F9" i="3"/>
  <c r="E9" i="3"/>
  <c r="N5" i="3"/>
  <c r="H25" i="8" l="1"/>
  <c r="F25" i="8"/>
  <c r="G25" i="8"/>
  <c r="D21" i="8"/>
  <c r="E21" i="8" s="1"/>
  <c r="F21" i="8" s="1"/>
  <c r="G21" i="8" s="1"/>
  <c r="H21" i="8" s="1"/>
  <c r="I21" i="8" s="1"/>
  <c r="E25" i="8"/>
  <c r="I59" i="3"/>
  <c r="I67" i="3" s="1"/>
  <c r="E8" i="8"/>
  <c r="D7" i="8"/>
  <c r="E17" i="8"/>
  <c r="M63" i="3"/>
  <c r="M67" i="3" s="1"/>
  <c r="I9" i="3"/>
  <c r="I8" i="3" s="1"/>
  <c r="E59" i="3"/>
  <c r="L63" i="3"/>
  <c r="P11" i="7"/>
  <c r="D45" i="7"/>
  <c r="J59" i="3"/>
  <c r="D46" i="3"/>
  <c r="L16" i="3"/>
  <c r="P66" i="3"/>
  <c r="O59" i="3"/>
  <c r="O12" i="3"/>
  <c r="L59" i="3"/>
  <c r="P19" i="3"/>
  <c r="P41" i="3"/>
  <c r="N16" i="3"/>
  <c r="J27" i="3"/>
  <c r="F63" i="3"/>
  <c r="E46" i="3"/>
  <c r="E56" i="3" s="1"/>
  <c r="J9" i="3"/>
  <c r="K12" i="3"/>
  <c r="O63" i="3"/>
  <c r="O16" i="3"/>
  <c r="M12" i="3"/>
  <c r="M8" i="3" s="1"/>
  <c r="M43" i="3" s="1"/>
  <c r="L21" i="3"/>
  <c r="H16" i="3"/>
  <c r="K51" i="3"/>
  <c r="K9" i="3"/>
  <c r="G46" i="3"/>
  <c r="L27" i="3"/>
  <c r="P7" i="3"/>
  <c r="N27" i="3"/>
  <c r="H5" i="3"/>
  <c r="P50" i="3"/>
  <c r="G12" i="3"/>
  <c r="D59" i="3"/>
  <c r="L46" i="3"/>
  <c r="D12" i="3"/>
  <c r="N59" i="3"/>
  <c r="P30" i="3"/>
  <c r="K59" i="3"/>
  <c r="E21" i="3"/>
  <c r="E8" i="3" s="1"/>
  <c r="E43" i="3" s="1"/>
  <c r="F33" i="3"/>
  <c r="H51" i="3"/>
  <c r="P23" i="3"/>
  <c r="H9" i="3"/>
  <c r="J33" i="3"/>
  <c r="P42" i="3"/>
  <c r="O21" i="3"/>
  <c r="P34" i="3"/>
  <c r="K63" i="3"/>
  <c r="K16" i="3"/>
  <c r="P64" i="3"/>
  <c r="P62" i="3"/>
  <c r="L51" i="3"/>
  <c r="D16" i="3"/>
  <c r="L9" i="3"/>
  <c r="P14" i="3"/>
  <c r="F27" i="3"/>
  <c r="N46" i="3"/>
  <c r="N63" i="3"/>
  <c r="N33" i="3"/>
  <c r="J51" i="3"/>
  <c r="F51" i="3"/>
  <c r="J63" i="3"/>
  <c r="O33" i="3"/>
  <c r="G21" i="3"/>
  <c r="K46" i="3"/>
  <c r="K27" i="3"/>
  <c r="D21" i="3"/>
  <c r="P20" i="3"/>
  <c r="P48" i="3"/>
  <c r="P28" i="3"/>
  <c r="P6" i="3"/>
  <c r="P55" i="3"/>
  <c r="F59" i="3"/>
  <c r="P29" i="3"/>
  <c r="P47" i="3"/>
  <c r="P17" i="3"/>
  <c r="P37" i="3"/>
  <c r="P61" i="3"/>
  <c r="H63" i="3"/>
  <c r="H67" i="3" s="1"/>
  <c r="D51" i="3"/>
  <c r="H33" i="3"/>
  <c r="D27" i="3"/>
  <c r="G51" i="3"/>
  <c r="K33" i="3"/>
  <c r="G27" i="3"/>
  <c r="P15" i="3"/>
  <c r="G9" i="3"/>
  <c r="L33" i="3"/>
  <c r="F21" i="3"/>
  <c r="P49" i="3"/>
  <c r="J46" i="3"/>
  <c r="N51" i="3"/>
  <c r="P40" i="3"/>
  <c r="P13" i="3"/>
  <c r="G33" i="3"/>
  <c r="P60" i="3"/>
  <c r="P11" i="3"/>
  <c r="P38" i="3"/>
  <c r="P18" i="3"/>
  <c r="O51" i="3"/>
  <c r="O27" i="3"/>
  <c r="O9" i="3"/>
  <c r="P24" i="3"/>
  <c r="P10" i="3"/>
  <c r="P52" i="3"/>
  <c r="P35" i="3"/>
  <c r="P22" i="3"/>
  <c r="P26" i="3"/>
  <c r="O46" i="3"/>
  <c r="P65" i="3"/>
  <c r="H21" i="3"/>
  <c r="G63" i="3"/>
  <c r="K21" i="3"/>
  <c r="P25" i="3"/>
  <c r="P39" i="3"/>
  <c r="G16" i="3"/>
  <c r="E63" i="3"/>
  <c r="P53" i="3"/>
  <c r="L12" i="3"/>
  <c r="G59" i="3"/>
  <c r="P31" i="3"/>
  <c r="D33" i="3"/>
  <c r="H46" i="3"/>
  <c r="P32" i="3"/>
  <c r="F46" i="3"/>
  <c r="I5" i="3"/>
  <c r="D63" i="3"/>
  <c r="H27" i="3"/>
  <c r="M56" i="3"/>
  <c r="I56" i="3"/>
  <c r="D12" i="8" l="1"/>
  <c r="E12" i="8" s="1"/>
  <c r="F12" i="8" s="1"/>
  <c r="G12" i="8" s="1"/>
  <c r="H12" i="8" s="1"/>
  <c r="I12" i="8" s="1"/>
  <c r="D20" i="8"/>
  <c r="D11" i="8"/>
  <c r="D10" i="8"/>
  <c r="D19" i="8"/>
  <c r="F17" i="8"/>
  <c r="D18" i="8"/>
  <c r="D9" i="8"/>
  <c r="F8" i="8"/>
  <c r="E16" i="8"/>
  <c r="E7" i="8"/>
  <c r="E67" i="3"/>
  <c r="E71" i="3" s="1"/>
  <c r="D67" i="3"/>
  <c r="J56" i="3"/>
  <c r="L67" i="3"/>
  <c r="D56" i="3"/>
  <c r="D49" i="7"/>
  <c r="P45" i="7"/>
  <c r="O67" i="3"/>
  <c r="J67" i="3"/>
  <c r="F67" i="3"/>
  <c r="K56" i="3"/>
  <c r="N8" i="3"/>
  <c r="N43" i="3" s="1"/>
  <c r="J8" i="3"/>
  <c r="J43" i="3" s="1"/>
  <c r="K67" i="3"/>
  <c r="L56" i="3"/>
  <c r="L8" i="3"/>
  <c r="L43" i="3" s="1"/>
  <c r="O8" i="3"/>
  <c r="O43" i="3" s="1"/>
  <c r="F8" i="3"/>
  <c r="F43" i="3" s="1"/>
  <c r="H56" i="3"/>
  <c r="P9" i="3"/>
  <c r="G56" i="3"/>
  <c r="N67" i="3"/>
  <c r="P5" i="3"/>
  <c r="P27" i="3"/>
  <c r="P12" i="3"/>
  <c r="P33" i="3"/>
  <c r="P21" i="3"/>
  <c r="H8" i="3"/>
  <c r="H43" i="3" s="1"/>
  <c r="P59" i="3"/>
  <c r="K8" i="3"/>
  <c r="K43" i="3" s="1"/>
  <c r="G8" i="3"/>
  <c r="G43" i="3" s="1"/>
  <c r="P63" i="3"/>
  <c r="P16" i="3"/>
  <c r="N56" i="3"/>
  <c r="D8" i="3"/>
  <c r="D43" i="3" s="1"/>
  <c r="P51" i="3"/>
  <c r="P46" i="3"/>
  <c r="I43" i="3"/>
  <c r="I71" i="3" s="1"/>
  <c r="G67" i="3"/>
  <c r="O56" i="3"/>
  <c r="F56" i="3"/>
  <c r="M71" i="3"/>
  <c r="E11" i="8" l="1"/>
  <c r="E20" i="8"/>
  <c r="E10" i="8"/>
  <c r="D6" i="8"/>
  <c r="P49" i="7"/>
  <c r="D24" i="8"/>
  <c r="D22" i="8" s="1"/>
  <c r="E23" i="8" s="1"/>
  <c r="E22" i="8" s="1"/>
  <c r="F23" i="8" s="1"/>
  <c r="F22" i="8" s="1"/>
  <c r="G23" i="8" s="1"/>
  <c r="G22" i="8" s="1"/>
  <c r="H23" i="8" s="1"/>
  <c r="H22" i="8" s="1"/>
  <c r="I23" i="8" s="1"/>
  <c r="I22" i="8" s="1"/>
  <c r="E19" i="8"/>
  <c r="G8" i="8"/>
  <c r="E9" i="8"/>
  <c r="F7" i="8"/>
  <c r="F16" i="8"/>
  <c r="G17" i="8"/>
  <c r="E18" i="8"/>
  <c r="D15" i="8"/>
  <c r="J71" i="3"/>
  <c r="L71" i="3"/>
  <c r="P67" i="3"/>
  <c r="K71" i="3"/>
  <c r="N71" i="3"/>
  <c r="O71" i="3"/>
  <c r="G71" i="3"/>
  <c r="H71" i="3"/>
  <c r="P43" i="3"/>
  <c r="P56" i="3"/>
  <c r="P8" i="3"/>
  <c r="D71" i="3"/>
  <c r="F71" i="3"/>
  <c r="F19" i="8" l="1"/>
  <c r="F20" i="8"/>
  <c r="F11" i="8"/>
  <c r="D14" i="8"/>
  <c r="E6" i="8"/>
  <c r="H17" i="8"/>
  <c r="F10" i="8"/>
  <c r="F18" i="8"/>
  <c r="F9" i="8"/>
  <c r="E15" i="8"/>
  <c r="E14" i="8" s="1"/>
  <c r="D72" i="3"/>
  <c r="E70" i="3" s="1"/>
  <c r="E72" i="3" s="1"/>
  <c r="F70" i="3" s="1"/>
  <c r="F72" i="3" s="1"/>
  <c r="G70" i="3" s="1"/>
  <c r="G72" i="3" s="1"/>
  <c r="H70" i="3" s="1"/>
  <c r="H72" i="3" s="1"/>
  <c r="I70" i="3" s="1"/>
  <c r="I72" i="3" s="1"/>
  <c r="J70" i="3" s="1"/>
  <c r="J72" i="3" s="1"/>
  <c r="K70" i="3" s="1"/>
  <c r="K72" i="3" s="1"/>
  <c r="L70" i="3" s="1"/>
  <c r="L72" i="3" s="1"/>
  <c r="M70" i="3" s="1"/>
  <c r="M72" i="3" s="1"/>
  <c r="N70" i="3" s="1"/>
  <c r="N72" i="3" s="1"/>
  <c r="O70" i="3" s="1"/>
  <c r="O72" i="3" s="1"/>
  <c r="D5" i="8"/>
  <c r="H8" i="8"/>
  <c r="G16" i="8"/>
  <c r="G7" i="8"/>
  <c r="P71" i="3"/>
  <c r="P72" i="3" s="1"/>
  <c r="I8" i="8" l="1"/>
  <c r="I17" i="8"/>
  <c r="G10" i="8"/>
  <c r="G11" i="8"/>
  <c r="G20" i="8"/>
  <c r="G19" i="8"/>
  <c r="G18" i="8"/>
  <c r="F15" i="8"/>
  <c r="F14" i="8" s="1"/>
  <c r="G9" i="8"/>
  <c r="F6" i="8"/>
  <c r="H16" i="8"/>
  <c r="H7" i="8"/>
  <c r="E5" i="8"/>
  <c r="D4" i="8"/>
  <c r="I7" i="8" l="1"/>
  <c r="I16" i="8"/>
  <c r="H19" i="8"/>
  <c r="H20" i="8"/>
  <c r="H11" i="8"/>
  <c r="H10" i="8"/>
  <c r="G15" i="8"/>
  <c r="G14" i="8" s="1"/>
  <c r="H18" i="8"/>
  <c r="G6" i="8"/>
  <c r="H9" i="8"/>
  <c r="F5" i="8"/>
  <c r="E4" i="8"/>
  <c r="I18" i="8" l="1"/>
  <c r="I10" i="8"/>
  <c r="I11" i="8"/>
  <c r="I20" i="8"/>
  <c r="I19" i="8"/>
  <c r="I9" i="8"/>
  <c r="H6" i="8"/>
  <c r="H15" i="8"/>
  <c r="H14" i="8" s="1"/>
  <c r="G5" i="8"/>
  <c r="F4" i="8"/>
  <c r="I6" i="8" l="1"/>
  <c r="I15" i="8"/>
  <c r="I14" i="8" s="1"/>
  <c r="H5" i="8"/>
  <c r="I5" i="8" s="1"/>
  <c r="G4" i="8"/>
  <c r="I4" i="8" l="1"/>
  <c r="H4" i="8"/>
</calcChain>
</file>

<file path=xl/sharedStrings.xml><?xml version="1.0" encoding="utf-8"?>
<sst xmlns="http://schemas.openxmlformats.org/spreadsheetml/2006/main" count="8714" uniqueCount="200">
  <si>
    <t>Реестр операций ООО "Ромашка"</t>
  </si>
  <si>
    <t>№</t>
  </si>
  <si>
    <t>Дата операции</t>
  </si>
  <si>
    <t>Сумма операции</t>
  </si>
  <si>
    <t>Расчётный счёт</t>
  </si>
  <si>
    <t>Статья ДДС</t>
  </si>
  <si>
    <t>Наименование контрагента</t>
  </si>
  <si>
    <t>Комментарии</t>
  </si>
  <si>
    <t>Мес.</t>
  </si>
  <si>
    <t>Счёт в ВТБ 24</t>
  </si>
  <si>
    <t>Аренда офиса</t>
  </si>
  <si>
    <t>ИТ-Парк ООО</t>
  </si>
  <si>
    <t>аренда за январь</t>
  </si>
  <si>
    <t>Справочник расчётных счетов</t>
  </si>
  <si>
    <t>Наименование р/сч</t>
  </si>
  <si>
    <t>Счёт в Сбербанке</t>
  </si>
  <si>
    <t>Счёт в Альфа-Банке</t>
  </si>
  <si>
    <t>Отчёт о движении денежных средств ООО "Ромашка"</t>
  </si>
  <si>
    <t>операционная деятельность</t>
  </si>
  <si>
    <t>+/-</t>
  </si>
  <si>
    <t>Код</t>
  </si>
  <si>
    <t>Наименование статей</t>
  </si>
  <si>
    <t>итого</t>
  </si>
  <si>
    <t>Поступления от операционной деятельности</t>
  </si>
  <si>
    <t>Поступления от продаж</t>
  </si>
  <si>
    <t>Прочие поступления</t>
  </si>
  <si>
    <t>+</t>
  </si>
  <si>
    <t>Платежи по операционной деятельности</t>
  </si>
  <si>
    <t>Расчёты с площадками и клиентами</t>
  </si>
  <si>
    <t>Услуги по размещению</t>
  </si>
  <si>
    <t>Прочие прямые затраты</t>
  </si>
  <si>
    <t>Расчёты с персоналом</t>
  </si>
  <si>
    <t>Основная заработная плата</t>
  </si>
  <si>
    <t>Премии, бонусы</t>
  </si>
  <si>
    <t>Прочие затраты на оплату труда</t>
  </si>
  <si>
    <t>Расчёты с бюджетом</t>
  </si>
  <si>
    <t>Налоги на фонд оплаты труда</t>
  </si>
  <si>
    <t>Налог на добавленную стоимость</t>
  </si>
  <si>
    <t>Налог на прибыль</t>
  </si>
  <si>
    <t>Прочие налоги и сборы</t>
  </si>
  <si>
    <t>Расходы на маркетинг</t>
  </si>
  <si>
    <t>Участие в выставках</t>
  </si>
  <si>
    <t>Сувениры, подарки</t>
  </si>
  <si>
    <t>Реклама и PR</t>
  </si>
  <si>
    <t>Креатив и концепции</t>
  </si>
  <si>
    <t>Прочие расходы на маркетинг</t>
  </si>
  <si>
    <t>Производственные расходы</t>
  </si>
  <si>
    <t>Хостинг серверов</t>
  </si>
  <si>
    <t>Телематические услуги</t>
  </si>
  <si>
    <t>Домены и обслуживание сайтов</t>
  </si>
  <si>
    <t>Интернет на площадке</t>
  </si>
  <si>
    <t>Прочие производственные расходы</t>
  </si>
  <si>
    <t>Административные расходы</t>
  </si>
  <si>
    <t>Банковские услуги</t>
  </si>
  <si>
    <t>Услуги связи</t>
  </si>
  <si>
    <t>Юридические и информационные услуги</t>
  </si>
  <si>
    <t>Канцелярские товары</t>
  </si>
  <si>
    <t>Представительские расходы</t>
  </si>
  <si>
    <t>Командировочные расходы</t>
  </si>
  <si>
    <t>Прочие операционные расходы</t>
  </si>
  <si>
    <t>Сальдо по операционной деятельности</t>
  </si>
  <si>
    <t>финансовая деятельность</t>
  </si>
  <si>
    <t>Поступления от акционеров</t>
  </si>
  <si>
    <t>Получение банковских кредитов</t>
  </si>
  <si>
    <t>Получение займов</t>
  </si>
  <si>
    <t>Прочие поступления от финансовой деятельности</t>
  </si>
  <si>
    <t>Поступления от финансовой деятельности</t>
  </si>
  <si>
    <t>Платежи по финансовой деятельности</t>
  </si>
  <si>
    <t>Платежи акционерам</t>
  </si>
  <si>
    <t>Погашение банковских кредитов</t>
  </si>
  <si>
    <t>Прочие платежи по финансовой деятельности</t>
  </si>
  <si>
    <t>Сальдо по финансовой деятельности</t>
  </si>
  <si>
    <t>инвестиционная деятельность</t>
  </si>
  <si>
    <t>Поступления от инвестиционной деятельности</t>
  </si>
  <si>
    <t>Поступления от продажи основных средств</t>
  </si>
  <si>
    <t>Поступления от продажи нематериальных активов</t>
  </si>
  <si>
    <t>Прочие поступления от инвестиционной деятельности</t>
  </si>
  <si>
    <t>Платежи по инвестиционной деятельности</t>
  </si>
  <si>
    <t>Приобретение основных средств</t>
  </si>
  <si>
    <t>Приобретение нематериальных активов</t>
  </si>
  <si>
    <t>Прочие платежи по инвестиционной деятельности</t>
  </si>
  <si>
    <t>Сальдо по инвестиционной деятельности</t>
  </si>
  <si>
    <t>Остаток денежных средств на начало периода</t>
  </si>
  <si>
    <t>Оборот за период</t>
  </si>
  <si>
    <t>Остаток денежных средств на конец периода</t>
  </si>
  <si>
    <t>сальдо и обороты</t>
  </si>
  <si>
    <t>-</t>
  </si>
  <si>
    <t>Справочник статей ДДС</t>
  </si>
  <si>
    <t>Наименование статей ДДС</t>
  </si>
  <si>
    <t>выручка</t>
  </si>
  <si>
    <t>оплата трафика</t>
  </si>
  <si>
    <t>УФК СПб</t>
  </si>
  <si>
    <t>НДС за 4 квартал 2013</t>
  </si>
  <si>
    <t>Сбербанк</t>
  </si>
  <si>
    <t>з/п на карточки</t>
  </si>
  <si>
    <t>Майндшер Интерэкшн ООО</t>
  </si>
  <si>
    <t>РеалВеб ЗАО</t>
  </si>
  <si>
    <t>Унихост.Ру ООО</t>
  </si>
  <si>
    <t>Дата оплаты</t>
  </si>
  <si>
    <t>Дата начисления</t>
  </si>
  <si>
    <t>Месяц оплаты</t>
  </si>
  <si>
    <t>Месяц начисл.</t>
  </si>
  <si>
    <t>Статья затрат/ДДС</t>
  </si>
  <si>
    <t>Отчёт о прибылях и убытках ООО "Ромашка"</t>
  </si>
  <si>
    <t>Операционные доходы</t>
  </si>
  <si>
    <t>Маржинальный доход</t>
  </si>
  <si>
    <t>Операционные расходы</t>
  </si>
  <si>
    <t>Операционная прибыль</t>
  </si>
  <si>
    <t>Чистая прибыль</t>
  </si>
  <si>
    <t>Амортизация</t>
  </si>
  <si>
    <t>Балансовый отчёт ООО "Ромашка"</t>
  </si>
  <si>
    <t>Активы</t>
  </si>
  <si>
    <t>Денежные средства</t>
  </si>
  <si>
    <t>Дебиторская задолженность</t>
  </si>
  <si>
    <t>Основные средства и НМА</t>
  </si>
  <si>
    <t>Пассивы</t>
  </si>
  <si>
    <t xml:space="preserve">         расчёты с покупателями</t>
  </si>
  <si>
    <t xml:space="preserve">         расчёты с бюджетом</t>
  </si>
  <si>
    <t xml:space="preserve">         расчёты с персоналом</t>
  </si>
  <si>
    <t xml:space="preserve">         расчёты с прочими контрагентами</t>
  </si>
  <si>
    <t>Кредиторская задолженность</t>
  </si>
  <si>
    <t>Кредиты и займы</t>
  </si>
  <si>
    <t>Собственный капитал</t>
  </si>
  <si>
    <t xml:space="preserve">         капитал на начало периода</t>
  </si>
  <si>
    <t xml:space="preserve">         прибыль за период</t>
  </si>
  <si>
    <t xml:space="preserve">         расчёты с акционерами за период</t>
  </si>
  <si>
    <t>Погашение займов</t>
  </si>
  <si>
    <t>Клиент 1</t>
  </si>
  <si>
    <t>Клиент 4</t>
  </si>
  <si>
    <t>Клиент 8</t>
  </si>
  <si>
    <t>Клиент 7</t>
  </si>
  <si>
    <t>Клиент 6</t>
  </si>
  <si>
    <t>Клиент 2</t>
  </si>
  <si>
    <t>Клиент 9</t>
  </si>
  <si>
    <t>Клиент 5</t>
  </si>
  <si>
    <t>Клиент 3</t>
  </si>
  <si>
    <t>Клиент 10</t>
  </si>
  <si>
    <t>Клиент 19</t>
  </si>
  <si>
    <t>Клиент 13</t>
  </si>
  <si>
    <t>Клиент 18</t>
  </si>
  <si>
    <t>Клиент 21</t>
  </si>
  <si>
    <t>Клиент 20</t>
  </si>
  <si>
    <t>Клиент 15</t>
  </si>
  <si>
    <t>Клиент 16</t>
  </si>
  <si>
    <t>Клиент 12</t>
  </si>
  <si>
    <t>Клиент 11</t>
  </si>
  <si>
    <t>Клиент 17</t>
  </si>
  <si>
    <t>Клиент 14</t>
  </si>
  <si>
    <t>Площадка 6</t>
  </si>
  <si>
    <t>Площадка 18</t>
  </si>
  <si>
    <t>Площадка 13</t>
  </si>
  <si>
    <t>Площадка 16</t>
  </si>
  <si>
    <t>Площадка 4</t>
  </si>
  <si>
    <t>Площадка 3</t>
  </si>
  <si>
    <t>Площадка 12</t>
  </si>
  <si>
    <t>Площадка 14</t>
  </si>
  <si>
    <t>Площадка 2</t>
  </si>
  <si>
    <t>Площадка 8</t>
  </si>
  <si>
    <t>Площадка 20</t>
  </si>
  <si>
    <t>Площадка 10</t>
  </si>
  <si>
    <t>Площадка 7</t>
  </si>
  <si>
    <t>Площадка 11</t>
  </si>
  <si>
    <t>Площадка 19</t>
  </si>
  <si>
    <t>Площадка 9</t>
  </si>
  <si>
    <t>Площадка 21</t>
  </si>
  <si>
    <t>Площадка 1</t>
  </si>
  <si>
    <t>Площадка 15</t>
  </si>
  <si>
    <t>Площадка 17</t>
  </si>
  <si>
    <t>Площадка 5</t>
  </si>
  <si>
    <t>Иванов И.И.</t>
  </si>
  <si>
    <t>Петров П.П.</t>
  </si>
  <si>
    <t>Смирнов С.С.</t>
  </si>
  <si>
    <t>Кузнецов К.К.</t>
  </si>
  <si>
    <t>Алексеев А.А.</t>
  </si>
  <si>
    <t>Николаев И.А.</t>
  </si>
  <si>
    <t>возврат от клиента</t>
  </si>
  <si>
    <t xml:space="preserve">         расчёты с площадками</t>
  </si>
  <si>
    <t>Прямые затраты</t>
  </si>
  <si>
    <t/>
  </si>
  <si>
    <t>Проценты по кредитам</t>
  </si>
  <si>
    <t>Отчёт об остатках на счетах</t>
  </si>
  <si>
    <t>Дата</t>
  </si>
  <si>
    <t>ВТБ 24</t>
  </si>
  <si>
    <t>Альфа-Банк</t>
  </si>
  <si>
    <t>Неделя оплаты</t>
  </si>
  <si>
    <t>Отчёт о движении денежных средств ООО "Ромашка" (в разбивке по неделям)</t>
  </si>
  <si>
    <t>Отчёт о взаиморасчётах с клиентами</t>
  </si>
  <si>
    <t>Клиент</t>
  </si>
  <si>
    <t>Отгрузка январь</t>
  </si>
  <si>
    <t>Оплата январь</t>
  </si>
  <si>
    <t>Отгрузка февраль</t>
  </si>
  <si>
    <t>Оплата февраль</t>
  </si>
  <si>
    <t>Отгрузка март</t>
  </si>
  <si>
    <t>Оплата март</t>
  </si>
  <si>
    <t>Долг на 1 января</t>
  </si>
  <si>
    <t>Долг на 1 февраля</t>
  </si>
  <si>
    <t>Долг на 1 марта</t>
  </si>
  <si>
    <t>Долг на 1 апреля</t>
  </si>
  <si>
    <t>Отчёт о динамике поступлений от клиентов</t>
  </si>
  <si>
    <t>Сумма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</si>
</sst>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#,##0.00_р_."/>
    <numFmt numFmtId="166" formatCode="00"/>
    <numFmt numFmtId="167" formatCode="[$-419]mmmm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1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/>
    <xf numFmtId="0" fontId="2" fillId="0" borderId="0" xfId="0" applyFont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3" fontId="2" fillId="3" borderId="5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165" fontId="7" fillId="0" borderId="0" xfId="0" applyNumberFormat="1" applyFont="1"/>
    <xf numFmtId="3" fontId="0" fillId="0" borderId="0" xfId="0" applyNumberFormat="1"/>
    <xf numFmtId="0" fontId="9" fillId="0" borderId="0" xfId="0" applyFont="1" applyAlignment="1"/>
    <xf numFmtId="165" fontId="1" fillId="2" borderId="0" xfId="0" applyNumberFormat="1" applyFont="1" applyFill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14" fontId="0" fillId="0" borderId="15" xfId="0" applyNumberFormat="1" applyBorder="1" applyAlignment="1">
      <alignment horizontal="center" vertical="center"/>
    </xf>
    <xf numFmtId="4" fontId="0" fillId="4" borderId="16" xfId="0" applyNumberForma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4" borderId="17" xfId="0" applyNumberFormat="1" applyFill="1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4" fontId="0" fillId="4" borderId="19" xfId="0" applyNumberForma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4" borderId="20" xfId="0" applyNumberForma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9" fillId="0" borderId="0" xfId="0" applyNumberFormat="1" applyFont="1" applyAlignment="1"/>
    <xf numFmtId="4" fontId="8" fillId="0" borderId="0" xfId="0" applyNumberFormat="1" applyFont="1"/>
    <xf numFmtId="14" fontId="1" fillId="2" borderId="21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остатков на счетах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'Остатки на счетах'!$B$3</c:f>
              <c:strCache>
                <c:ptCount val="1"/>
                <c:pt idx="0">
                  <c:v>ВТБ 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'Остатки на счетах'!$A$4:$A$184</c:f>
              <c:numCache>
                <c:formatCode>m/d/yyyy</c:formatCode>
                <c:ptCount val="18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</c:numCache>
            </c:numRef>
          </c:cat>
          <c:val>
            <c:numRef>
              <c:f>'Остатки на счетах'!$B$4:$B$184</c:f>
              <c:numCache>
                <c:formatCode>#\ ##0.00_р_.</c:formatCode>
                <c:ptCount val="181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425994.13</c:v>
                </c:pt>
                <c:pt idx="9">
                  <c:v>861466.35</c:v>
                </c:pt>
                <c:pt idx="10">
                  <c:v>861466.35</c:v>
                </c:pt>
                <c:pt idx="11">
                  <c:v>861466.35</c:v>
                </c:pt>
                <c:pt idx="12">
                  <c:v>861466.35</c:v>
                </c:pt>
                <c:pt idx="13">
                  <c:v>991315.32</c:v>
                </c:pt>
                <c:pt idx="14">
                  <c:v>1037845.36</c:v>
                </c:pt>
                <c:pt idx="15">
                  <c:v>1019266.36</c:v>
                </c:pt>
                <c:pt idx="16">
                  <c:v>1061428.17</c:v>
                </c:pt>
                <c:pt idx="17">
                  <c:v>1056463.73</c:v>
                </c:pt>
                <c:pt idx="18">
                  <c:v>1056463.73</c:v>
                </c:pt>
                <c:pt idx="19">
                  <c:v>1056463.73</c:v>
                </c:pt>
                <c:pt idx="20">
                  <c:v>1135584.67</c:v>
                </c:pt>
                <c:pt idx="21">
                  <c:v>1133849.46</c:v>
                </c:pt>
                <c:pt idx="22">
                  <c:v>1267661.46</c:v>
                </c:pt>
                <c:pt idx="23">
                  <c:v>761541.36999999988</c:v>
                </c:pt>
                <c:pt idx="24">
                  <c:v>662959.17999999993</c:v>
                </c:pt>
                <c:pt idx="25">
                  <c:v>662959.17999999993</c:v>
                </c:pt>
                <c:pt idx="26">
                  <c:v>662959.17999999993</c:v>
                </c:pt>
                <c:pt idx="27">
                  <c:v>764119.39999999991</c:v>
                </c:pt>
                <c:pt idx="28">
                  <c:v>1268314.3499999999</c:v>
                </c:pt>
                <c:pt idx="29">
                  <c:v>1328330.4999999998</c:v>
                </c:pt>
                <c:pt idx="30">
                  <c:v>1328330.4999999998</c:v>
                </c:pt>
                <c:pt idx="31">
                  <c:v>1253680.7999999998</c:v>
                </c:pt>
                <c:pt idx="32">
                  <c:v>1253680.7999999998</c:v>
                </c:pt>
                <c:pt idx="33">
                  <c:v>1253680.7999999998</c:v>
                </c:pt>
                <c:pt idx="34">
                  <c:v>1247485.7999999998</c:v>
                </c:pt>
                <c:pt idx="35">
                  <c:v>1175784.9899999998</c:v>
                </c:pt>
                <c:pt idx="36">
                  <c:v>1323192.9099999997</c:v>
                </c:pt>
                <c:pt idx="37">
                  <c:v>1298296.3399999996</c:v>
                </c:pt>
                <c:pt idx="38">
                  <c:v>1563738.8999999997</c:v>
                </c:pt>
                <c:pt idx="39">
                  <c:v>1563738.8999999997</c:v>
                </c:pt>
                <c:pt idx="40">
                  <c:v>1563738.8999999997</c:v>
                </c:pt>
                <c:pt idx="41">
                  <c:v>1650114.8999999997</c:v>
                </c:pt>
                <c:pt idx="42">
                  <c:v>1444587.6899999997</c:v>
                </c:pt>
                <c:pt idx="43">
                  <c:v>692820.78999999969</c:v>
                </c:pt>
                <c:pt idx="44">
                  <c:v>753625.78999999969</c:v>
                </c:pt>
                <c:pt idx="45">
                  <c:v>546775.78999999969</c:v>
                </c:pt>
                <c:pt idx="46">
                  <c:v>546775.78999999969</c:v>
                </c:pt>
                <c:pt idx="47">
                  <c:v>546775.78999999969</c:v>
                </c:pt>
                <c:pt idx="48">
                  <c:v>580787.00999999966</c:v>
                </c:pt>
                <c:pt idx="49">
                  <c:v>674909.89999999967</c:v>
                </c:pt>
                <c:pt idx="50">
                  <c:v>953427.45999999961</c:v>
                </c:pt>
                <c:pt idx="51">
                  <c:v>216337.53999999957</c:v>
                </c:pt>
                <c:pt idx="52">
                  <c:v>444647.98999999953</c:v>
                </c:pt>
                <c:pt idx="53">
                  <c:v>444647.98999999953</c:v>
                </c:pt>
                <c:pt idx="54">
                  <c:v>444647.98999999953</c:v>
                </c:pt>
                <c:pt idx="55">
                  <c:v>342541.63999999955</c:v>
                </c:pt>
                <c:pt idx="56">
                  <c:v>353533.33999999956</c:v>
                </c:pt>
                <c:pt idx="57">
                  <c:v>353533.33999999956</c:v>
                </c:pt>
                <c:pt idx="58">
                  <c:v>451701.21999999951</c:v>
                </c:pt>
                <c:pt idx="59">
                  <c:v>451701.21999999951</c:v>
                </c:pt>
                <c:pt idx="60">
                  <c:v>451701.21999999951</c:v>
                </c:pt>
                <c:pt idx="61">
                  <c:v>451701.21999999951</c:v>
                </c:pt>
                <c:pt idx="62">
                  <c:v>-137186.85000000056</c:v>
                </c:pt>
                <c:pt idx="63">
                  <c:v>-152250.98000000056</c:v>
                </c:pt>
                <c:pt idx="64">
                  <c:v>601653.37999999942</c:v>
                </c:pt>
                <c:pt idx="65">
                  <c:v>668535.77999999945</c:v>
                </c:pt>
                <c:pt idx="66">
                  <c:v>668535.77999999945</c:v>
                </c:pt>
                <c:pt idx="67">
                  <c:v>668535.77999999945</c:v>
                </c:pt>
                <c:pt idx="68">
                  <c:v>668535.77999999945</c:v>
                </c:pt>
                <c:pt idx="69">
                  <c:v>780780.00999999943</c:v>
                </c:pt>
                <c:pt idx="70">
                  <c:v>917499.52999999945</c:v>
                </c:pt>
                <c:pt idx="71">
                  <c:v>899819.18999999948</c:v>
                </c:pt>
                <c:pt idx="72">
                  <c:v>1215286.0599999996</c:v>
                </c:pt>
                <c:pt idx="73">
                  <c:v>943609.53999999957</c:v>
                </c:pt>
                <c:pt idx="74">
                  <c:v>943609.53999999957</c:v>
                </c:pt>
                <c:pt idx="75">
                  <c:v>943609.53999999957</c:v>
                </c:pt>
                <c:pt idx="76">
                  <c:v>964849.53999999957</c:v>
                </c:pt>
                <c:pt idx="77">
                  <c:v>936892.59999999963</c:v>
                </c:pt>
                <c:pt idx="78">
                  <c:v>936892.59999999963</c:v>
                </c:pt>
                <c:pt idx="79">
                  <c:v>883114.59999999963</c:v>
                </c:pt>
                <c:pt idx="80">
                  <c:v>816109.25999999966</c:v>
                </c:pt>
                <c:pt idx="81">
                  <c:v>816109.25999999966</c:v>
                </c:pt>
                <c:pt idx="82">
                  <c:v>816109.25999999966</c:v>
                </c:pt>
                <c:pt idx="83">
                  <c:v>605371.59999999963</c:v>
                </c:pt>
                <c:pt idx="84">
                  <c:v>839371.49999999965</c:v>
                </c:pt>
                <c:pt idx="85">
                  <c:v>1111565.6399999997</c:v>
                </c:pt>
                <c:pt idx="86">
                  <c:v>1111565.6399999997</c:v>
                </c:pt>
                <c:pt idx="87">
                  <c:v>1237471.6399999997</c:v>
                </c:pt>
                <c:pt idx="88">
                  <c:v>1241671.6399999997</c:v>
                </c:pt>
                <c:pt idx="89">
                  <c:v>942846.09999999963</c:v>
                </c:pt>
                <c:pt idx="90">
                  <c:v>942846.09999999963</c:v>
                </c:pt>
                <c:pt idx="91">
                  <c:v>993516.09999999963</c:v>
                </c:pt>
                <c:pt idx="92">
                  <c:v>2759083.8899999997</c:v>
                </c:pt>
                <c:pt idx="93">
                  <c:v>459083.88999999966</c:v>
                </c:pt>
                <c:pt idx="94">
                  <c:v>491878.45999999967</c:v>
                </c:pt>
                <c:pt idx="95">
                  <c:v>491878.45999999967</c:v>
                </c:pt>
                <c:pt idx="96">
                  <c:v>491878.45999999967</c:v>
                </c:pt>
                <c:pt idx="97">
                  <c:v>495375.45999999967</c:v>
                </c:pt>
                <c:pt idx="98">
                  <c:v>495375.45999999967</c:v>
                </c:pt>
                <c:pt idx="99">
                  <c:v>1291819.2599999998</c:v>
                </c:pt>
                <c:pt idx="100">
                  <c:v>1594548.2599999998</c:v>
                </c:pt>
                <c:pt idx="101">
                  <c:v>1628532.2599999998</c:v>
                </c:pt>
                <c:pt idx="102">
                  <c:v>1628532.2599999998</c:v>
                </c:pt>
                <c:pt idx="103">
                  <c:v>1628532.2599999998</c:v>
                </c:pt>
                <c:pt idx="104">
                  <c:v>1559762.2599999998</c:v>
                </c:pt>
                <c:pt idx="105">
                  <c:v>1559762.2599999998</c:v>
                </c:pt>
                <c:pt idx="106">
                  <c:v>1722586.5899999999</c:v>
                </c:pt>
                <c:pt idx="107">
                  <c:v>2012039.7899999998</c:v>
                </c:pt>
                <c:pt idx="108">
                  <c:v>2107403.9699999997</c:v>
                </c:pt>
                <c:pt idx="109">
                  <c:v>2099003.9699999997</c:v>
                </c:pt>
                <c:pt idx="110">
                  <c:v>2099003.9699999997</c:v>
                </c:pt>
                <c:pt idx="111">
                  <c:v>2224011.2799999998</c:v>
                </c:pt>
                <c:pt idx="112">
                  <c:v>3607188.4899999998</c:v>
                </c:pt>
                <c:pt idx="113">
                  <c:v>3602201.01</c:v>
                </c:pt>
                <c:pt idx="114">
                  <c:v>3704634.05</c:v>
                </c:pt>
                <c:pt idx="115">
                  <c:v>3680625.51</c:v>
                </c:pt>
                <c:pt idx="116">
                  <c:v>3680625.51</c:v>
                </c:pt>
                <c:pt idx="117">
                  <c:v>3680625.51</c:v>
                </c:pt>
                <c:pt idx="118">
                  <c:v>3641364.19</c:v>
                </c:pt>
                <c:pt idx="119">
                  <c:v>157687.18999999994</c:v>
                </c:pt>
                <c:pt idx="120">
                  <c:v>157687.18999999994</c:v>
                </c:pt>
                <c:pt idx="121">
                  <c:v>157687.18999999994</c:v>
                </c:pt>
                <c:pt idx="122">
                  <c:v>157687.18999999994</c:v>
                </c:pt>
                <c:pt idx="123">
                  <c:v>157687.18999999994</c:v>
                </c:pt>
                <c:pt idx="124">
                  <c:v>157687.18999999994</c:v>
                </c:pt>
                <c:pt idx="125">
                  <c:v>328605.48</c:v>
                </c:pt>
                <c:pt idx="126">
                  <c:v>1334121.03</c:v>
                </c:pt>
                <c:pt idx="127">
                  <c:v>652838.54</c:v>
                </c:pt>
                <c:pt idx="128">
                  <c:v>652838.54</c:v>
                </c:pt>
                <c:pt idx="129">
                  <c:v>1422838.54</c:v>
                </c:pt>
                <c:pt idx="130">
                  <c:v>1422838.54</c:v>
                </c:pt>
                <c:pt idx="131">
                  <c:v>1418301.02</c:v>
                </c:pt>
                <c:pt idx="132">
                  <c:v>1663656.97</c:v>
                </c:pt>
                <c:pt idx="133">
                  <c:v>1345545.8599999999</c:v>
                </c:pt>
                <c:pt idx="134">
                  <c:v>1211727.8599999999</c:v>
                </c:pt>
                <c:pt idx="135">
                  <c:v>1209761.47</c:v>
                </c:pt>
                <c:pt idx="136">
                  <c:v>1454535.83</c:v>
                </c:pt>
                <c:pt idx="137">
                  <c:v>1454535.83</c:v>
                </c:pt>
                <c:pt idx="138">
                  <c:v>1454535.83</c:v>
                </c:pt>
                <c:pt idx="139">
                  <c:v>1454535.83</c:v>
                </c:pt>
                <c:pt idx="140">
                  <c:v>1913758.31</c:v>
                </c:pt>
                <c:pt idx="141">
                  <c:v>2105608.2400000002</c:v>
                </c:pt>
                <c:pt idx="142">
                  <c:v>2504098.9000000004</c:v>
                </c:pt>
                <c:pt idx="143">
                  <c:v>3520691.3800000004</c:v>
                </c:pt>
                <c:pt idx="144">
                  <c:v>3023865.3800000004</c:v>
                </c:pt>
                <c:pt idx="145">
                  <c:v>3023865.3800000004</c:v>
                </c:pt>
                <c:pt idx="146">
                  <c:v>3767875.95</c:v>
                </c:pt>
                <c:pt idx="147">
                  <c:v>4421186.8500000006</c:v>
                </c:pt>
                <c:pt idx="148">
                  <c:v>4346556.7600000007</c:v>
                </c:pt>
                <c:pt idx="149">
                  <c:v>4051935.7700000005</c:v>
                </c:pt>
                <c:pt idx="150">
                  <c:v>820885.45000000065</c:v>
                </c:pt>
                <c:pt idx="151">
                  <c:v>820885.45000000065</c:v>
                </c:pt>
                <c:pt idx="152">
                  <c:v>820885.45000000065</c:v>
                </c:pt>
                <c:pt idx="153">
                  <c:v>679293.98000000068</c:v>
                </c:pt>
                <c:pt idx="154">
                  <c:v>736435.48000000068</c:v>
                </c:pt>
                <c:pt idx="155">
                  <c:v>64471.440000000643</c:v>
                </c:pt>
                <c:pt idx="156">
                  <c:v>60471.440000000643</c:v>
                </c:pt>
                <c:pt idx="157">
                  <c:v>371614.09000000061</c:v>
                </c:pt>
                <c:pt idx="158">
                  <c:v>371614.09000000061</c:v>
                </c:pt>
                <c:pt idx="159">
                  <c:v>371614.09000000061</c:v>
                </c:pt>
                <c:pt idx="160">
                  <c:v>1461656.4500000004</c:v>
                </c:pt>
                <c:pt idx="161">
                  <c:v>1528149.4600000004</c:v>
                </c:pt>
                <c:pt idx="162">
                  <c:v>1528149.4600000004</c:v>
                </c:pt>
                <c:pt idx="163">
                  <c:v>3145321.0100000007</c:v>
                </c:pt>
                <c:pt idx="164">
                  <c:v>3145321.0100000007</c:v>
                </c:pt>
                <c:pt idx="165">
                  <c:v>2871364.7600000007</c:v>
                </c:pt>
                <c:pt idx="166">
                  <c:v>2871364.7600000007</c:v>
                </c:pt>
                <c:pt idx="167">
                  <c:v>2948759.2400000007</c:v>
                </c:pt>
                <c:pt idx="168">
                  <c:v>3016991.4800000009</c:v>
                </c:pt>
                <c:pt idx="169">
                  <c:v>3016991.4800000009</c:v>
                </c:pt>
                <c:pt idx="170">
                  <c:v>3016991.4800000009</c:v>
                </c:pt>
                <c:pt idx="171">
                  <c:v>3051012.830000001</c:v>
                </c:pt>
                <c:pt idx="172">
                  <c:v>3051012.830000001</c:v>
                </c:pt>
                <c:pt idx="173">
                  <c:v>3051012.830000001</c:v>
                </c:pt>
                <c:pt idx="174">
                  <c:v>3051012.830000001</c:v>
                </c:pt>
                <c:pt idx="175">
                  <c:v>2603151.7700000009</c:v>
                </c:pt>
                <c:pt idx="176">
                  <c:v>2048005.9200000009</c:v>
                </c:pt>
                <c:pt idx="177">
                  <c:v>1956574.8700000008</c:v>
                </c:pt>
                <c:pt idx="178">
                  <c:v>1736034.5000000009</c:v>
                </c:pt>
                <c:pt idx="179">
                  <c:v>1736034.5000000009</c:v>
                </c:pt>
                <c:pt idx="180">
                  <c:v>1634797.2500000009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'Остатки на счетах'!$C$3</c:f>
              <c:strCache>
                <c:ptCount val="1"/>
                <c:pt idx="0">
                  <c:v>Сбербанк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'Остатки на счетах'!$A$4:$A$184</c:f>
              <c:numCache>
                <c:formatCode>m/d/yyyy</c:formatCode>
                <c:ptCount val="18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</c:numCache>
            </c:numRef>
          </c:cat>
          <c:val>
            <c:numRef>
              <c:f>'Остатки на счетах'!$C$4:$C$184</c:f>
              <c:numCache>
                <c:formatCode>#\ ##0.00_р_.</c:formatCode>
                <c:ptCount val="181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954415.91</c:v>
                </c:pt>
                <c:pt idx="9">
                  <c:v>1582142.1099999999</c:v>
                </c:pt>
                <c:pt idx="10">
                  <c:v>1582142.1099999999</c:v>
                </c:pt>
                <c:pt idx="11">
                  <c:v>1582142.1099999999</c:v>
                </c:pt>
                <c:pt idx="12">
                  <c:v>1582142.1099999999</c:v>
                </c:pt>
                <c:pt idx="13">
                  <c:v>1652647.1099999999</c:v>
                </c:pt>
                <c:pt idx="14">
                  <c:v>1848357.3599999999</c:v>
                </c:pt>
                <c:pt idx="15">
                  <c:v>2111202.36</c:v>
                </c:pt>
                <c:pt idx="16">
                  <c:v>2152306.69</c:v>
                </c:pt>
                <c:pt idx="17">
                  <c:v>1879461.69</c:v>
                </c:pt>
                <c:pt idx="18">
                  <c:v>1879461.69</c:v>
                </c:pt>
                <c:pt idx="19">
                  <c:v>1879461.69</c:v>
                </c:pt>
                <c:pt idx="20">
                  <c:v>1879461.69</c:v>
                </c:pt>
                <c:pt idx="21">
                  <c:v>805556.3</c:v>
                </c:pt>
                <c:pt idx="22">
                  <c:v>805556.3</c:v>
                </c:pt>
                <c:pt idx="23">
                  <c:v>498769.31</c:v>
                </c:pt>
                <c:pt idx="24">
                  <c:v>-70792.69</c:v>
                </c:pt>
                <c:pt idx="25">
                  <c:v>-70792.69</c:v>
                </c:pt>
                <c:pt idx="26">
                  <c:v>-70792.69</c:v>
                </c:pt>
                <c:pt idx="27">
                  <c:v>972870.31</c:v>
                </c:pt>
                <c:pt idx="28">
                  <c:v>983471.01</c:v>
                </c:pt>
                <c:pt idx="29">
                  <c:v>983471.01</c:v>
                </c:pt>
                <c:pt idx="30">
                  <c:v>563582.62</c:v>
                </c:pt>
                <c:pt idx="31">
                  <c:v>739783.13</c:v>
                </c:pt>
                <c:pt idx="32">
                  <c:v>739783.13</c:v>
                </c:pt>
                <c:pt idx="33">
                  <c:v>739783.13</c:v>
                </c:pt>
                <c:pt idx="34">
                  <c:v>749083.13</c:v>
                </c:pt>
                <c:pt idx="35">
                  <c:v>780521.15</c:v>
                </c:pt>
                <c:pt idx="36">
                  <c:v>867247.1</c:v>
                </c:pt>
                <c:pt idx="37">
                  <c:v>867247.1</c:v>
                </c:pt>
                <c:pt idx="38">
                  <c:v>855968.97</c:v>
                </c:pt>
                <c:pt idx="39">
                  <c:v>855968.97</c:v>
                </c:pt>
                <c:pt idx="40">
                  <c:v>1300968.97</c:v>
                </c:pt>
                <c:pt idx="41">
                  <c:v>1395085.77</c:v>
                </c:pt>
                <c:pt idx="42">
                  <c:v>1460893.28</c:v>
                </c:pt>
                <c:pt idx="43">
                  <c:v>1491743.94</c:v>
                </c:pt>
                <c:pt idx="44">
                  <c:v>1513883.51</c:v>
                </c:pt>
                <c:pt idx="45">
                  <c:v>1454161.9</c:v>
                </c:pt>
                <c:pt idx="46">
                  <c:v>1454161.9</c:v>
                </c:pt>
                <c:pt idx="47">
                  <c:v>1454161.9</c:v>
                </c:pt>
                <c:pt idx="48">
                  <c:v>1278252.98</c:v>
                </c:pt>
                <c:pt idx="49">
                  <c:v>1247182.72</c:v>
                </c:pt>
                <c:pt idx="50">
                  <c:v>1283809.92</c:v>
                </c:pt>
                <c:pt idx="51">
                  <c:v>1917932.81</c:v>
                </c:pt>
                <c:pt idx="52">
                  <c:v>2497713.6</c:v>
                </c:pt>
                <c:pt idx="53">
                  <c:v>2497713.6</c:v>
                </c:pt>
                <c:pt idx="54">
                  <c:v>2497713.6</c:v>
                </c:pt>
                <c:pt idx="55">
                  <c:v>2047805.6</c:v>
                </c:pt>
                <c:pt idx="56">
                  <c:v>2047805.6</c:v>
                </c:pt>
                <c:pt idx="57">
                  <c:v>2167315.6</c:v>
                </c:pt>
                <c:pt idx="58">
                  <c:v>2242501.81</c:v>
                </c:pt>
                <c:pt idx="59">
                  <c:v>2251395.21</c:v>
                </c:pt>
                <c:pt idx="60">
                  <c:v>2251395.21</c:v>
                </c:pt>
                <c:pt idx="61">
                  <c:v>2248795.21</c:v>
                </c:pt>
                <c:pt idx="62">
                  <c:v>2154441.92</c:v>
                </c:pt>
                <c:pt idx="63">
                  <c:v>2549705.98</c:v>
                </c:pt>
                <c:pt idx="64">
                  <c:v>2952143.14</c:v>
                </c:pt>
                <c:pt idx="65">
                  <c:v>2652299.94</c:v>
                </c:pt>
                <c:pt idx="66">
                  <c:v>2652299.94</c:v>
                </c:pt>
                <c:pt idx="67">
                  <c:v>2652299.94</c:v>
                </c:pt>
                <c:pt idx="68">
                  <c:v>3102299.94</c:v>
                </c:pt>
                <c:pt idx="69">
                  <c:v>3102299.94</c:v>
                </c:pt>
                <c:pt idx="70">
                  <c:v>3837407.9</c:v>
                </c:pt>
                <c:pt idx="71">
                  <c:v>3058445.3</c:v>
                </c:pt>
                <c:pt idx="72">
                  <c:v>3066590.63</c:v>
                </c:pt>
                <c:pt idx="73">
                  <c:v>2660063.2399999998</c:v>
                </c:pt>
                <c:pt idx="74">
                  <c:v>2660063.2399999998</c:v>
                </c:pt>
                <c:pt idx="75">
                  <c:v>2660063.2399999998</c:v>
                </c:pt>
                <c:pt idx="76">
                  <c:v>2685525.28</c:v>
                </c:pt>
                <c:pt idx="77">
                  <c:v>2455864.7699999996</c:v>
                </c:pt>
                <c:pt idx="78">
                  <c:v>2455864.7699999996</c:v>
                </c:pt>
                <c:pt idx="79">
                  <c:v>2413728.9099999997</c:v>
                </c:pt>
                <c:pt idx="80">
                  <c:v>2574362.36</c:v>
                </c:pt>
                <c:pt idx="81">
                  <c:v>2574362.36</c:v>
                </c:pt>
                <c:pt idx="82">
                  <c:v>2574362.36</c:v>
                </c:pt>
                <c:pt idx="83">
                  <c:v>2526829.9099999997</c:v>
                </c:pt>
                <c:pt idx="84">
                  <c:v>2544131.6599999997</c:v>
                </c:pt>
                <c:pt idx="85">
                  <c:v>2619356.6599999997</c:v>
                </c:pt>
                <c:pt idx="86">
                  <c:v>2619356.6599999997</c:v>
                </c:pt>
                <c:pt idx="87">
                  <c:v>3033259.36</c:v>
                </c:pt>
                <c:pt idx="88">
                  <c:v>3033259.36</c:v>
                </c:pt>
                <c:pt idx="89">
                  <c:v>653699.35999999987</c:v>
                </c:pt>
                <c:pt idx="90">
                  <c:v>684391.15999999992</c:v>
                </c:pt>
                <c:pt idx="91">
                  <c:v>737491.15999999992</c:v>
                </c:pt>
                <c:pt idx="92">
                  <c:v>746384.55999999994</c:v>
                </c:pt>
                <c:pt idx="93">
                  <c:v>934594.6</c:v>
                </c:pt>
                <c:pt idx="94">
                  <c:v>952914.1</c:v>
                </c:pt>
                <c:pt idx="95">
                  <c:v>952914.1</c:v>
                </c:pt>
                <c:pt idx="96">
                  <c:v>952914.1</c:v>
                </c:pt>
                <c:pt idx="97">
                  <c:v>1108084.1000000001</c:v>
                </c:pt>
                <c:pt idx="98">
                  <c:v>1108084.1000000001</c:v>
                </c:pt>
                <c:pt idx="99">
                  <c:v>912240.50000000012</c:v>
                </c:pt>
                <c:pt idx="100">
                  <c:v>1095329.3</c:v>
                </c:pt>
                <c:pt idx="101">
                  <c:v>1414365.9</c:v>
                </c:pt>
                <c:pt idx="102">
                  <c:v>1414365.9</c:v>
                </c:pt>
                <c:pt idx="103">
                  <c:v>1414365.9</c:v>
                </c:pt>
                <c:pt idx="104">
                  <c:v>1076340.8999999999</c:v>
                </c:pt>
                <c:pt idx="105">
                  <c:v>1072110.5999999999</c:v>
                </c:pt>
                <c:pt idx="106">
                  <c:v>1072110.5999999999</c:v>
                </c:pt>
                <c:pt idx="107">
                  <c:v>1300018.5999999999</c:v>
                </c:pt>
                <c:pt idx="108">
                  <c:v>1337416.3399999999</c:v>
                </c:pt>
                <c:pt idx="109">
                  <c:v>1337416.3399999999</c:v>
                </c:pt>
                <c:pt idx="110">
                  <c:v>1337416.3399999999</c:v>
                </c:pt>
                <c:pt idx="111">
                  <c:v>1398530.0599999998</c:v>
                </c:pt>
                <c:pt idx="112">
                  <c:v>1490212.0199999998</c:v>
                </c:pt>
                <c:pt idx="113">
                  <c:v>1000704.8199999998</c:v>
                </c:pt>
                <c:pt idx="114">
                  <c:v>417147.05999999982</c:v>
                </c:pt>
                <c:pt idx="115">
                  <c:v>417147.05999999982</c:v>
                </c:pt>
                <c:pt idx="116">
                  <c:v>417147.05999999982</c:v>
                </c:pt>
                <c:pt idx="117">
                  <c:v>417147.05999999982</c:v>
                </c:pt>
                <c:pt idx="118">
                  <c:v>417147.05999999982</c:v>
                </c:pt>
                <c:pt idx="119">
                  <c:v>512847.05999999982</c:v>
                </c:pt>
                <c:pt idx="120">
                  <c:v>512847.05999999982</c:v>
                </c:pt>
                <c:pt idx="121">
                  <c:v>512847.05999999982</c:v>
                </c:pt>
                <c:pt idx="122">
                  <c:v>512847.05999999982</c:v>
                </c:pt>
                <c:pt idx="123">
                  <c:v>512847.05999999982</c:v>
                </c:pt>
                <c:pt idx="124">
                  <c:v>512847.05999999982</c:v>
                </c:pt>
                <c:pt idx="125">
                  <c:v>655303.73999999976</c:v>
                </c:pt>
                <c:pt idx="126">
                  <c:v>645345.58999999973</c:v>
                </c:pt>
                <c:pt idx="127">
                  <c:v>709075.2999999997</c:v>
                </c:pt>
                <c:pt idx="128">
                  <c:v>709075.2999999997</c:v>
                </c:pt>
                <c:pt idx="129">
                  <c:v>399075.2999999997</c:v>
                </c:pt>
                <c:pt idx="130">
                  <c:v>399075.2999999997</c:v>
                </c:pt>
                <c:pt idx="131">
                  <c:v>394861.88999999972</c:v>
                </c:pt>
                <c:pt idx="132">
                  <c:v>484289.87999999971</c:v>
                </c:pt>
                <c:pt idx="133">
                  <c:v>515285.35999999969</c:v>
                </c:pt>
                <c:pt idx="134">
                  <c:v>304460.85999999969</c:v>
                </c:pt>
                <c:pt idx="135">
                  <c:v>304460.85999999969</c:v>
                </c:pt>
                <c:pt idx="136">
                  <c:v>800569.73999999976</c:v>
                </c:pt>
                <c:pt idx="137">
                  <c:v>800569.73999999976</c:v>
                </c:pt>
                <c:pt idx="138">
                  <c:v>800569.73999999976</c:v>
                </c:pt>
                <c:pt idx="139">
                  <c:v>800569.73999999976</c:v>
                </c:pt>
                <c:pt idx="140">
                  <c:v>1290522.2599999998</c:v>
                </c:pt>
                <c:pt idx="141">
                  <c:v>1861178.0699999998</c:v>
                </c:pt>
                <c:pt idx="142">
                  <c:v>1873138.0399999998</c:v>
                </c:pt>
                <c:pt idx="143">
                  <c:v>2988632.34</c:v>
                </c:pt>
                <c:pt idx="144">
                  <c:v>2743437.34</c:v>
                </c:pt>
                <c:pt idx="145">
                  <c:v>2743437.34</c:v>
                </c:pt>
                <c:pt idx="146">
                  <c:v>2638642.79</c:v>
                </c:pt>
                <c:pt idx="147">
                  <c:v>2874099.99</c:v>
                </c:pt>
                <c:pt idx="148">
                  <c:v>2957977.5500000003</c:v>
                </c:pt>
                <c:pt idx="149">
                  <c:v>3337173.7700000005</c:v>
                </c:pt>
                <c:pt idx="150">
                  <c:v>3165063.2700000005</c:v>
                </c:pt>
                <c:pt idx="151">
                  <c:v>3165063.2700000005</c:v>
                </c:pt>
                <c:pt idx="152">
                  <c:v>3162850.9500000007</c:v>
                </c:pt>
                <c:pt idx="153">
                  <c:v>2889368.8300000005</c:v>
                </c:pt>
                <c:pt idx="154">
                  <c:v>4876717.6000000006</c:v>
                </c:pt>
                <c:pt idx="155">
                  <c:v>4156395.3300000005</c:v>
                </c:pt>
                <c:pt idx="156">
                  <c:v>849337.32000000076</c:v>
                </c:pt>
                <c:pt idx="157">
                  <c:v>1717262.7200000007</c:v>
                </c:pt>
                <c:pt idx="158">
                  <c:v>1717262.7200000007</c:v>
                </c:pt>
                <c:pt idx="159">
                  <c:v>1717262.7200000007</c:v>
                </c:pt>
                <c:pt idx="160">
                  <c:v>1586150.4000000006</c:v>
                </c:pt>
                <c:pt idx="161">
                  <c:v>1606433.0300000005</c:v>
                </c:pt>
                <c:pt idx="162">
                  <c:v>1606433.0300000005</c:v>
                </c:pt>
                <c:pt idx="163">
                  <c:v>1606433.0300000005</c:v>
                </c:pt>
                <c:pt idx="164">
                  <c:v>1737408.0300000005</c:v>
                </c:pt>
                <c:pt idx="165">
                  <c:v>1582283.0300000005</c:v>
                </c:pt>
                <c:pt idx="166">
                  <c:v>1582283.0300000005</c:v>
                </c:pt>
                <c:pt idx="167">
                  <c:v>2281842.3900000006</c:v>
                </c:pt>
                <c:pt idx="168">
                  <c:v>2325964.3900000006</c:v>
                </c:pt>
                <c:pt idx="169">
                  <c:v>2387950.8000000007</c:v>
                </c:pt>
                <c:pt idx="170">
                  <c:v>3011709.9700000007</c:v>
                </c:pt>
                <c:pt idx="171">
                  <c:v>3011709.9700000007</c:v>
                </c:pt>
                <c:pt idx="172">
                  <c:v>3011709.9700000007</c:v>
                </c:pt>
                <c:pt idx="173">
                  <c:v>3011709.9700000007</c:v>
                </c:pt>
                <c:pt idx="174">
                  <c:v>3059204.9700000007</c:v>
                </c:pt>
                <c:pt idx="175">
                  <c:v>2652419.8800000008</c:v>
                </c:pt>
                <c:pt idx="176">
                  <c:v>3239010.1300000008</c:v>
                </c:pt>
                <c:pt idx="177">
                  <c:v>3001055.7400000007</c:v>
                </c:pt>
                <c:pt idx="178">
                  <c:v>2462499.790000001</c:v>
                </c:pt>
                <c:pt idx="179">
                  <c:v>2462499.790000001</c:v>
                </c:pt>
                <c:pt idx="180">
                  <c:v>2462499.790000001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'Остатки на счетах'!$D$3</c:f>
              <c:strCache>
                <c:ptCount val="1"/>
                <c:pt idx="0">
                  <c:v>Альфа-Банк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'Остатки на счетах'!$A$4:$A$184</c:f>
              <c:numCache>
                <c:formatCode>m/d/yyyy</c:formatCode>
                <c:ptCount val="18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</c:numCache>
            </c:numRef>
          </c:cat>
          <c:val>
            <c:numRef>
              <c:f>'Остатки на счетах'!$D$4:$D$184</c:f>
              <c:numCache>
                <c:formatCode>#\ ##0.00_р_.</c:formatCode>
                <c:ptCount val="181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1200000</c:v>
                </c:pt>
                <c:pt idx="9">
                  <c:v>2026000</c:v>
                </c:pt>
                <c:pt idx="10">
                  <c:v>2026000</c:v>
                </c:pt>
                <c:pt idx="11">
                  <c:v>2026000</c:v>
                </c:pt>
                <c:pt idx="12">
                  <c:v>2026000</c:v>
                </c:pt>
                <c:pt idx="13">
                  <c:v>2024799.05</c:v>
                </c:pt>
                <c:pt idx="14">
                  <c:v>1691400.1</c:v>
                </c:pt>
                <c:pt idx="15">
                  <c:v>1691400.1</c:v>
                </c:pt>
                <c:pt idx="16">
                  <c:v>2181158.0499999998</c:v>
                </c:pt>
                <c:pt idx="17">
                  <c:v>2181158.0499999998</c:v>
                </c:pt>
                <c:pt idx="18">
                  <c:v>2181158.0499999998</c:v>
                </c:pt>
                <c:pt idx="19">
                  <c:v>1620721.0499999998</c:v>
                </c:pt>
                <c:pt idx="20">
                  <c:v>1933566.0499999998</c:v>
                </c:pt>
                <c:pt idx="21">
                  <c:v>1384048.6099999999</c:v>
                </c:pt>
                <c:pt idx="22">
                  <c:v>1433750.21</c:v>
                </c:pt>
                <c:pt idx="23">
                  <c:v>1141591.8999999999</c:v>
                </c:pt>
                <c:pt idx="24">
                  <c:v>1209638.92</c:v>
                </c:pt>
                <c:pt idx="25">
                  <c:v>1209638.92</c:v>
                </c:pt>
                <c:pt idx="26">
                  <c:v>1209638.92</c:v>
                </c:pt>
                <c:pt idx="27">
                  <c:v>1082975.73</c:v>
                </c:pt>
                <c:pt idx="28">
                  <c:v>1683285.98</c:v>
                </c:pt>
                <c:pt idx="29">
                  <c:v>1642460.64</c:v>
                </c:pt>
                <c:pt idx="30">
                  <c:v>1594558.5399999998</c:v>
                </c:pt>
                <c:pt idx="31">
                  <c:v>1780884.4299999997</c:v>
                </c:pt>
                <c:pt idx="32">
                  <c:v>680884.4299999997</c:v>
                </c:pt>
                <c:pt idx="33">
                  <c:v>680884.4299999997</c:v>
                </c:pt>
                <c:pt idx="34">
                  <c:v>1159897.3599999996</c:v>
                </c:pt>
                <c:pt idx="35">
                  <c:v>1424866.3599999996</c:v>
                </c:pt>
                <c:pt idx="36">
                  <c:v>1574010.9899999998</c:v>
                </c:pt>
                <c:pt idx="37">
                  <c:v>1588010.9899999998</c:v>
                </c:pt>
                <c:pt idx="38">
                  <c:v>1572394.5799999998</c:v>
                </c:pt>
                <c:pt idx="39">
                  <c:v>1572394.5799999998</c:v>
                </c:pt>
                <c:pt idx="40">
                  <c:v>1572394.5799999998</c:v>
                </c:pt>
                <c:pt idx="41">
                  <c:v>2302094.19</c:v>
                </c:pt>
                <c:pt idx="42">
                  <c:v>4122769.9499999997</c:v>
                </c:pt>
                <c:pt idx="43">
                  <c:v>3214061.7699999996</c:v>
                </c:pt>
                <c:pt idx="44">
                  <c:v>4196761.7699999996</c:v>
                </c:pt>
                <c:pt idx="45">
                  <c:v>1957980.5199999996</c:v>
                </c:pt>
                <c:pt idx="46">
                  <c:v>1957980.5199999996</c:v>
                </c:pt>
                <c:pt idx="47">
                  <c:v>1957980.5199999996</c:v>
                </c:pt>
                <c:pt idx="48">
                  <c:v>2204794.0099999998</c:v>
                </c:pt>
                <c:pt idx="49">
                  <c:v>2520735.3099999996</c:v>
                </c:pt>
                <c:pt idx="50">
                  <c:v>2219982.1099999994</c:v>
                </c:pt>
                <c:pt idx="51">
                  <c:v>2233204.0099999993</c:v>
                </c:pt>
                <c:pt idx="52">
                  <c:v>2547589.9099999992</c:v>
                </c:pt>
                <c:pt idx="53">
                  <c:v>2547589.9099999992</c:v>
                </c:pt>
                <c:pt idx="54">
                  <c:v>2547589.9099999992</c:v>
                </c:pt>
                <c:pt idx="55">
                  <c:v>2683110.6599999992</c:v>
                </c:pt>
                <c:pt idx="56">
                  <c:v>2565225.6599999992</c:v>
                </c:pt>
                <c:pt idx="57">
                  <c:v>2565225.6599999992</c:v>
                </c:pt>
                <c:pt idx="58">
                  <c:v>742906.08999999939</c:v>
                </c:pt>
                <c:pt idx="59">
                  <c:v>1084935.6899999995</c:v>
                </c:pt>
                <c:pt idx="60">
                  <c:v>1084935.6899999995</c:v>
                </c:pt>
                <c:pt idx="61">
                  <c:v>1084935.6899999995</c:v>
                </c:pt>
                <c:pt idx="62">
                  <c:v>911973.5899999995</c:v>
                </c:pt>
                <c:pt idx="63">
                  <c:v>813988.63999999955</c:v>
                </c:pt>
                <c:pt idx="64">
                  <c:v>1218096.7599999995</c:v>
                </c:pt>
                <c:pt idx="65">
                  <c:v>1469713.9599999995</c:v>
                </c:pt>
                <c:pt idx="66">
                  <c:v>1469713.9599999995</c:v>
                </c:pt>
                <c:pt idx="67">
                  <c:v>1469713.9599999995</c:v>
                </c:pt>
                <c:pt idx="68">
                  <c:v>1469713.9599999995</c:v>
                </c:pt>
                <c:pt idx="69">
                  <c:v>1499213.9599999995</c:v>
                </c:pt>
                <c:pt idx="70">
                  <c:v>2169778.3999999994</c:v>
                </c:pt>
                <c:pt idx="71">
                  <c:v>1980164.2199999995</c:v>
                </c:pt>
                <c:pt idx="72">
                  <c:v>2166025.0999999996</c:v>
                </c:pt>
                <c:pt idx="73">
                  <c:v>1982208.2799999996</c:v>
                </c:pt>
                <c:pt idx="74">
                  <c:v>1982208.2799999996</c:v>
                </c:pt>
                <c:pt idx="75">
                  <c:v>1982208.2799999996</c:v>
                </c:pt>
                <c:pt idx="76">
                  <c:v>2040370.2799999996</c:v>
                </c:pt>
                <c:pt idx="77">
                  <c:v>2062617.9999999995</c:v>
                </c:pt>
                <c:pt idx="78">
                  <c:v>1758815.0399999996</c:v>
                </c:pt>
                <c:pt idx="79">
                  <c:v>1725416.2299999995</c:v>
                </c:pt>
                <c:pt idx="80">
                  <c:v>1740383.0899999996</c:v>
                </c:pt>
                <c:pt idx="81">
                  <c:v>1740383.0899999996</c:v>
                </c:pt>
                <c:pt idx="82">
                  <c:v>1740383.0899999996</c:v>
                </c:pt>
                <c:pt idx="83">
                  <c:v>1288656.0899999996</c:v>
                </c:pt>
                <c:pt idx="84">
                  <c:v>1314144.0899999996</c:v>
                </c:pt>
                <c:pt idx="85">
                  <c:v>1314144.0899999996</c:v>
                </c:pt>
                <c:pt idx="86">
                  <c:v>1199326.0899999996</c:v>
                </c:pt>
                <c:pt idx="87">
                  <c:v>1813958.8199999996</c:v>
                </c:pt>
                <c:pt idx="88">
                  <c:v>1813958.8199999996</c:v>
                </c:pt>
                <c:pt idx="89">
                  <c:v>1813958.8199999996</c:v>
                </c:pt>
                <c:pt idx="90">
                  <c:v>1922990.8199999996</c:v>
                </c:pt>
                <c:pt idx="91">
                  <c:v>3428183.3099999996</c:v>
                </c:pt>
                <c:pt idx="92">
                  <c:v>3795231.8099999996</c:v>
                </c:pt>
                <c:pt idx="93">
                  <c:v>3855411.8899999997</c:v>
                </c:pt>
                <c:pt idx="94">
                  <c:v>3855411.8899999997</c:v>
                </c:pt>
                <c:pt idx="95">
                  <c:v>3855411.8899999997</c:v>
                </c:pt>
                <c:pt idx="96">
                  <c:v>3855411.8899999997</c:v>
                </c:pt>
                <c:pt idx="97">
                  <c:v>3995305.61</c:v>
                </c:pt>
                <c:pt idx="98">
                  <c:v>3995305.61</c:v>
                </c:pt>
                <c:pt idx="99">
                  <c:v>3995305.61</c:v>
                </c:pt>
                <c:pt idx="100">
                  <c:v>4124237.4299999997</c:v>
                </c:pt>
                <c:pt idx="101">
                  <c:v>4132125.59</c:v>
                </c:pt>
                <c:pt idx="102">
                  <c:v>4132125.59</c:v>
                </c:pt>
                <c:pt idx="103">
                  <c:v>4132125.59</c:v>
                </c:pt>
                <c:pt idx="104">
                  <c:v>3943344.34</c:v>
                </c:pt>
                <c:pt idx="105">
                  <c:v>3943344.34</c:v>
                </c:pt>
                <c:pt idx="106">
                  <c:v>4030761.53</c:v>
                </c:pt>
                <c:pt idx="107">
                  <c:v>4135761.53</c:v>
                </c:pt>
                <c:pt idx="108">
                  <c:v>4174686.96</c:v>
                </c:pt>
                <c:pt idx="109">
                  <c:v>3516367.96</c:v>
                </c:pt>
                <c:pt idx="110">
                  <c:v>3516367.96</c:v>
                </c:pt>
                <c:pt idx="111">
                  <c:v>3516367.96</c:v>
                </c:pt>
                <c:pt idx="112">
                  <c:v>3595512.07</c:v>
                </c:pt>
                <c:pt idx="113">
                  <c:v>3569921.09</c:v>
                </c:pt>
                <c:pt idx="114">
                  <c:v>3597264.09</c:v>
                </c:pt>
                <c:pt idx="115">
                  <c:v>3545824.9299999997</c:v>
                </c:pt>
                <c:pt idx="116">
                  <c:v>3545824.9299999997</c:v>
                </c:pt>
                <c:pt idx="117">
                  <c:v>3015824.9299999997</c:v>
                </c:pt>
                <c:pt idx="118">
                  <c:v>3308936.9299999997</c:v>
                </c:pt>
                <c:pt idx="119">
                  <c:v>3367683.6199999996</c:v>
                </c:pt>
                <c:pt idx="120">
                  <c:v>3367683.6199999996</c:v>
                </c:pt>
                <c:pt idx="121">
                  <c:v>3367683.6199999996</c:v>
                </c:pt>
                <c:pt idx="122">
                  <c:v>3367683.6199999996</c:v>
                </c:pt>
                <c:pt idx="123">
                  <c:v>3367683.6199999996</c:v>
                </c:pt>
                <c:pt idx="124">
                  <c:v>3367683.6199999996</c:v>
                </c:pt>
                <c:pt idx="125">
                  <c:v>3434405.5199999996</c:v>
                </c:pt>
                <c:pt idx="126">
                  <c:v>3429190.6899999995</c:v>
                </c:pt>
                <c:pt idx="127">
                  <c:v>3619689.7299999995</c:v>
                </c:pt>
                <c:pt idx="128">
                  <c:v>3619689.7299999995</c:v>
                </c:pt>
                <c:pt idx="129">
                  <c:v>3619689.7299999995</c:v>
                </c:pt>
                <c:pt idx="130">
                  <c:v>3619689.7299999995</c:v>
                </c:pt>
                <c:pt idx="131">
                  <c:v>3619689.7299999995</c:v>
                </c:pt>
                <c:pt idx="132">
                  <c:v>3593035.3499999996</c:v>
                </c:pt>
                <c:pt idx="133">
                  <c:v>4553891.3499999996</c:v>
                </c:pt>
                <c:pt idx="134">
                  <c:v>4431542.54</c:v>
                </c:pt>
                <c:pt idx="135">
                  <c:v>4431542.54</c:v>
                </c:pt>
                <c:pt idx="136">
                  <c:v>4476974.9400000004</c:v>
                </c:pt>
                <c:pt idx="137">
                  <c:v>4476974.9400000004</c:v>
                </c:pt>
                <c:pt idx="138">
                  <c:v>4476974.9400000004</c:v>
                </c:pt>
                <c:pt idx="139">
                  <c:v>3673440.7300000004</c:v>
                </c:pt>
                <c:pt idx="140">
                  <c:v>3550216.5000000005</c:v>
                </c:pt>
                <c:pt idx="141">
                  <c:v>4011562.9800000004</c:v>
                </c:pt>
                <c:pt idx="142">
                  <c:v>4090074.2200000007</c:v>
                </c:pt>
                <c:pt idx="143">
                  <c:v>3988402.6800000006</c:v>
                </c:pt>
                <c:pt idx="144">
                  <c:v>3568297.4300000006</c:v>
                </c:pt>
                <c:pt idx="145">
                  <c:v>3568297.4300000006</c:v>
                </c:pt>
                <c:pt idx="146">
                  <c:v>3228509.4900000007</c:v>
                </c:pt>
                <c:pt idx="147">
                  <c:v>2797150.2900000005</c:v>
                </c:pt>
                <c:pt idx="148">
                  <c:v>2706843.5700000003</c:v>
                </c:pt>
                <c:pt idx="149">
                  <c:v>2777052.9600000004</c:v>
                </c:pt>
                <c:pt idx="150">
                  <c:v>2568569.4700000007</c:v>
                </c:pt>
                <c:pt idx="151">
                  <c:v>2568569.4700000007</c:v>
                </c:pt>
                <c:pt idx="152">
                  <c:v>2568569.4700000007</c:v>
                </c:pt>
                <c:pt idx="153">
                  <c:v>2176105.3500000006</c:v>
                </c:pt>
                <c:pt idx="154">
                  <c:v>2184778.3500000006</c:v>
                </c:pt>
                <c:pt idx="155">
                  <c:v>2059848.4200000006</c:v>
                </c:pt>
                <c:pt idx="156">
                  <c:v>2068698.4200000006</c:v>
                </c:pt>
                <c:pt idx="157">
                  <c:v>2136873.3900000006</c:v>
                </c:pt>
                <c:pt idx="158">
                  <c:v>2136873.3900000006</c:v>
                </c:pt>
                <c:pt idx="159">
                  <c:v>2136873.3900000006</c:v>
                </c:pt>
                <c:pt idx="160">
                  <c:v>2294143.7900000005</c:v>
                </c:pt>
                <c:pt idx="161">
                  <c:v>2294143.7900000005</c:v>
                </c:pt>
                <c:pt idx="162">
                  <c:v>2294143.7900000005</c:v>
                </c:pt>
                <c:pt idx="163">
                  <c:v>2304763.7900000005</c:v>
                </c:pt>
                <c:pt idx="164">
                  <c:v>2314817.3900000006</c:v>
                </c:pt>
                <c:pt idx="165">
                  <c:v>1999122.3900000006</c:v>
                </c:pt>
                <c:pt idx="166">
                  <c:v>1999122.3900000006</c:v>
                </c:pt>
                <c:pt idx="167">
                  <c:v>2058238.1800000006</c:v>
                </c:pt>
                <c:pt idx="168">
                  <c:v>2083249.1200000006</c:v>
                </c:pt>
                <c:pt idx="169">
                  <c:v>2234975.0200000005</c:v>
                </c:pt>
                <c:pt idx="170">
                  <c:v>1784827.0600000005</c:v>
                </c:pt>
                <c:pt idx="171">
                  <c:v>2422494.4800000004</c:v>
                </c:pt>
                <c:pt idx="172">
                  <c:v>2422494.4800000004</c:v>
                </c:pt>
                <c:pt idx="173">
                  <c:v>2422494.4800000004</c:v>
                </c:pt>
                <c:pt idx="174">
                  <c:v>2728767.0300000003</c:v>
                </c:pt>
                <c:pt idx="175">
                  <c:v>2726378.5200000005</c:v>
                </c:pt>
                <c:pt idx="176">
                  <c:v>3187037.9800000004</c:v>
                </c:pt>
                <c:pt idx="177">
                  <c:v>2521046.9200000004</c:v>
                </c:pt>
                <c:pt idx="178">
                  <c:v>2043490.2900000003</c:v>
                </c:pt>
                <c:pt idx="179">
                  <c:v>2043490.2900000003</c:v>
                </c:pt>
                <c:pt idx="180">
                  <c:v>43490.29000000027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349768"/>
        <c:axId val="280153688"/>
      </c:lineChart>
      <c:dateAx>
        <c:axId val="279349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80153688"/>
        <c:crosses val="autoZero"/>
        <c:auto val="1"/>
        <c:lblOffset val="100"/>
        <c:baseTimeUnit val="days"/>
      </c:dateAx>
      <c:valAx>
        <c:axId val="28015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р_.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934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0</xdr:row>
      <xdr:rowOff>190500</xdr:rowOff>
    </xdr:from>
    <xdr:to>
      <xdr:col>19</xdr:col>
      <xdr:colOff>426720</xdr:colOff>
      <xdr:row>28</xdr:row>
      <xdr:rowOff>106680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9"/>
  <sheetViews>
    <sheetView workbookViewId="0">
      <selection activeCell="H3" sqref="H3"/>
    </sheetView>
  </sheetViews>
  <sheetFormatPr defaultRowHeight="14.4" x14ac:dyDescent="0.3"/>
  <cols>
    <col min="1" max="1" width="5.6640625" style="6" customWidth="1"/>
    <col min="2" max="2" width="11.5546875" style="7" customWidth="1"/>
    <col min="3" max="3" width="13.44140625" style="9" customWidth="1"/>
    <col min="4" max="4" width="19.33203125" style="4" customWidth="1"/>
    <col min="5" max="5" width="30.6640625" style="4" customWidth="1"/>
    <col min="6" max="6" width="20.5546875" customWidth="1"/>
    <col min="7" max="7" width="21.21875" customWidth="1"/>
    <col min="8" max="8" width="7" style="11" customWidth="1"/>
  </cols>
  <sheetData>
    <row r="1" spans="1:8" ht="18" x14ac:dyDescent="0.35">
      <c r="A1" s="13" t="s">
        <v>0</v>
      </c>
    </row>
    <row r="3" spans="1:8" s="2" customFormat="1" ht="28.8" x14ac:dyDescent="0.3">
      <c r="A3" s="5" t="s">
        <v>1</v>
      </c>
      <c r="B3" s="8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2" t="s">
        <v>8</v>
      </c>
    </row>
    <row r="4" spans="1:8" x14ac:dyDescent="0.3">
      <c r="A4" s="6">
        <v>1</v>
      </c>
      <c r="B4" s="7">
        <v>41648</v>
      </c>
      <c r="C4" s="9">
        <v>-150200</v>
      </c>
      <c r="D4" s="4" t="s">
        <v>9</v>
      </c>
      <c r="E4" s="4" t="s">
        <v>10</v>
      </c>
      <c r="F4" t="s">
        <v>11</v>
      </c>
      <c r="G4" t="s">
        <v>12</v>
      </c>
      <c r="H4" s="11">
        <f>MONTH(B4)</f>
        <v>1</v>
      </c>
    </row>
    <row r="5" spans="1:8" x14ac:dyDescent="0.3">
      <c r="A5" s="6">
        <v>2</v>
      </c>
      <c r="B5" s="7">
        <v>41654</v>
      </c>
      <c r="C5" s="9">
        <v>30560</v>
      </c>
      <c r="D5" s="4" t="s">
        <v>15</v>
      </c>
      <c r="E5" s="4" t="s">
        <v>24</v>
      </c>
      <c r="F5" t="s">
        <v>95</v>
      </c>
      <c r="G5" t="s">
        <v>89</v>
      </c>
      <c r="H5" s="11">
        <f t="shared" ref="H5:H9" si="0">MONTH(B5)</f>
        <v>1</v>
      </c>
    </row>
    <row r="6" spans="1:8" x14ac:dyDescent="0.3">
      <c r="A6" s="6">
        <v>3</v>
      </c>
      <c r="B6" s="7">
        <v>41664</v>
      </c>
      <c r="C6" s="9">
        <v>15770</v>
      </c>
      <c r="D6" s="4" t="s">
        <v>15</v>
      </c>
      <c r="E6" s="4" t="s">
        <v>24</v>
      </c>
      <c r="F6" t="s">
        <v>96</v>
      </c>
      <c r="G6" t="s">
        <v>89</v>
      </c>
      <c r="H6" s="11">
        <f t="shared" si="0"/>
        <v>1</v>
      </c>
    </row>
    <row r="7" spans="1:8" x14ac:dyDescent="0.3">
      <c r="A7" s="6">
        <v>4</v>
      </c>
      <c r="B7" s="7">
        <v>41672</v>
      </c>
      <c r="C7" s="9">
        <v>-45000</v>
      </c>
      <c r="D7" s="4" t="s">
        <v>15</v>
      </c>
      <c r="E7" s="4" t="s">
        <v>29</v>
      </c>
      <c r="F7" t="s">
        <v>97</v>
      </c>
      <c r="G7" t="s">
        <v>90</v>
      </c>
      <c r="H7" s="11">
        <f t="shared" si="0"/>
        <v>2</v>
      </c>
    </row>
    <row r="8" spans="1:8" x14ac:dyDescent="0.3">
      <c r="A8" s="6">
        <v>5</v>
      </c>
      <c r="B8" s="7">
        <v>41690</v>
      </c>
      <c r="C8" s="9">
        <v>-15310</v>
      </c>
      <c r="D8" s="4" t="s">
        <v>9</v>
      </c>
      <c r="E8" s="4" t="s">
        <v>37</v>
      </c>
      <c r="F8" t="s">
        <v>91</v>
      </c>
      <c r="G8" t="s">
        <v>92</v>
      </c>
      <c r="H8" s="11">
        <f t="shared" si="0"/>
        <v>2</v>
      </c>
    </row>
    <row r="9" spans="1:8" x14ac:dyDescent="0.3">
      <c r="A9" s="6">
        <v>6</v>
      </c>
      <c r="B9" s="7">
        <v>41698</v>
      </c>
      <c r="C9" s="9">
        <v>-50400</v>
      </c>
      <c r="D9" s="4" t="s">
        <v>15</v>
      </c>
      <c r="E9" s="4" t="s">
        <v>32</v>
      </c>
      <c r="F9" t="s">
        <v>93</v>
      </c>
      <c r="G9" t="s">
        <v>94</v>
      </c>
      <c r="H9" s="11">
        <f t="shared" si="0"/>
        <v>2</v>
      </c>
    </row>
  </sheetData>
  <autoFilter ref="A3:H3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'Расчётные счета'!$B$4:$B$6</xm:f>
          </x14:formula1>
          <xm:sqref>D1:D1048576</xm:sqref>
        </x14:dataValidation>
        <x14:dataValidation type="list" allowBlank="1" showInputMessage="1" showErrorMessage="1">
          <x14:formula1>
            <xm:f>'Статьи ДДС'!$B$4:$B$40</xm:f>
          </x14:formula1>
          <xm:sqref>E1:E1048576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RowHeight="14.4" x14ac:dyDescent="0.3"/>
  <cols>
    <col min="1" max="1" width="12.44140625" style="4" customWidth="1"/>
    <col min="2" max="11" width="13.77734375" style="97" customWidth="1"/>
  </cols>
  <sheetData>
    <row r="1" spans="1:11" ht="18" x14ac:dyDescent="0.35">
      <c r="A1" s="94" t="s">
        <v>186</v>
      </c>
    </row>
    <row r="2" spans="1:11" ht="15" thickBot="1" x14ac:dyDescent="0.35"/>
    <row r="3" spans="1:11" s="109" customFormat="1" ht="34.799999999999997" customHeight="1" x14ac:dyDescent="0.3">
      <c r="A3" s="106" t="s">
        <v>187</v>
      </c>
      <c r="B3" s="107" t="s">
        <v>194</v>
      </c>
      <c r="C3" s="107" t="s">
        <v>188</v>
      </c>
      <c r="D3" s="107" t="s">
        <v>189</v>
      </c>
      <c r="E3" s="107" t="s">
        <v>195</v>
      </c>
      <c r="F3" s="107" t="s">
        <v>190</v>
      </c>
      <c r="G3" s="107" t="s">
        <v>191</v>
      </c>
      <c r="H3" s="107" t="s">
        <v>196</v>
      </c>
      <c r="I3" s="107" t="s">
        <v>192</v>
      </c>
      <c r="J3" s="107" t="s">
        <v>193</v>
      </c>
      <c r="K3" s="108" t="s">
        <v>197</v>
      </c>
    </row>
    <row r="4" spans="1:11" s="1" customFormat="1" ht="16.95" customHeight="1" x14ac:dyDescent="0.3">
      <c r="A4" s="98" t="s">
        <v>127</v>
      </c>
      <c r="B4" s="99">
        <v>250000</v>
      </c>
      <c r="C4" s="100">
        <f>SUMIFS(Реестр!$C:$C,Реестр!$F:$F,Взаиморасчёты!$A4,Реестр!$I:$I,1)</f>
        <v>124988.45999999999</v>
      </c>
      <c r="D4" s="100">
        <f>SUMIFS(Реестр!$C:$C,Реестр!$F:$F,Взаиморасчёты!$A4,Реестр!$H:$H,1)</f>
        <v>88778.48000000001</v>
      </c>
      <c r="E4" s="99">
        <f>B4+C4-D4</f>
        <v>286209.98</v>
      </c>
      <c r="F4" s="100">
        <f>SUMIFS(Реестр!$C:$C,Реестр!$F:$F,Взаиморасчёты!$A4,Реестр!$I:$I,2)</f>
        <v>765835.46</v>
      </c>
      <c r="G4" s="100">
        <f>SUMIFS(Реестр!$C:$C,Реестр!$F:$F,Взаиморасчёты!$A4,Реестр!$H:$H,2)</f>
        <v>421240</v>
      </c>
      <c r="H4" s="99">
        <f t="shared" ref="H4:H23" si="0">E4+F4-G4</f>
        <v>630805.43999999994</v>
      </c>
      <c r="I4" s="100">
        <f>SUMIFS(Реестр!$C:$C,Реестр!$F:$F,Взаиморасчёты!$A4,Реестр!$I:$I,3)</f>
        <v>197012.8</v>
      </c>
      <c r="J4" s="100">
        <f>SUMIFS(Реестр!$C:$C,Реестр!$F:$F,Взаиморасчёты!$A4,Реестр!$H:$H,3)</f>
        <v>814334.58000000007</v>
      </c>
      <c r="K4" s="101">
        <f t="shared" ref="K4:K24" si="1">H4+I4-J4</f>
        <v>13483.659999999916</v>
      </c>
    </row>
    <row r="5" spans="1:11" s="1" customFormat="1" ht="16.95" customHeight="1" x14ac:dyDescent="0.3">
      <c r="A5" s="98" t="s">
        <v>132</v>
      </c>
      <c r="B5" s="99">
        <v>250000</v>
      </c>
      <c r="C5" s="100">
        <f>SUMIFS(Реестр!$C:$C,Реестр!$F:$F,Взаиморасчёты!$A5,Реестр!$I:$I,1)</f>
        <v>262128.89999999997</v>
      </c>
      <c r="D5" s="100">
        <f>SUMIFS(Реестр!$C:$C,Реестр!$F:$F,Взаиморасчёты!$A5,Реестр!$H:$H,1)</f>
        <v>357530</v>
      </c>
      <c r="E5" s="99">
        <f t="shared" ref="E5:E23" si="2">B5+C5-D5</f>
        <v>154598.89999999997</v>
      </c>
      <c r="F5" s="100">
        <f>SUMIFS(Реестр!$C:$C,Реестр!$F:$F,Взаиморасчёты!$A5,Реестр!$I:$I,2)</f>
        <v>603062.64</v>
      </c>
      <c r="G5" s="100">
        <f>SUMIFS(Реестр!$C:$C,Реестр!$F:$F,Взаиморасчёты!$A5,Реестр!$H:$H,2)</f>
        <v>-1245906.42</v>
      </c>
      <c r="H5" s="99">
        <f t="shared" si="0"/>
        <v>2003567.96</v>
      </c>
      <c r="I5" s="100">
        <f>SUMIFS(Реестр!$C:$C,Реестр!$F:$F,Взаиморасчёты!$A5,Реестр!$I:$I,3)</f>
        <v>678533.57</v>
      </c>
      <c r="J5" s="100">
        <f>SUMIFS(Реестр!$C:$C,Реестр!$F:$F,Взаиморасчёты!$A5,Реестр!$H:$H,3)</f>
        <v>151544.44999999998</v>
      </c>
      <c r="K5" s="101">
        <f t="shared" si="1"/>
        <v>2530557.0799999996</v>
      </c>
    </row>
    <row r="6" spans="1:11" s="1" customFormat="1" ht="16.95" customHeight="1" x14ac:dyDescent="0.3">
      <c r="A6" s="98" t="s">
        <v>135</v>
      </c>
      <c r="B6" s="99">
        <v>250000</v>
      </c>
      <c r="C6" s="100">
        <f>SUMIFS(Реестр!$C:$C,Реестр!$F:$F,Взаиморасчёты!$A6,Реестр!$I:$I,1)</f>
        <v>684235.58999999985</v>
      </c>
      <c r="D6" s="100">
        <f>SUMIFS(Реестр!$C:$C,Реестр!$F:$F,Взаиморасчёты!$A6,Реестр!$H:$H,1)</f>
        <v>298133.3</v>
      </c>
      <c r="E6" s="99">
        <f t="shared" si="2"/>
        <v>636102.2899999998</v>
      </c>
      <c r="F6" s="100">
        <f>SUMIFS(Реестр!$C:$C,Реестр!$F:$F,Взаиморасчёты!$A6,Реестр!$I:$I,2)</f>
        <v>399115.44</v>
      </c>
      <c r="G6" s="100">
        <f>SUMIFS(Реестр!$C:$C,Реестр!$F:$F,Взаиморасчёты!$A6,Реестр!$H:$H,2)</f>
        <v>427204.25</v>
      </c>
      <c r="H6" s="99">
        <f t="shared" si="0"/>
        <v>608013.47999999975</v>
      </c>
      <c r="I6" s="100">
        <f>SUMIFS(Реестр!$C:$C,Реестр!$F:$F,Взаиморасчёты!$A6,Реестр!$I:$I,3)</f>
        <v>79366.570000000007</v>
      </c>
      <c r="J6" s="100">
        <f>SUMIFS(Реестр!$C:$C,Реестр!$F:$F,Взаиморасчёты!$A6,Реестр!$H:$H,3)</f>
        <v>326025.61</v>
      </c>
      <c r="K6" s="101">
        <f t="shared" si="1"/>
        <v>361354.43999999983</v>
      </c>
    </row>
    <row r="7" spans="1:11" s="1" customFormat="1" ht="16.95" customHeight="1" x14ac:dyDescent="0.3">
      <c r="A7" s="98" t="s">
        <v>128</v>
      </c>
      <c r="B7" s="99">
        <v>250000</v>
      </c>
      <c r="C7" s="100">
        <f>SUMIFS(Реестр!$C:$C,Реестр!$F:$F,Взаиморасчёты!$A7,Реестр!$I:$I,1)</f>
        <v>181715.20000000001</v>
      </c>
      <c r="D7" s="100">
        <f>SUMIFS(Реестр!$C:$C,Реестр!$F:$F,Взаиморасчёты!$A7,Реестр!$H:$H,1)</f>
        <v>550533.5</v>
      </c>
      <c r="E7" s="99">
        <f t="shared" si="2"/>
        <v>-118818.29999999999</v>
      </c>
      <c r="F7" s="100">
        <f>SUMIFS(Реестр!$C:$C,Реестр!$F:$F,Взаиморасчёты!$A7,Реестр!$I:$I,2)</f>
        <v>157904.01</v>
      </c>
      <c r="G7" s="100">
        <f>SUMIFS(Реестр!$C:$C,Реестр!$F:$F,Взаиморасчёты!$A7,Реестр!$H:$H,2)</f>
        <v>868000.06</v>
      </c>
      <c r="H7" s="99">
        <f t="shared" si="0"/>
        <v>-828914.35000000009</v>
      </c>
      <c r="I7" s="100">
        <f>SUMIFS(Реестр!$C:$C,Реестр!$F:$F,Взаиморасчёты!$A7,Реестр!$I:$I,3)</f>
        <v>595610.4</v>
      </c>
      <c r="J7" s="100">
        <f>SUMIFS(Реестр!$C:$C,Реестр!$F:$F,Взаиморасчёты!$A7,Реестр!$H:$H,3)</f>
        <v>134260.4</v>
      </c>
      <c r="K7" s="101">
        <f t="shared" si="1"/>
        <v>-367564.35000000009</v>
      </c>
    </row>
    <row r="8" spans="1:11" s="1" customFormat="1" ht="16.95" customHeight="1" x14ac:dyDescent="0.3">
      <c r="A8" s="98" t="s">
        <v>134</v>
      </c>
      <c r="B8" s="99">
        <v>250000</v>
      </c>
      <c r="C8" s="100">
        <f>SUMIFS(Реестр!$C:$C,Реестр!$F:$F,Взаиморасчёты!$A8,Реестр!$I:$I,1)</f>
        <v>393914.94000000006</v>
      </c>
      <c r="D8" s="100">
        <f>SUMIFS(Реестр!$C:$C,Реестр!$F:$F,Взаиморасчёты!$A8,Реестр!$H:$H,1)</f>
        <v>843411.85</v>
      </c>
      <c r="E8" s="99">
        <f t="shared" si="2"/>
        <v>-199496.90999999992</v>
      </c>
      <c r="F8" s="100">
        <f>SUMIFS(Реестр!$C:$C,Реестр!$F:$F,Взаиморасчёты!$A8,Реестр!$I:$I,2)</f>
        <v>195963.08000000002</v>
      </c>
      <c r="G8" s="100">
        <f>SUMIFS(Реестр!$C:$C,Реестр!$F:$F,Взаиморасчёты!$A8,Реестр!$H:$H,2)</f>
        <v>1147738.1200000001</v>
      </c>
      <c r="H8" s="99">
        <f t="shared" si="0"/>
        <v>-1151271.95</v>
      </c>
      <c r="I8" s="100">
        <f>SUMIFS(Реестр!$C:$C,Реестр!$F:$F,Взаиморасчёты!$A8,Реестр!$I:$I,3)</f>
        <v>867372.6399999999</v>
      </c>
      <c r="J8" s="100">
        <f>SUMIFS(Реестр!$C:$C,Реестр!$F:$F,Взаиморасчёты!$A8,Реестр!$H:$H,3)</f>
        <v>480347.44</v>
      </c>
      <c r="K8" s="101">
        <f t="shared" si="1"/>
        <v>-764246.75</v>
      </c>
    </row>
    <row r="9" spans="1:11" s="1" customFormat="1" ht="16.95" customHeight="1" x14ac:dyDescent="0.3">
      <c r="A9" s="98" t="s">
        <v>131</v>
      </c>
      <c r="B9" s="99">
        <v>250000</v>
      </c>
      <c r="C9" s="100">
        <f>SUMIFS(Реестр!$C:$C,Реестр!$F:$F,Взаиморасчёты!$A9,Реестр!$I:$I,1)</f>
        <v>216779.38999999998</v>
      </c>
      <c r="D9" s="100">
        <f>SUMIFS(Реестр!$C:$C,Реестр!$F:$F,Взаиморасчёты!$A9,Реестр!$H:$H,1)</f>
        <v>-83218.259999999995</v>
      </c>
      <c r="E9" s="99">
        <f t="shared" si="2"/>
        <v>549997.65</v>
      </c>
      <c r="F9" s="100">
        <f>SUMIFS(Реестр!$C:$C,Реестр!$F:$F,Взаиморасчёты!$A9,Реестр!$I:$I,2)</f>
        <v>195323.37999999998</v>
      </c>
      <c r="G9" s="100">
        <f>SUMIFS(Реестр!$C:$C,Реестр!$F:$F,Взаиморасчёты!$A9,Реестр!$H:$H,2)</f>
        <v>370009.06</v>
      </c>
      <c r="H9" s="99">
        <f t="shared" si="0"/>
        <v>375311.97000000003</v>
      </c>
      <c r="I9" s="100">
        <f>SUMIFS(Реестр!$C:$C,Реестр!$F:$F,Взаиморасчёты!$A9,Реестр!$I:$I,3)</f>
        <v>471089.02000000008</v>
      </c>
      <c r="J9" s="100">
        <f>SUMIFS(Реестр!$C:$C,Реестр!$F:$F,Взаиморасчёты!$A9,Реестр!$H:$H,3)</f>
        <v>670706.31999999995</v>
      </c>
      <c r="K9" s="101">
        <f t="shared" si="1"/>
        <v>175694.67000000016</v>
      </c>
    </row>
    <row r="10" spans="1:11" s="1" customFormat="1" ht="16.95" customHeight="1" x14ac:dyDescent="0.3">
      <c r="A10" s="98" t="s">
        <v>130</v>
      </c>
      <c r="B10" s="99">
        <v>250000</v>
      </c>
      <c r="C10" s="100">
        <f>SUMIFS(Реестр!$C:$C,Реестр!$F:$F,Взаиморасчёты!$A10,Реестр!$I:$I,1)</f>
        <v>26620.26</v>
      </c>
      <c r="D10" s="100">
        <f>SUMIFS(Реестр!$C:$C,Реестр!$F:$F,Взаиморасчёты!$A10,Реестр!$H:$H,1)</f>
        <v>566246.03999999992</v>
      </c>
      <c r="E10" s="99">
        <f t="shared" si="2"/>
        <v>-289625.77999999991</v>
      </c>
      <c r="F10" s="100">
        <f>SUMIFS(Реестр!$C:$C,Реестр!$F:$F,Взаиморасчёты!$A10,Реестр!$I:$I,2)</f>
        <v>255983.50000000003</v>
      </c>
      <c r="G10" s="100">
        <f>SUMIFS(Реестр!$C:$C,Реестр!$F:$F,Взаиморасчёты!$A10,Реестр!$H:$H,2)</f>
        <v>1380765.0199999998</v>
      </c>
      <c r="H10" s="99">
        <f t="shared" si="0"/>
        <v>-1414407.2999999996</v>
      </c>
      <c r="I10" s="100">
        <f>SUMIFS(Реестр!$C:$C,Реестр!$F:$F,Взаиморасчёты!$A10,Реестр!$I:$I,3)</f>
        <v>645309.1</v>
      </c>
      <c r="J10" s="100">
        <f>SUMIFS(Реестр!$C:$C,Реестр!$F:$F,Взаиморасчёты!$A10,Реестр!$H:$H,3)</f>
        <v>374067.12</v>
      </c>
      <c r="K10" s="101">
        <f t="shared" si="1"/>
        <v>-1143165.3199999996</v>
      </c>
    </row>
    <row r="11" spans="1:11" s="1" customFormat="1" ht="16.95" customHeight="1" x14ac:dyDescent="0.3">
      <c r="A11" s="98" t="s">
        <v>129</v>
      </c>
      <c r="B11" s="99">
        <v>250000</v>
      </c>
      <c r="C11" s="100">
        <f>SUMIFS(Реестр!$C:$C,Реестр!$F:$F,Взаиморасчёты!$A11,Реестр!$I:$I,1)</f>
        <v>140841.59999999998</v>
      </c>
      <c r="D11" s="100">
        <f>SUMIFS(Реестр!$C:$C,Реестр!$F:$F,Взаиморасчёты!$A11,Реестр!$H:$H,1)</f>
        <v>461454.98</v>
      </c>
      <c r="E11" s="99">
        <f t="shared" si="2"/>
        <v>-70613.38</v>
      </c>
      <c r="F11" s="100">
        <f>SUMIFS(Реестр!$C:$C,Реестр!$F:$F,Взаиморасчёты!$A11,Реестр!$I:$I,2)</f>
        <v>375395.2</v>
      </c>
      <c r="G11" s="100">
        <f>SUMIFS(Реестр!$C:$C,Реестр!$F:$F,Взаиморасчёты!$A11,Реестр!$H:$H,2)</f>
        <v>440471.17</v>
      </c>
      <c r="H11" s="99">
        <f t="shared" si="0"/>
        <v>-135689.34999999998</v>
      </c>
      <c r="I11" s="100">
        <f>SUMIFS(Реестр!$C:$C,Реестр!$F:$F,Взаиморасчёты!$A11,Реестр!$I:$I,3)</f>
        <v>56498.720000000001</v>
      </c>
      <c r="J11" s="100">
        <f>SUMIFS(Реестр!$C:$C,Реестр!$F:$F,Взаиморасчёты!$A11,Реестр!$H:$H,3)</f>
        <v>542487.62</v>
      </c>
      <c r="K11" s="101">
        <f t="shared" si="1"/>
        <v>-621678.25</v>
      </c>
    </row>
    <row r="12" spans="1:11" s="1" customFormat="1" ht="16.95" customHeight="1" x14ac:dyDescent="0.3">
      <c r="A12" s="98" t="s">
        <v>133</v>
      </c>
      <c r="B12" s="99">
        <v>250000</v>
      </c>
      <c r="C12" s="100">
        <f>SUMIFS(Реестр!$C:$C,Реестр!$F:$F,Взаиморасчёты!$A12,Реестр!$I:$I,1)</f>
        <v>222402.22999999998</v>
      </c>
      <c r="D12" s="100">
        <f>SUMIFS(Реестр!$C:$C,Реестр!$F:$F,Взаиморасчёты!$A12,Реестр!$H:$H,1)</f>
        <v>34693.769999999997</v>
      </c>
      <c r="E12" s="99">
        <f t="shared" si="2"/>
        <v>437708.45999999996</v>
      </c>
      <c r="F12" s="100">
        <f>SUMIFS(Реестр!$C:$C,Реестр!$F:$F,Взаиморасчёты!$A12,Реестр!$I:$I,2)</f>
        <v>307479.98999999993</v>
      </c>
      <c r="G12" s="100">
        <f>SUMIFS(Реестр!$C:$C,Реестр!$F:$F,Взаиморасчёты!$A12,Реестр!$H:$H,2)</f>
        <v>263893</v>
      </c>
      <c r="H12" s="99">
        <f t="shared" si="0"/>
        <v>481295.44999999995</v>
      </c>
      <c r="I12" s="100">
        <f>SUMIFS(Реестр!$C:$C,Реестр!$F:$F,Взаиморасчёты!$A12,Реестр!$I:$I,3)</f>
        <v>175559.02000000002</v>
      </c>
      <c r="J12" s="100">
        <f>SUMIFS(Реестр!$C:$C,Реестр!$F:$F,Взаиморасчёты!$A12,Реестр!$H:$H,3)</f>
        <v>586806.44000000006</v>
      </c>
      <c r="K12" s="101">
        <f t="shared" si="1"/>
        <v>70048.029999999912</v>
      </c>
    </row>
    <row r="13" spans="1:11" s="1" customFormat="1" ht="16.95" customHeight="1" x14ac:dyDescent="0.3">
      <c r="A13" s="98" t="s">
        <v>136</v>
      </c>
      <c r="B13" s="99">
        <v>250000</v>
      </c>
      <c r="C13" s="100">
        <f>SUMIFS(Реестр!$C:$C,Реестр!$F:$F,Взаиморасчёты!$A13,Реестр!$I:$I,1)</f>
        <v>56958.92</v>
      </c>
      <c r="D13" s="100">
        <f>SUMIFS(Реестр!$C:$C,Реестр!$F:$F,Взаиморасчёты!$A13,Реестр!$H:$H,1)</f>
        <v>530474.85</v>
      </c>
      <c r="E13" s="99">
        <f t="shared" si="2"/>
        <v>-223515.93</v>
      </c>
      <c r="F13" s="100">
        <f>SUMIFS(Реестр!$C:$C,Реестр!$F:$F,Взаиморасчёты!$A13,Реестр!$I:$I,2)</f>
        <v>506494.24999999994</v>
      </c>
      <c r="G13" s="100">
        <f>SUMIFS(Реестр!$C:$C,Реестр!$F:$F,Взаиморасчёты!$A13,Реестр!$H:$H,2)</f>
        <v>631256.34000000008</v>
      </c>
      <c r="H13" s="99">
        <f t="shared" si="0"/>
        <v>-348278.02000000014</v>
      </c>
      <c r="I13" s="100">
        <f>SUMIFS(Реестр!$C:$C,Реестр!$F:$F,Взаиморасчёты!$A13,Реестр!$I:$I,3)</f>
        <v>1604778.2340000002</v>
      </c>
      <c r="J13" s="100">
        <f>SUMIFS(Реестр!$C:$C,Реестр!$F:$F,Взаиморасчёты!$A13,Реестр!$H:$H,3)</f>
        <v>684136.07000000007</v>
      </c>
      <c r="K13" s="101">
        <f t="shared" si="1"/>
        <v>572364.14400000009</v>
      </c>
    </row>
    <row r="14" spans="1:11" s="1" customFormat="1" ht="16.95" customHeight="1" x14ac:dyDescent="0.3">
      <c r="A14" s="98" t="s">
        <v>145</v>
      </c>
      <c r="B14" s="99">
        <v>250000</v>
      </c>
      <c r="C14" s="100">
        <f>SUMIFS(Реестр!$C:$C,Реестр!$F:$F,Взаиморасчёты!$A14,Реестр!$I:$I,1)</f>
        <v>427485.69999999995</v>
      </c>
      <c r="D14" s="100">
        <f>SUMIFS(Реестр!$C:$C,Реестр!$F:$F,Взаиморасчёты!$A14,Реестр!$H:$H,1)</f>
        <v>522836.26</v>
      </c>
      <c r="E14" s="99">
        <f t="shared" si="2"/>
        <v>154649.43999999994</v>
      </c>
      <c r="F14" s="100">
        <f>SUMIFS(Реестр!$C:$C,Реестр!$F:$F,Взаиморасчёты!$A14,Реестр!$I:$I,2)</f>
        <v>550287.35999999999</v>
      </c>
      <c r="G14" s="100">
        <f>SUMIFS(Реестр!$C:$C,Реестр!$F:$F,Взаиморасчёты!$A14,Реестр!$H:$H,2)</f>
        <v>911821.57000000007</v>
      </c>
      <c r="H14" s="99">
        <f t="shared" si="0"/>
        <v>-206884.77000000014</v>
      </c>
      <c r="I14" s="100">
        <f>SUMIFS(Реестр!$C:$C,Реестр!$F:$F,Взаиморасчёты!$A14,Реестр!$I:$I,3)</f>
        <v>973769.84</v>
      </c>
      <c r="J14" s="100">
        <f>SUMIFS(Реестр!$C:$C,Реестр!$F:$F,Взаиморасчёты!$A14,Реестр!$H:$H,3)</f>
        <v>531903.52</v>
      </c>
      <c r="K14" s="101">
        <f t="shared" si="1"/>
        <v>234981.54999999981</v>
      </c>
    </row>
    <row r="15" spans="1:11" s="1" customFormat="1" ht="16.95" customHeight="1" x14ac:dyDescent="0.3">
      <c r="A15" s="98" t="s">
        <v>144</v>
      </c>
      <c r="B15" s="99">
        <v>250000</v>
      </c>
      <c r="C15" s="100">
        <f>SUMIFS(Реестр!$C:$C,Реестр!$F:$F,Взаиморасчёты!$A15,Реестр!$I:$I,1)</f>
        <v>143319.62</v>
      </c>
      <c r="D15" s="100">
        <f>SUMIFS(Реестр!$C:$C,Реестр!$F:$F,Взаиморасчёты!$A15,Реестр!$H:$H,1)</f>
        <v>150485.97</v>
      </c>
      <c r="E15" s="99">
        <f t="shared" si="2"/>
        <v>242833.65</v>
      </c>
      <c r="F15" s="100">
        <f>SUMIFS(Реестр!$C:$C,Реестр!$F:$F,Взаиморасчёты!$A15,Реестр!$I:$I,2)</f>
        <v>279552.27</v>
      </c>
      <c r="G15" s="100">
        <f>SUMIFS(Реестр!$C:$C,Реестр!$F:$F,Взаиморасчёты!$A15,Реестр!$H:$H,2)</f>
        <v>753243.73</v>
      </c>
      <c r="H15" s="99">
        <f t="shared" si="0"/>
        <v>-230857.80999999994</v>
      </c>
      <c r="I15" s="100">
        <f>SUMIFS(Реестр!$C:$C,Реестр!$F:$F,Взаиморасчёты!$A15,Реестр!$I:$I,3)</f>
        <v>867192.32799999998</v>
      </c>
      <c r="J15" s="100">
        <f>SUMIFS(Реестр!$C:$C,Реестр!$F:$F,Взаиморасчёты!$A15,Реестр!$H:$H,3)</f>
        <v>406940.11000000004</v>
      </c>
      <c r="K15" s="101">
        <f t="shared" si="1"/>
        <v>229394.408</v>
      </c>
    </row>
    <row r="16" spans="1:11" s="1" customFormat="1" ht="16.95" customHeight="1" x14ac:dyDescent="0.3">
      <c r="A16" s="98" t="s">
        <v>138</v>
      </c>
      <c r="B16" s="99">
        <v>250000</v>
      </c>
      <c r="C16" s="100">
        <f>SUMIFS(Реестр!$C:$C,Реестр!$F:$F,Взаиморасчёты!$A16,Реестр!$I:$I,1)</f>
        <v>202420.82</v>
      </c>
      <c r="D16" s="100">
        <f>SUMIFS(Реестр!$C:$C,Реестр!$F:$F,Взаиморасчёты!$A16,Реестр!$H:$H,1)</f>
        <v>234314.18000000002</v>
      </c>
      <c r="E16" s="99">
        <f t="shared" si="2"/>
        <v>218106.63999999998</v>
      </c>
      <c r="F16" s="100">
        <f>SUMIFS(Реестр!$C:$C,Реестр!$F:$F,Взаиморасчёты!$A16,Реестр!$I:$I,2)</f>
        <v>290120.60000000003</v>
      </c>
      <c r="G16" s="100">
        <f>SUMIFS(Реестр!$C:$C,Реестр!$F:$F,Взаиморасчёты!$A16,Реестр!$H:$H,2)</f>
        <v>1445878.2</v>
      </c>
      <c r="H16" s="99">
        <f t="shared" si="0"/>
        <v>-937650.96</v>
      </c>
      <c r="I16" s="100">
        <f>SUMIFS(Реестр!$C:$C,Реестр!$F:$F,Взаиморасчёты!$A16,Реестр!$I:$I,3)</f>
        <v>218197.18</v>
      </c>
      <c r="J16" s="100">
        <f>SUMIFS(Реестр!$C:$C,Реестр!$F:$F,Взаиморасчёты!$A16,Реестр!$H:$H,3)</f>
        <v>514179.16</v>
      </c>
      <c r="K16" s="101">
        <f t="shared" si="1"/>
        <v>-1233632.94</v>
      </c>
    </row>
    <row r="17" spans="1:11" s="1" customFormat="1" ht="16.95" customHeight="1" x14ac:dyDescent="0.3">
      <c r="A17" s="98" t="s">
        <v>147</v>
      </c>
      <c r="B17" s="99">
        <v>250000</v>
      </c>
      <c r="C17" s="100">
        <f>SUMIFS(Реестр!$C:$C,Реестр!$F:$F,Взаиморасчёты!$A17,Реестр!$I:$I,1)</f>
        <v>134153.75000000003</v>
      </c>
      <c r="D17" s="100">
        <f>SUMIFS(Реестр!$C:$C,Реестр!$F:$F,Взаиморасчёты!$A17,Реестр!$H:$H,1)</f>
        <v>81774</v>
      </c>
      <c r="E17" s="99">
        <f t="shared" si="2"/>
        <v>302379.75</v>
      </c>
      <c r="F17" s="100">
        <f>SUMIFS(Реестр!$C:$C,Реестр!$F:$F,Взаиморасчёты!$A17,Реестр!$I:$I,2)</f>
        <v>64581.990000000005</v>
      </c>
      <c r="G17" s="100">
        <f>SUMIFS(Реестр!$C:$C,Реестр!$F:$F,Взаиморасчёты!$A17,Реестр!$H:$H,2)</f>
        <v>30334.260000000002</v>
      </c>
      <c r="H17" s="99">
        <f t="shared" si="0"/>
        <v>336627.48</v>
      </c>
      <c r="I17" s="100">
        <f>SUMIFS(Реестр!$C:$C,Реестр!$F:$F,Взаиморасчёты!$A17,Реестр!$I:$I,3)</f>
        <v>1376667.05</v>
      </c>
      <c r="J17" s="100">
        <f>SUMIFS(Реестр!$C:$C,Реестр!$F:$F,Взаиморасчёты!$A17,Реестр!$H:$H,3)</f>
        <v>536667.51</v>
      </c>
      <c r="K17" s="101">
        <f t="shared" si="1"/>
        <v>1176627.02</v>
      </c>
    </row>
    <row r="18" spans="1:11" s="1" customFormat="1" ht="16.95" customHeight="1" x14ac:dyDescent="0.3">
      <c r="A18" s="98" t="s">
        <v>142</v>
      </c>
      <c r="B18" s="99">
        <v>250000</v>
      </c>
      <c r="C18" s="100">
        <f>SUMIFS(Реестр!$C:$C,Реестр!$F:$F,Взаиморасчёты!$A18,Реестр!$I:$I,1)</f>
        <v>639460.85</v>
      </c>
      <c r="D18" s="100">
        <f>SUMIFS(Реестр!$C:$C,Реестр!$F:$F,Взаиморасчёты!$A18,Реестр!$H:$H,1)</f>
        <v>265765.5</v>
      </c>
      <c r="E18" s="99">
        <f t="shared" si="2"/>
        <v>623695.35</v>
      </c>
      <c r="F18" s="100">
        <f>SUMIFS(Реестр!$C:$C,Реестр!$F:$F,Взаиморасчёты!$A18,Реестр!$I:$I,2)</f>
        <v>134869.41</v>
      </c>
      <c r="G18" s="100">
        <f>SUMIFS(Реестр!$C:$C,Реестр!$F:$F,Взаиморасчёты!$A18,Реестр!$H:$H,2)</f>
        <v>16443.3</v>
      </c>
      <c r="H18" s="99">
        <f t="shared" si="0"/>
        <v>742121.46</v>
      </c>
      <c r="I18" s="100">
        <f>SUMIFS(Реестр!$C:$C,Реестр!$F:$F,Взаиморасчёты!$A18,Реестр!$I:$I,3)</f>
        <v>650048.36</v>
      </c>
      <c r="J18" s="100">
        <f>SUMIFS(Реестр!$C:$C,Реестр!$F:$F,Взаиморасчёты!$A18,Реестр!$H:$H,3)</f>
        <v>407193.39</v>
      </c>
      <c r="K18" s="101">
        <f t="shared" si="1"/>
        <v>984976.42999999982</v>
      </c>
    </row>
    <row r="19" spans="1:11" s="1" customFormat="1" ht="16.95" customHeight="1" x14ac:dyDescent="0.3">
      <c r="A19" s="98" t="s">
        <v>143</v>
      </c>
      <c r="B19" s="99">
        <v>250000</v>
      </c>
      <c r="C19" s="100">
        <f>SUMIFS(Реестр!$C:$C,Реестр!$F:$F,Взаиморасчёты!$A19,Реестр!$I:$I,1)</f>
        <v>107578.41</v>
      </c>
      <c r="D19" s="100">
        <f>SUMIFS(Реестр!$C:$C,Реестр!$F:$F,Взаиморасчёты!$A19,Реестр!$H:$H,1)</f>
        <v>576462</v>
      </c>
      <c r="E19" s="99">
        <f t="shared" si="2"/>
        <v>-218883.58999999997</v>
      </c>
      <c r="F19" s="100">
        <f>SUMIFS(Реестр!$C:$C,Реестр!$F:$F,Взаиморасчёты!$A19,Реестр!$I:$I,2)</f>
        <v>887789.84999999986</v>
      </c>
      <c r="G19" s="100">
        <f>SUMIFS(Реестр!$C:$C,Реестр!$F:$F,Взаиморасчёты!$A19,Реестр!$H:$H,2)</f>
        <v>165423.79999999999</v>
      </c>
      <c r="H19" s="99">
        <f t="shared" si="0"/>
        <v>503482.4599999999</v>
      </c>
      <c r="I19" s="100">
        <f>SUMIFS(Реестр!$C:$C,Реестр!$F:$F,Взаиморасчёты!$A19,Реестр!$I:$I,3)</f>
        <v>487119.61</v>
      </c>
      <c r="J19" s="100">
        <f>SUMIFS(Реестр!$C:$C,Реестр!$F:$F,Взаиморасчёты!$A19,Реестр!$H:$H,3)</f>
        <v>331460.29000000004</v>
      </c>
      <c r="K19" s="101">
        <f t="shared" si="1"/>
        <v>659141.7799999998</v>
      </c>
    </row>
    <row r="20" spans="1:11" s="1" customFormat="1" ht="16.95" customHeight="1" x14ac:dyDescent="0.3">
      <c r="A20" s="98" t="s">
        <v>146</v>
      </c>
      <c r="B20" s="99">
        <v>250000</v>
      </c>
      <c r="C20" s="100">
        <f>SUMIFS(Реестр!$C:$C,Реестр!$F:$F,Взаиморасчёты!$A20,Реестр!$I:$I,1)</f>
        <v>81096.5</v>
      </c>
      <c r="D20" s="100">
        <f>SUMIFS(Реестр!$C:$C,Реестр!$F:$F,Взаиморасчёты!$A20,Реестр!$H:$H,1)</f>
        <v>23516.22</v>
      </c>
      <c r="E20" s="99">
        <f t="shared" si="2"/>
        <v>307580.28000000003</v>
      </c>
      <c r="F20" s="100">
        <f>SUMIFS(Реестр!$C:$C,Реестр!$F:$F,Взаиморасчёты!$A20,Реестр!$I:$I,2)</f>
        <v>242516.82</v>
      </c>
      <c r="G20" s="100">
        <f>SUMIFS(Реестр!$C:$C,Реестр!$F:$F,Взаиморасчёты!$A20,Реестр!$H:$H,2)</f>
        <v>-6195</v>
      </c>
      <c r="H20" s="99">
        <f t="shared" si="0"/>
        <v>556292.10000000009</v>
      </c>
      <c r="I20" s="100">
        <f>SUMIFS(Реестр!$C:$C,Реестр!$F:$F,Взаиморасчёты!$A20,Реестр!$I:$I,3)</f>
        <v>974133.48</v>
      </c>
      <c r="J20" s="100">
        <f>SUMIFS(Реестр!$C:$C,Реестр!$F:$F,Взаиморасчёты!$A20,Реестр!$H:$H,3)</f>
        <v>181032</v>
      </c>
      <c r="K20" s="101">
        <f t="shared" si="1"/>
        <v>1349393.58</v>
      </c>
    </row>
    <row r="21" spans="1:11" s="1" customFormat="1" ht="16.95" customHeight="1" x14ac:dyDescent="0.3">
      <c r="A21" s="98" t="s">
        <v>139</v>
      </c>
      <c r="B21" s="99">
        <v>250000</v>
      </c>
      <c r="C21" s="100">
        <f>SUMIFS(Реестр!$C:$C,Реестр!$F:$F,Взаиморасчёты!$A21,Реестр!$I:$I,1)</f>
        <v>162024.6</v>
      </c>
      <c r="D21" s="100">
        <f>SUMIFS(Реестр!$C:$C,Реестр!$F:$F,Взаиморасчёты!$A21,Реестр!$H:$H,1)</f>
        <v>826000</v>
      </c>
      <c r="E21" s="99">
        <f t="shared" si="2"/>
        <v>-413975.4</v>
      </c>
      <c r="F21" s="100">
        <f>SUMIFS(Реестр!$C:$C,Реестр!$F:$F,Взаиморасчёты!$A21,Реестр!$I:$I,2)</f>
        <v>341027.02999999997</v>
      </c>
      <c r="G21" s="100">
        <f>SUMIFS(Реестр!$C:$C,Реестр!$F:$F,Взаиморасчёты!$A21,Реестр!$H:$H,2)</f>
        <v>494748.78</v>
      </c>
      <c r="H21" s="99">
        <f t="shared" si="0"/>
        <v>-567697.15000000014</v>
      </c>
      <c r="I21" s="100">
        <f>SUMIFS(Реестр!$C:$C,Реестр!$F:$F,Взаиморасчёты!$A21,Реестр!$I:$I,3)</f>
        <v>1434688.73</v>
      </c>
      <c r="J21" s="100">
        <f>SUMIFS(Реестр!$C:$C,Реестр!$F:$F,Взаиморасчёты!$A21,Реестр!$H:$H,3)</f>
        <v>-234353.2</v>
      </c>
      <c r="K21" s="101">
        <f t="shared" si="1"/>
        <v>1101344.7799999998</v>
      </c>
    </row>
    <row r="22" spans="1:11" s="1" customFormat="1" ht="16.95" customHeight="1" x14ac:dyDescent="0.3">
      <c r="A22" s="98" t="s">
        <v>137</v>
      </c>
      <c r="B22" s="99">
        <v>250000</v>
      </c>
      <c r="C22" s="100">
        <f>SUMIFS(Реестр!$C:$C,Реестр!$F:$F,Взаиморасчёты!$A22,Реестр!$I:$I,1)</f>
        <v>339070.63</v>
      </c>
      <c r="D22" s="100">
        <f>SUMIFS(Реестр!$C:$C,Реестр!$F:$F,Взаиморасчёты!$A22,Реестр!$H:$H,1)</f>
        <v>1052988.23</v>
      </c>
      <c r="E22" s="99">
        <f t="shared" si="2"/>
        <v>-463917.6</v>
      </c>
      <c r="F22" s="100">
        <f>SUMIFS(Реестр!$C:$C,Реестр!$F:$F,Взаиморасчёты!$A22,Реестр!$I:$I,2)</f>
        <v>1716964.4399999997</v>
      </c>
      <c r="G22" s="100">
        <f>SUMIFS(Реестр!$C:$C,Реестр!$F:$F,Взаиморасчёты!$A22,Реестр!$H:$H,2)</f>
        <v>2000000</v>
      </c>
      <c r="H22" s="99">
        <f t="shared" si="0"/>
        <v>-746953.16000000015</v>
      </c>
      <c r="I22" s="100">
        <f>SUMIFS(Реестр!$C:$C,Реестр!$F:$F,Взаиморасчёты!$A22,Реестр!$I:$I,3)</f>
        <v>900220.21999999986</v>
      </c>
      <c r="J22" s="100">
        <f>SUMIFS(Реестр!$C:$C,Реестр!$F:$F,Взаиморасчёты!$A22,Реестр!$H:$H,3)</f>
        <v>490759.8</v>
      </c>
      <c r="K22" s="101">
        <f t="shared" si="1"/>
        <v>-337492.74000000028</v>
      </c>
    </row>
    <row r="23" spans="1:11" s="1" customFormat="1" ht="16.95" customHeight="1" x14ac:dyDescent="0.3">
      <c r="A23" s="98" t="s">
        <v>141</v>
      </c>
      <c r="B23" s="99">
        <v>250000</v>
      </c>
      <c r="C23" s="100">
        <f>SUMIFS(Реестр!$C:$C,Реестр!$F:$F,Взаиморасчёты!$A23,Реестр!$I:$I,1)</f>
        <v>1131595.7199999997</v>
      </c>
      <c r="D23" s="100">
        <f>SUMIFS(Реестр!$C:$C,Реестр!$F:$F,Взаиморасчёты!$A23,Реестр!$H:$H,1)</f>
        <v>196262.91</v>
      </c>
      <c r="E23" s="99">
        <f t="shared" si="2"/>
        <v>1185332.8099999998</v>
      </c>
      <c r="F23" s="100">
        <f>SUMIFS(Реестр!$C:$C,Реестр!$F:$F,Взаиморасчёты!$A23,Реестр!$I:$I,2)</f>
        <v>129347.20000000001</v>
      </c>
      <c r="G23" s="100">
        <f>SUMIFS(Реестр!$C:$C,Реестр!$F:$F,Взаиморасчёты!$A23,Реестр!$H:$H,2)</f>
        <v>79041.119999999995</v>
      </c>
      <c r="H23" s="99">
        <f t="shared" si="0"/>
        <v>1235638.8899999997</v>
      </c>
      <c r="I23" s="100">
        <f>SUMIFS(Реестр!$C:$C,Реестр!$F:$F,Взаиморасчёты!$A23,Реестр!$I:$I,3)</f>
        <v>327846.84999999998</v>
      </c>
      <c r="J23" s="100">
        <f>SUMIFS(Реестр!$C:$C,Реестр!$F:$F,Взаиморасчёты!$A23,Реестр!$H:$H,3)</f>
        <v>306800</v>
      </c>
      <c r="K23" s="101">
        <f t="shared" si="1"/>
        <v>1256685.7399999998</v>
      </c>
    </row>
    <row r="24" spans="1:11" s="1" customFormat="1" ht="16.95" customHeight="1" thickBot="1" x14ac:dyDescent="0.35">
      <c r="A24" s="102" t="s">
        <v>140</v>
      </c>
      <c r="B24" s="103">
        <v>250000</v>
      </c>
      <c r="C24" s="104">
        <f>SUMIFS(Реестр!$C:$C,Реестр!$F:$F,Взаиморасчёты!$A24,Реестр!$I:$I,1)</f>
        <v>39011.29</v>
      </c>
      <c r="D24" s="104">
        <f>SUMIFS(Реестр!$C:$C,Реестр!$F:$F,Взаиморасчёты!$A24,Реестр!$H:$H,1)</f>
        <v>25075</v>
      </c>
      <c r="E24" s="103">
        <f t="shared" ref="E24" si="3">B24+C24-D24</f>
        <v>263936.28999999998</v>
      </c>
      <c r="F24" s="104">
        <f>SUMIFS(Реестр!$C:$C,Реестр!$F:$F,Взаиморасчёты!$A24,Реестр!$I:$I,2)</f>
        <v>419224.16999999993</v>
      </c>
      <c r="G24" s="104">
        <f>SUMIFS(Реестр!$C:$C,Реестр!$F:$F,Взаиморасчёты!$A24,Реестр!$H:$H,2)</f>
        <v>243299.9</v>
      </c>
      <c r="H24" s="103">
        <f t="shared" ref="H24" si="4">E24+F24-G24</f>
        <v>439860.55999999994</v>
      </c>
      <c r="I24" s="104">
        <f>SUMIFS(Реестр!$C:$C,Реестр!$F:$F,Взаиморасчёты!$A24,Реестр!$I:$I,3)</f>
        <v>151314.36000000002</v>
      </c>
      <c r="J24" s="104">
        <f>SUMIFS(Реестр!$C:$C,Реестр!$F:$F,Взаиморасчёты!$A24,Реестр!$H:$H,3)</f>
        <v>271832.66000000003</v>
      </c>
      <c r="K24" s="105">
        <f t="shared" si="1"/>
        <v>319342.25999999989</v>
      </c>
    </row>
    <row r="25" spans="1:11" x14ac:dyDescent="0.3">
      <c r="A25" s="7"/>
    </row>
    <row r="26" spans="1:11" x14ac:dyDescent="0.3">
      <c r="A26" s="7"/>
    </row>
    <row r="27" spans="1:11" x14ac:dyDescent="0.3">
      <c r="A27" s="7"/>
    </row>
    <row r="28" spans="1:11" x14ac:dyDescent="0.3">
      <c r="A28" s="7"/>
    </row>
    <row r="29" spans="1:11" x14ac:dyDescent="0.3">
      <c r="A29" s="7"/>
    </row>
    <row r="30" spans="1:11" x14ac:dyDescent="0.3">
      <c r="A30" s="7"/>
    </row>
    <row r="31" spans="1:11" x14ac:dyDescent="0.3">
      <c r="A31" s="7"/>
    </row>
    <row r="32" spans="1:11" x14ac:dyDescent="0.3">
      <c r="A32" s="7"/>
    </row>
    <row r="33" spans="1:1" x14ac:dyDescent="0.3">
      <c r="A33" s="7"/>
    </row>
    <row r="34" spans="1:1" x14ac:dyDescent="0.3">
      <c r="A34" s="7"/>
    </row>
    <row r="35" spans="1:1" x14ac:dyDescent="0.3">
      <c r="A35" s="7"/>
    </row>
    <row r="36" spans="1:1" x14ac:dyDescent="0.3">
      <c r="A36" s="7"/>
    </row>
    <row r="37" spans="1:1" x14ac:dyDescent="0.3">
      <c r="A37" s="7"/>
    </row>
    <row r="38" spans="1:1" x14ac:dyDescent="0.3">
      <c r="A38" s="7"/>
    </row>
    <row r="39" spans="1:1" x14ac:dyDescent="0.3">
      <c r="A39" s="7"/>
    </row>
    <row r="40" spans="1:1" x14ac:dyDescent="0.3">
      <c r="A40" s="7"/>
    </row>
    <row r="41" spans="1:1" x14ac:dyDescent="0.3">
      <c r="A41" s="7"/>
    </row>
    <row r="42" spans="1:1" x14ac:dyDescent="0.3">
      <c r="A42" s="7"/>
    </row>
    <row r="43" spans="1:1" x14ac:dyDescent="0.3">
      <c r="A43" s="7"/>
    </row>
    <row r="44" spans="1:1" x14ac:dyDescent="0.3">
      <c r="A44" s="7"/>
    </row>
    <row r="45" spans="1:1" x14ac:dyDescent="0.3">
      <c r="A45" s="7"/>
    </row>
    <row r="46" spans="1:1" x14ac:dyDescent="0.3">
      <c r="A46" s="7"/>
    </row>
    <row r="47" spans="1:1" x14ac:dyDescent="0.3">
      <c r="A47" s="7"/>
    </row>
    <row r="48" spans="1:1" x14ac:dyDescent="0.3">
      <c r="A48" s="7"/>
    </row>
    <row r="49" spans="1:1" x14ac:dyDescent="0.3">
      <c r="A49" s="7"/>
    </row>
    <row r="50" spans="1:1" x14ac:dyDescent="0.3">
      <c r="A50" s="7"/>
    </row>
    <row r="51" spans="1:1" x14ac:dyDescent="0.3">
      <c r="A51" s="7"/>
    </row>
    <row r="52" spans="1:1" x14ac:dyDescent="0.3">
      <c r="A52" s="7"/>
    </row>
    <row r="53" spans="1:1" x14ac:dyDescent="0.3">
      <c r="A53" s="7"/>
    </row>
    <row r="54" spans="1:1" x14ac:dyDescent="0.3">
      <c r="A54" s="7"/>
    </row>
    <row r="55" spans="1:1" x14ac:dyDescent="0.3">
      <c r="A55" s="7"/>
    </row>
    <row r="56" spans="1:1" x14ac:dyDescent="0.3">
      <c r="A56" s="7"/>
    </row>
    <row r="57" spans="1:1" x14ac:dyDescent="0.3">
      <c r="A57" s="7"/>
    </row>
    <row r="58" spans="1:1" x14ac:dyDescent="0.3">
      <c r="A58" s="7"/>
    </row>
    <row r="59" spans="1:1" x14ac:dyDescent="0.3">
      <c r="A59" s="7"/>
    </row>
    <row r="60" spans="1:1" x14ac:dyDescent="0.3">
      <c r="A60" s="7"/>
    </row>
    <row r="61" spans="1:1" x14ac:dyDescent="0.3">
      <c r="A61" s="7"/>
    </row>
    <row r="62" spans="1:1" x14ac:dyDescent="0.3">
      <c r="A62" s="7"/>
    </row>
    <row r="63" spans="1:1" x14ac:dyDescent="0.3">
      <c r="A63" s="7"/>
    </row>
    <row r="64" spans="1:1" x14ac:dyDescent="0.3">
      <c r="A64" s="7"/>
    </row>
    <row r="65" spans="1:1" x14ac:dyDescent="0.3">
      <c r="A65" s="7"/>
    </row>
    <row r="66" spans="1:1" x14ac:dyDescent="0.3">
      <c r="A66" s="7"/>
    </row>
    <row r="67" spans="1:1" x14ac:dyDescent="0.3">
      <c r="A67" s="7"/>
    </row>
    <row r="68" spans="1:1" x14ac:dyDescent="0.3">
      <c r="A68" s="7"/>
    </row>
    <row r="69" spans="1:1" x14ac:dyDescent="0.3">
      <c r="A69" s="7"/>
    </row>
    <row r="70" spans="1:1" x14ac:dyDescent="0.3">
      <c r="A70" s="7"/>
    </row>
    <row r="71" spans="1:1" x14ac:dyDescent="0.3">
      <c r="A71" s="7"/>
    </row>
    <row r="72" spans="1:1" x14ac:dyDescent="0.3">
      <c r="A72" s="7"/>
    </row>
    <row r="73" spans="1:1" x14ac:dyDescent="0.3">
      <c r="A73" s="7"/>
    </row>
    <row r="74" spans="1:1" x14ac:dyDescent="0.3">
      <c r="A74" s="7"/>
    </row>
    <row r="75" spans="1:1" x14ac:dyDescent="0.3">
      <c r="A75" s="7"/>
    </row>
    <row r="76" spans="1:1" x14ac:dyDescent="0.3">
      <c r="A76" s="7"/>
    </row>
    <row r="77" spans="1:1" x14ac:dyDescent="0.3">
      <c r="A77" s="7"/>
    </row>
    <row r="78" spans="1:1" x14ac:dyDescent="0.3">
      <c r="A78" s="7"/>
    </row>
    <row r="79" spans="1:1" x14ac:dyDescent="0.3">
      <c r="A79" s="7"/>
    </row>
    <row r="80" spans="1:1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  <row r="126" spans="1:1" x14ac:dyDescent="0.3">
      <c r="A126" s="7"/>
    </row>
    <row r="127" spans="1:1" x14ac:dyDescent="0.3">
      <c r="A127" s="7"/>
    </row>
    <row r="128" spans="1:1" x14ac:dyDescent="0.3">
      <c r="A128" s="7"/>
    </row>
    <row r="129" spans="1:1" x14ac:dyDescent="0.3">
      <c r="A129" s="7"/>
    </row>
    <row r="130" spans="1:1" x14ac:dyDescent="0.3">
      <c r="A130" s="7"/>
    </row>
    <row r="131" spans="1:1" x14ac:dyDescent="0.3">
      <c r="A131" s="7"/>
    </row>
    <row r="132" spans="1:1" x14ac:dyDescent="0.3">
      <c r="A132" s="7"/>
    </row>
    <row r="133" spans="1:1" x14ac:dyDescent="0.3">
      <c r="A133" s="7"/>
    </row>
    <row r="134" spans="1:1" x14ac:dyDescent="0.3">
      <c r="A134" s="7"/>
    </row>
    <row r="135" spans="1:1" x14ac:dyDescent="0.3">
      <c r="A135" s="7"/>
    </row>
    <row r="136" spans="1:1" x14ac:dyDescent="0.3">
      <c r="A136" s="7"/>
    </row>
    <row r="137" spans="1:1" x14ac:dyDescent="0.3">
      <c r="A137" s="7"/>
    </row>
    <row r="138" spans="1:1" x14ac:dyDescent="0.3">
      <c r="A138" s="7"/>
    </row>
    <row r="139" spans="1:1" x14ac:dyDescent="0.3">
      <c r="A139" s="7"/>
    </row>
    <row r="140" spans="1:1" x14ac:dyDescent="0.3">
      <c r="A140" s="7"/>
    </row>
    <row r="141" spans="1:1" x14ac:dyDescent="0.3">
      <c r="A141" s="7"/>
    </row>
    <row r="142" spans="1:1" x14ac:dyDescent="0.3">
      <c r="A142" s="7"/>
    </row>
    <row r="143" spans="1:1" x14ac:dyDescent="0.3">
      <c r="A143" s="7"/>
    </row>
    <row r="144" spans="1:1" x14ac:dyDescent="0.3">
      <c r="A144" s="7"/>
    </row>
    <row r="145" spans="1:1" x14ac:dyDescent="0.3">
      <c r="A145" s="7"/>
    </row>
    <row r="146" spans="1:1" x14ac:dyDescent="0.3">
      <c r="A146" s="7"/>
    </row>
    <row r="147" spans="1:1" x14ac:dyDescent="0.3">
      <c r="A147" s="7"/>
    </row>
    <row r="148" spans="1:1" x14ac:dyDescent="0.3">
      <c r="A148" s="7"/>
    </row>
    <row r="149" spans="1:1" x14ac:dyDescent="0.3">
      <c r="A149" s="7"/>
    </row>
    <row r="150" spans="1:1" x14ac:dyDescent="0.3">
      <c r="A150" s="7"/>
    </row>
    <row r="151" spans="1:1" x14ac:dyDescent="0.3">
      <c r="A151" s="7"/>
    </row>
    <row r="152" spans="1:1" x14ac:dyDescent="0.3">
      <c r="A152" s="7"/>
    </row>
    <row r="153" spans="1:1" x14ac:dyDescent="0.3">
      <c r="A153" s="7"/>
    </row>
    <row r="154" spans="1:1" x14ac:dyDescent="0.3">
      <c r="A154" s="7"/>
    </row>
    <row r="155" spans="1:1" x14ac:dyDescent="0.3">
      <c r="A155" s="7"/>
    </row>
    <row r="156" spans="1:1" x14ac:dyDescent="0.3">
      <c r="A156" s="7"/>
    </row>
    <row r="157" spans="1:1" x14ac:dyDescent="0.3">
      <c r="A157" s="7"/>
    </row>
    <row r="158" spans="1:1" x14ac:dyDescent="0.3">
      <c r="A158" s="7"/>
    </row>
    <row r="159" spans="1:1" x14ac:dyDescent="0.3">
      <c r="A159" s="7"/>
    </row>
    <row r="160" spans="1:1" x14ac:dyDescent="0.3">
      <c r="A160" s="7"/>
    </row>
    <row r="161" spans="1:1" x14ac:dyDescent="0.3">
      <c r="A161" s="7"/>
    </row>
    <row r="162" spans="1:1" x14ac:dyDescent="0.3">
      <c r="A162" s="7"/>
    </row>
    <row r="163" spans="1:1" x14ac:dyDescent="0.3">
      <c r="A163" s="7"/>
    </row>
    <row r="164" spans="1:1" x14ac:dyDescent="0.3">
      <c r="A164" s="7"/>
    </row>
    <row r="165" spans="1:1" x14ac:dyDescent="0.3">
      <c r="A165" s="7"/>
    </row>
    <row r="166" spans="1:1" x14ac:dyDescent="0.3">
      <c r="A166" s="7"/>
    </row>
    <row r="167" spans="1:1" x14ac:dyDescent="0.3">
      <c r="A167" s="7"/>
    </row>
    <row r="168" spans="1:1" x14ac:dyDescent="0.3">
      <c r="A168" s="7"/>
    </row>
    <row r="169" spans="1:1" x14ac:dyDescent="0.3">
      <c r="A169" s="7"/>
    </row>
    <row r="170" spans="1:1" x14ac:dyDescent="0.3">
      <c r="A170" s="7"/>
    </row>
    <row r="171" spans="1:1" x14ac:dyDescent="0.3">
      <c r="A171" s="7"/>
    </row>
    <row r="172" spans="1:1" x14ac:dyDescent="0.3">
      <c r="A172" s="7"/>
    </row>
    <row r="173" spans="1:1" x14ac:dyDescent="0.3">
      <c r="A173" s="7"/>
    </row>
    <row r="174" spans="1:1" x14ac:dyDescent="0.3">
      <c r="A174" s="7"/>
    </row>
    <row r="175" spans="1:1" x14ac:dyDescent="0.3">
      <c r="A175" s="7"/>
    </row>
    <row r="176" spans="1:1" x14ac:dyDescent="0.3">
      <c r="A176" s="7"/>
    </row>
    <row r="177" spans="1:1" x14ac:dyDescent="0.3">
      <c r="A177" s="7"/>
    </row>
    <row r="178" spans="1:1" x14ac:dyDescent="0.3">
      <c r="A178" s="7"/>
    </row>
    <row r="179" spans="1:1" x14ac:dyDescent="0.3">
      <c r="A179" s="7"/>
    </row>
    <row r="180" spans="1:1" x14ac:dyDescent="0.3">
      <c r="A180" s="7"/>
    </row>
    <row r="181" spans="1:1" x14ac:dyDescent="0.3">
      <c r="A181" s="7"/>
    </row>
    <row r="182" spans="1:1" x14ac:dyDescent="0.3">
      <c r="A182" s="7"/>
    </row>
    <row r="183" spans="1:1" x14ac:dyDescent="0.3">
      <c r="A183" s="7"/>
    </row>
    <row r="184" spans="1:1" x14ac:dyDescent="0.3">
      <c r="A184" s="7"/>
    </row>
    <row r="185" spans="1:1" x14ac:dyDescent="0.3">
      <c r="A185" s="7"/>
    </row>
    <row r="186" spans="1:1" x14ac:dyDescent="0.3">
      <c r="A186" s="7"/>
    </row>
    <row r="187" spans="1:1" x14ac:dyDescent="0.3">
      <c r="A187" s="7"/>
    </row>
    <row r="188" spans="1:1" x14ac:dyDescent="0.3">
      <c r="A188" s="7"/>
    </row>
    <row r="189" spans="1:1" x14ac:dyDescent="0.3">
      <c r="A189" s="7"/>
    </row>
    <row r="190" spans="1:1" x14ac:dyDescent="0.3">
      <c r="A190" s="7"/>
    </row>
    <row r="191" spans="1:1" x14ac:dyDescent="0.3">
      <c r="A191" s="7"/>
    </row>
    <row r="192" spans="1:1" x14ac:dyDescent="0.3">
      <c r="A192" s="7"/>
    </row>
    <row r="193" spans="1:1" x14ac:dyDescent="0.3">
      <c r="A193" s="7"/>
    </row>
    <row r="194" spans="1:1" x14ac:dyDescent="0.3">
      <c r="A194" s="7"/>
    </row>
    <row r="195" spans="1:1" x14ac:dyDescent="0.3">
      <c r="A195" s="7"/>
    </row>
    <row r="196" spans="1:1" x14ac:dyDescent="0.3">
      <c r="A196" s="7"/>
    </row>
    <row r="197" spans="1:1" x14ac:dyDescent="0.3">
      <c r="A197" s="7"/>
    </row>
    <row r="198" spans="1:1" x14ac:dyDescent="0.3">
      <c r="A198" s="7"/>
    </row>
    <row r="199" spans="1:1" x14ac:dyDescent="0.3">
      <c r="A199" s="7"/>
    </row>
    <row r="200" spans="1:1" x14ac:dyDescent="0.3">
      <c r="A200" s="7"/>
    </row>
    <row r="201" spans="1:1" x14ac:dyDescent="0.3">
      <c r="A201" s="7"/>
    </row>
    <row r="202" spans="1:1" x14ac:dyDescent="0.3">
      <c r="A202" s="7"/>
    </row>
    <row r="203" spans="1:1" x14ac:dyDescent="0.3">
      <c r="A203" s="7"/>
    </row>
    <row r="204" spans="1:1" x14ac:dyDescent="0.3">
      <c r="A204" s="7"/>
    </row>
    <row r="205" spans="1:1" x14ac:dyDescent="0.3">
      <c r="A205" s="7"/>
    </row>
    <row r="206" spans="1:1" x14ac:dyDescent="0.3">
      <c r="A206" s="7"/>
    </row>
    <row r="207" spans="1:1" x14ac:dyDescent="0.3">
      <c r="A207" s="7"/>
    </row>
    <row r="208" spans="1:1" x14ac:dyDescent="0.3">
      <c r="A208" s="7"/>
    </row>
    <row r="209" spans="1:1" x14ac:dyDescent="0.3">
      <c r="A209" s="7"/>
    </row>
    <row r="210" spans="1:1" x14ac:dyDescent="0.3">
      <c r="A210" s="7"/>
    </row>
    <row r="211" spans="1:1" x14ac:dyDescent="0.3">
      <c r="A211" s="7"/>
    </row>
    <row r="212" spans="1:1" x14ac:dyDescent="0.3">
      <c r="A212" s="7"/>
    </row>
    <row r="213" spans="1:1" x14ac:dyDescent="0.3">
      <c r="A213" s="7"/>
    </row>
    <row r="214" spans="1:1" x14ac:dyDescent="0.3">
      <c r="A214" s="7"/>
    </row>
    <row r="215" spans="1:1" x14ac:dyDescent="0.3">
      <c r="A215" s="7"/>
    </row>
    <row r="216" spans="1:1" x14ac:dyDescent="0.3">
      <c r="A216" s="7"/>
    </row>
    <row r="217" spans="1:1" x14ac:dyDescent="0.3">
      <c r="A217" s="7"/>
    </row>
    <row r="218" spans="1:1" x14ac:dyDescent="0.3">
      <c r="A218" s="7"/>
    </row>
    <row r="219" spans="1:1" x14ac:dyDescent="0.3">
      <c r="A219" s="7"/>
    </row>
    <row r="220" spans="1:1" x14ac:dyDescent="0.3">
      <c r="A220" s="7"/>
    </row>
    <row r="221" spans="1:1" x14ac:dyDescent="0.3">
      <c r="A221" s="7"/>
    </row>
    <row r="222" spans="1:1" x14ac:dyDescent="0.3">
      <c r="A222" s="7"/>
    </row>
    <row r="223" spans="1:1" x14ac:dyDescent="0.3">
      <c r="A223" s="7"/>
    </row>
    <row r="224" spans="1:1" x14ac:dyDescent="0.3">
      <c r="A224" s="7"/>
    </row>
    <row r="225" spans="1:1" x14ac:dyDescent="0.3">
      <c r="A225" s="7"/>
    </row>
    <row r="226" spans="1:1" x14ac:dyDescent="0.3">
      <c r="A226" s="7"/>
    </row>
    <row r="227" spans="1:1" x14ac:dyDescent="0.3">
      <c r="A227" s="7"/>
    </row>
    <row r="228" spans="1:1" x14ac:dyDescent="0.3">
      <c r="A228" s="7"/>
    </row>
    <row r="229" spans="1:1" x14ac:dyDescent="0.3">
      <c r="A229" s="7"/>
    </row>
    <row r="230" spans="1:1" x14ac:dyDescent="0.3">
      <c r="A230" s="7"/>
    </row>
    <row r="231" spans="1:1" x14ac:dyDescent="0.3">
      <c r="A231" s="7"/>
    </row>
    <row r="232" spans="1:1" x14ac:dyDescent="0.3">
      <c r="A232" s="7"/>
    </row>
    <row r="233" spans="1:1" x14ac:dyDescent="0.3">
      <c r="A233" s="7"/>
    </row>
    <row r="234" spans="1:1" x14ac:dyDescent="0.3">
      <c r="A234" s="7"/>
    </row>
    <row r="235" spans="1:1" x14ac:dyDescent="0.3">
      <c r="A235" s="7"/>
    </row>
    <row r="236" spans="1:1" x14ac:dyDescent="0.3">
      <c r="A236" s="7"/>
    </row>
    <row r="237" spans="1:1" x14ac:dyDescent="0.3">
      <c r="A237" s="7"/>
    </row>
    <row r="238" spans="1:1" x14ac:dyDescent="0.3">
      <c r="A238" s="7"/>
    </row>
    <row r="239" spans="1:1" x14ac:dyDescent="0.3">
      <c r="A239" s="7"/>
    </row>
    <row r="240" spans="1:1" x14ac:dyDescent="0.3">
      <c r="A240" s="7"/>
    </row>
    <row r="241" spans="1:1" x14ac:dyDescent="0.3">
      <c r="A241" s="7"/>
    </row>
    <row r="242" spans="1:1" x14ac:dyDescent="0.3">
      <c r="A242" s="7"/>
    </row>
    <row r="243" spans="1:1" x14ac:dyDescent="0.3">
      <c r="A243" s="7"/>
    </row>
    <row r="244" spans="1:1" x14ac:dyDescent="0.3">
      <c r="A244" s="7"/>
    </row>
    <row r="245" spans="1:1" x14ac:dyDescent="0.3">
      <c r="A245" s="7"/>
    </row>
    <row r="246" spans="1:1" x14ac:dyDescent="0.3">
      <c r="A246" s="7"/>
    </row>
    <row r="247" spans="1:1" x14ac:dyDescent="0.3">
      <c r="A247" s="7"/>
    </row>
    <row r="248" spans="1:1" x14ac:dyDescent="0.3">
      <c r="A248" s="7"/>
    </row>
    <row r="249" spans="1:1" x14ac:dyDescent="0.3">
      <c r="A249" s="7"/>
    </row>
    <row r="250" spans="1:1" x14ac:dyDescent="0.3">
      <c r="A250" s="7"/>
    </row>
    <row r="251" spans="1:1" x14ac:dyDescent="0.3">
      <c r="A251" s="7"/>
    </row>
    <row r="252" spans="1:1" x14ac:dyDescent="0.3">
      <c r="A252" s="7"/>
    </row>
    <row r="253" spans="1:1" x14ac:dyDescent="0.3">
      <c r="A253" s="7"/>
    </row>
    <row r="254" spans="1:1" x14ac:dyDescent="0.3">
      <c r="A254" s="7"/>
    </row>
    <row r="255" spans="1:1" x14ac:dyDescent="0.3">
      <c r="A255" s="7"/>
    </row>
    <row r="256" spans="1:1" x14ac:dyDescent="0.3">
      <c r="A256" s="7"/>
    </row>
    <row r="257" spans="1:1" x14ac:dyDescent="0.3">
      <c r="A257" s="7"/>
    </row>
    <row r="258" spans="1:1" x14ac:dyDescent="0.3">
      <c r="A258" s="7"/>
    </row>
    <row r="259" spans="1:1" x14ac:dyDescent="0.3">
      <c r="A259" s="7"/>
    </row>
    <row r="260" spans="1:1" x14ac:dyDescent="0.3">
      <c r="A260" s="7"/>
    </row>
    <row r="261" spans="1:1" x14ac:dyDescent="0.3">
      <c r="A261" s="7"/>
    </row>
    <row r="262" spans="1:1" x14ac:dyDescent="0.3">
      <c r="A262" s="7"/>
    </row>
    <row r="263" spans="1:1" x14ac:dyDescent="0.3">
      <c r="A263" s="7"/>
    </row>
    <row r="264" spans="1:1" x14ac:dyDescent="0.3">
      <c r="A264" s="7"/>
    </row>
    <row r="265" spans="1:1" x14ac:dyDescent="0.3">
      <c r="A265" s="7"/>
    </row>
    <row r="266" spans="1:1" x14ac:dyDescent="0.3">
      <c r="A266" s="7"/>
    </row>
    <row r="267" spans="1:1" x14ac:dyDescent="0.3">
      <c r="A267" s="7"/>
    </row>
    <row r="268" spans="1:1" x14ac:dyDescent="0.3">
      <c r="A268" s="7"/>
    </row>
    <row r="269" spans="1:1" x14ac:dyDescent="0.3">
      <c r="A269" s="7"/>
    </row>
    <row r="270" spans="1:1" x14ac:dyDescent="0.3">
      <c r="A270" s="7"/>
    </row>
    <row r="271" spans="1:1" x14ac:dyDescent="0.3">
      <c r="A271" s="7"/>
    </row>
    <row r="272" spans="1:1" x14ac:dyDescent="0.3">
      <c r="A272" s="7"/>
    </row>
    <row r="273" spans="1:1" x14ac:dyDescent="0.3">
      <c r="A273" s="7"/>
    </row>
    <row r="274" spans="1:1" x14ac:dyDescent="0.3">
      <c r="A274" s="7"/>
    </row>
    <row r="275" spans="1:1" x14ac:dyDescent="0.3">
      <c r="A275" s="7"/>
    </row>
    <row r="276" spans="1:1" x14ac:dyDescent="0.3">
      <c r="A276" s="7"/>
    </row>
    <row r="277" spans="1:1" x14ac:dyDescent="0.3">
      <c r="A277" s="7"/>
    </row>
    <row r="278" spans="1:1" x14ac:dyDescent="0.3">
      <c r="A278" s="7"/>
    </row>
    <row r="279" spans="1:1" x14ac:dyDescent="0.3">
      <c r="A279" s="7"/>
    </row>
    <row r="280" spans="1:1" x14ac:dyDescent="0.3">
      <c r="A280" s="7"/>
    </row>
    <row r="281" spans="1:1" x14ac:dyDescent="0.3">
      <c r="A281" s="7"/>
    </row>
    <row r="282" spans="1:1" x14ac:dyDescent="0.3">
      <c r="A282" s="7"/>
    </row>
    <row r="283" spans="1:1" x14ac:dyDescent="0.3">
      <c r="A283" s="7"/>
    </row>
    <row r="284" spans="1:1" x14ac:dyDescent="0.3">
      <c r="A284" s="7"/>
    </row>
    <row r="285" spans="1:1" x14ac:dyDescent="0.3">
      <c r="A285" s="7"/>
    </row>
    <row r="286" spans="1:1" x14ac:dyDescent="0.3">
      <c r="A286" s="7"/>
    </row>
    <row r="287" spans="1:1" x14ac:dyDescent="0.3">
      <c r="A287" s="7"/>
    </row>
    <row r="288" spans="1:1" x14ac:dyDescent="0.3">
      <c r="A288" s="7"/>
    </row>
    <row r="289" spans="1:1" x14ac:dyDescent="0.3">
      <c r="A289" s="7"/>
    </row>
    <row r="290" spans="1:1" x14ac:dyDescent="0.3">
      <c r="A290" s="7"/>
    </row>
    <row r="291" spans="1:1" x14ac:dyDescent="0.3">
      <c r="A291" s="7"/>
    </row>
    <row r="292" spans="1:1" x14ac:dyDescent="0.3">
      <c r="A292" s="7"/>
    </row>
    <row r="293" spans="1:1" x14ac:dyDescent="0.3">
      <c r="A293" s="7"/>
    </row>
    <row r="294" spans="1:1" x14ac:dyDescent="0.3">
      <c r="A294" s="7"/>
    </row>
    <row r="295" spans="1:1" x14ac:dyDescent="0.3">
      <c r="A295" s="7"/>
    </row>
    <row r="296" spans="1:1" x14ac:dyDescent="0.3">
      <c r="A296" s="7"/>
    </row>
    <row r="297" spans="1:1" x14ac:dyDescent="0.3">
      <c r="A297" s="7"/>
    </row>
    <row r="298" spans="1:1" x14ac:dyDescent="0.3">
      <c r="A298" s="7"/>
    </row>
    <row r="299" spans="1:1" x14ac:dyDescent="0.3">
      <c r="A299" s="7"/>
    </row>
    <row r="300" spans="1:1" x14ac:dyDescent="0.3">
      <c r="A300" s="7"/>
    </row>
    <row r="301" spans="1:1" x14ac:dyDescent="0.3">
      <c r="A301" s="7"/>
    </row>
    <row r="302" spans="1:1" x14ac:dyDescent="0.3">
      <c r="A302" s="7"/>
    </row>
    <row r="303" spans="1:1" x14ac:dyDescent="0.3">
      <c r="A303" s="7"/>
    </row>
    <row r="304" spans="1:1" x14ac:dyDescent="0.3">
      <c r="A304" s="7"/>
    </row>
    <row r="305" spans="1:1" x14ac:dyDescent="0.3">
      <c r="A305" s="7"/>
    </row>
    <row r="306" spans="1:1" x14ac:dyDescent="0.3">
      <c r="A306" s="7"/>
    </row>
    <row r="307" spans="1:1" x14ac:dyDescent="0.3">
      <c r="A307" s="7"/>
    </row>
    <row r="308" spans="1:1" x14ac:dyDescent="0.3">
      <c r="A308" s="7"/>
    </row>
    <row r="309" spans="1:1" x14ac:dyDescent="0.3">
      <c r="A309" s="7"/>
    </row>
    <row r="310" spans="1:1" x14ac:dyDescent="0.3">
      <c r="A310" s="7"/>
    </row>
    <row r="311" spans="1:1" x14ac:dyDescent="0.3">
      <c r="A311" s="7"/>
    </row>
    <row r="312" spans="1:1" x14ac:dyDescent="0.3">
      <c r="A312" s="7"/>
    </row>
    <row r="313" spans="1:1" x14ac:dyDescent="0.3">
      <c r="A313" s="7"/>
    </row>
    <row r="314" spans="1:1" x14ac:dyDescent="0.3">
      <c r="A314" s="7"/>
    </row>
    <row r="315" spans="1:1" x14ac:dyDescent="0.3">
      <c r="A315" s="7"/>
    </row>
    <row r="316" spans="1:1" x14ac:dyDescent="0.3">
      <c r="A316" s="7"/>
    </row>
    <row r="317" spans="1:1" x14ac:dyDescent="0.3">
      <c r="A317" s="7"/>
    </row>
    <row r="318" spans="1:1" x14ac:dyDescent="0.3">
      <c r="A318" s="7"/>
    </row>
    <row r="319" spans="1:1" x14ac:dyDescent="0.3">
      <c r="A319" s="7"/>
    </row>
    <row r="320" spans="1:1" x14ac:dyDescent="0.3">
      <c r="A320" s="7"/>
    </row>
    <row r="321" spans="1:1" x14ac:dyDescent="0.3">
      <c r="A321" s="7"/>
    </row>
    <row r="322" spans="1:1" x14ac:dyDescent="0.3">
      <c r="A322" s="7"/>
    </row>
    <row r="323" spans="1:1" x14ac:dyDescent="0.3">
      <c r="A323" s="7"/>
    </row>
    <row r="324" spans="1:1" x14ac:dyDescent="0.3">
      <c r="A324" s="7"/>
    </row>
    <row r="325" spans="1:1" x14ac:dyDescent="0.3">
      <c r="A325" s="7"/>
    </row>
    <row r="326" spans="1:1" x14ac:dyDescent="0.3">
      <c r="A326" s="7"/>
    </row>
    <row r="327" spans="1:1" x14ac:dyDescent="0.3">
      <c r="A327" s="7"/>
    </row>
    <row r="328" spans="1:1" x14ac:dyDescent="0.3">
      <c r="A328" s="7"/>
    </row>
    <row r="329" spans="1:1" x14ac:dyDescent="0.3">
      <c r="A329" s="7"/>
    </row>
    <row r="330" spans="1:1" x14ac:dyDescent="0.3">
      <c r="A330" s="7"/>
    </row>
    <row r="331" spans="1:1" x14ac:dyDescent="0.3">
      <c r="A331" s="7"/>
    </row>
    <row r="332" spans="1:1" x14ac:dyDescent="0.3">
      <c r="A332" s="7"/>
    </row>
    <row r="333" spans="1:1" x14ac:dyDescent="0.3">
      <c r="A333" s="7"/>
    </row>
    <row r="334" spans="1:1" x14ac:dyDescent="0.3">
      <c r="A334" s="7"/>
    </row>
    <row r="335" spans="1:1" x14ac:dyDescent="0.3">
      <c r="A335" s="7"/>
    </row>
    <row r="336" spans="1:1" x14ac:dyDescent="0.3">
      <c r="A336" s="7"/>
    </row>
    <row r="337" spans="1:1" x14ac:dyDescent="0.3">
      <c r="A337" s="7"/>
    </row>
    <row r="338" spans="1:1" x14ac:dyDescent="0.3">
      <c r="A338" s="7"/>
    </row>
    <row r="339" spans="1:1" x14ac:dyDescent="0.3">
      <c r="A339" s="7"/>
    </row>
    <row r="340" spans="1:1" x14ac:dyDescent="0.3">
      <c r="A340" s="7"/>
    </row>
    <row r="341" spans="1:1" x14ac:dyDescent="0.3">
      <c r="A341" s="7"/>
    </row>
    <row r="342" spans="1:1" x14ac:dyDescent="0.3">
      <c r="A342" s="7"/>
    </row>
    <row r="343" spans="1:1" x14ac:dyDescent="0.3">
      <c r="A343" s="7"/>
    </row>
    <row r="344" spans="1:1" x14ac:dyDescent="0.3">
      <c r="A344" s="7"/>
    </row>
    <row r="345" spans="1:1" x14ac:dyDescent="0.3">
      <c r="A345" s="7"/>
    </row>
    <row r="346" spans="1:1" x14ac:dyDescent="0.3">
      <c r="A346" s="7"/>
    </row>
    <row r="347" spans="1:1" x14ac:dyDescent="0.3">
      <c r="A347" s="7"/>
    </row>
    <row r="348" spans="1:1" x14ac:dyDescent="0.3">
      <c r="A348" s="7"/>
    </row>
    <row r="349" spans="1:1" x14ac:dyDescent="0.3">
      <c r="A349" s="7"/>
    </row>
    <row r="350" spans="1:1" x14ac:dyDescent="0.3">
      <c r="A350" s="7"/>
    </row>
    <row r="351" spans="1:1" x14ac:dyDescent="0.3">
      <c r="A351" s="7"/>
    </row>
    <row r="352" spans="1:1" x14ac:dyDescent="0.3">
      <c r="A352" s="7"/>
    </row>
    <row r="353" spans="1:13" x14ac:dyDescent="0.3">
      <c r="A353" s="7"/>
    </row>
    <row r="354" spans="1:13" x14ac:dyDescent="0.3">
      <c r="A354" s="7"/>
    </row>
    <row r="355" spans="1:13" x14ac:dyDescent="0.3">
      <c r="A355" s="7"/>
    </row>
    <row r="356" spans="1:13" x14ac:dyDescent="0.3">
      <c r="A356" s="7"/>
    </row>
    <row r="357" spans="1:13" x14ac:dyDescent="0.3">
      <c r="A357" s="7"/>
    </row>
    <row r="358" spans="1:13" x14ac:dyDescent="0.3">
      <c r="A358" s="7"/>
    </row>
    <row r="359" spans="1:13" x14ac:dyDescent="0.3">
      <c r="A359" s="7"/>
    </row>
    <row r="360" spans="1:13" x14ac:dyDescent="0.3">
      <c r="A360" s="7"/>
    </row>
    <row r="361" spans="1:13" x14ac:dyDescent="0.3">
      <c r="A361" s="7"/>
    </row>
    <row r="362" spans="1:13" x14ac:dyDescent="0.3">
      <c r="A362" s="7"/>
    </row>
    <row r="363" spans="1:13" x14ac:dyDescent="0.3">
      <c r="A363" s="7"/>
    </row>
    <row r="364" spans="1:13" x14ac:dyDescent="0.3">
      <c r="A364" s="7"/>
    </row>
    <row r="365" spans="1:13" x14ac:dyDescent="0.3">
      <c r="A365" s="7"/>
    </row>
    <row r="366" spans="1:13" x14ac:dyDescent="0.3">
      <c r="A366" s="7"/>
    </row>
    <row r="367" spans="1:13" x14ac:dyDescent="0.3">
      <c r="A367" s="7"/>
    </row>
    <row r="368" spans="1:13" s="9" customFormat="1" x14ac:dyDescent="0.3">
      <c r="A368" s="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/>
      <c r="M368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8"/>
  <sheetViews>
    <sheetView workbookViewId="0">
      <pane ySplit="3" topLeftCell="A4" activePane="bottomLeft" state="frozen"/>
      <selection pane="bottomLeft" activeCell="F5" sqref="F5"/>
    </sheetView>
  </sheetViews>
  <sheetFormatPr defaultRowHeight="14.4" x14ac:dyDescent="0.3"/>
  <cols>
    <col min="1" max="1" width="12.44140625" style="7" customWidth="1"/>
    <col min="2" max="2" width="15" style="97" customWidth="1"/>
    <col min="3" max="3" width="91.5546875" customWidth="1"/>
  </cols>
  <sheetData>
    <row r="1" spans="1:3" ht="18" x14ac:dyDescent="0.35">
      <c r="A1" s="110" t="s">
        <v>198</v>
      </c>
    </row>
    <row r="2" spans="1:3" ht="15" thickBot="1" x14ac:dyDescent="0.35"/>
    <row r="3" spans="1:3" s="109" customFormat="1" ht="31.2" customHeight="1" thickBot="1" x14ac:dyDescent="0.35">
      <c r="A3" s="112" t="s">
        <v>181</v>
      </c>
      <c r="B3" s="113" t="s">
        <v>199</v>
      </c>
      <c r="C3" s="114"/>
    </row>
    <row r="4" spans="1:3" x14ac:dyDescent="0.3">
      <c r="A4" s="7">
        <v>41275</v>
      </c>
      <c r="B4" s="97">
        <f>SUMIFS(Реестр!$C:$C,Реестр!$E:$E,"Поступления от продаж",Реестр!$A:$A,A4)</f>
        <v>0</v>
      </c>
      <c r="C4" s="111">
        <f>B4</f>
        <v>0</v>
      </c>
    </row>
    <row r="5" spans="1:3" x14ac:dyDescent="0.3">
      <c r="A5" s="7">
        <v>41276</v>
      </c>
      <c r="B5" s="97">
        <f>SUMIFS(Реестр!$C:$C,Реестр!$E:$E,"Поступления от продаж",Реестр!$A:$A,A5)</f>
        <v>0</v>
      </c>
      <c r="C5" s="111">
        <f t="shared" ref="C5:C68" si="0">B5</f>
        <v>0</v>
      </c>
    </row>
    <row r="6" spans="1:3" x14ac:dyDescent="0.3">
      <c r="A6" s="7">
        <v>41277</v>
      </c>
      <c r="B6" s="97">
        <f>SUMIFS(Реестр!$C:$C,Реестр!$E:$E,"Поступления от продаж",Реестр!$A:$A,A6)</f>
        <v>0</v>
      </c>
      <c r="C6" s="111">
        <f t="shared" si="0"/>
        <v>0</v>
      </c>
    </row>
    <row r="7" spans="1:3" x14ac:dyDescent="0.3">
      <c r="A7" s="7">
        <v>41278</v>
      </c>
      <c r="B7" s="97">
        <f>SUMIFS(Реестр!$C:$C,Реестр!$E:$E,"Поступления от продаж",Реестр!$A:$A,A7)</f>
        <v>0</v>
      </c>
      <c r="C7" s="111">
        <f t="shared" si="0"/>
        <v>0</v>
      </c>
    </row>
    <row r="8" spans="1:3" x14ac:dyDescent="0.3">
      <c r="A8" s="7">
        <v>41279</v>
      </c>
      <c r="B8" s="97">
        <f>SUMIFS(Реестр!$C:$C,Реестр!$E:$E,"Поступления от продаж",Реестр!$A:$A,A8)</f>
        <v>0</v>
      </c>
      <c r="C8" s="111">
        <f t="shared" si="0"/>
        <v>0</v>
      </c>
    </row>
    <row r="9" spans="1:3" x14ac:dyDescent="0.3">
      <c r="A9" s="7">
        <v>41280</v>
      </c>
      <c r="B9" s="97">
        <f>SUMIFS(Реестр!$C:$C,Реестр!$E:$E,"Поступления от продаж",Реестр!$A:$A,A9)</f>
        <v>0</v>
      </c>
      <c r="C9" s="111">
        <f t="shared" si="0"/>
        <v>0</v>
      </c>
    </row>
    <row r="10" spans="1:3" x14ac:dyDescent="0.3">
      <c r="A10" s="7">
        <v>41281</v>
      </c>
      <c r="B10" s="97">
        <f>SUMIFS(Реестр!$C:$C,Реестр!$E:$E,"Поступления от продаж",Реестр!$A:$A,A10)</f>
        <v>0</v>
      </c>
      <c r="C10" s="111">
        <f t="shared" si="0"/>
        <v>0</v>
      </c>
    </row>
    <row r="11" spans="1:3" x14ac:dyDescent="0.3">
      <c r="A11" s="7">
        <v>41282</v>
      </c>
      <c r="B11" s="97">
        <f>SUMIFS(Реестр!$C:$C,Реестр!$E:$E,"Поступления от продаж",Реестр!$A:$A,A11)</f>
        <v>0</v>
      </c>
      <c r="C11" s="111">
        <f t="shared" si="0"/>
        <v>0</v>
      </c>
    </row>
    <row r="12" spans="1:3" x14ac:dyDescent="0.3">
      <c r="A12" s="7">
        <v>41283</v>
      </c>
      <c r="B12" s="97">
        <f>SUMIFS(Реестр!$C:$C,Реестр!$E:$E,"Поступления от продаж",Реестр!$A:$A,A12)</f>
        <v>290090</v>
      </c>
      <c r="C12" s="111">
        <f t="shared" si="0"/>
        <v>290090</v>
      </c>
    </row>
    <row r="13" spans="1:3" x14ac:dyDescent="0.3">
      <c r="A13" s="7">
        <v>41284</v>
      </c>
      <c r="B13" s="97">
        <f>SUMIFS(Реестр!$C:$C,Реестр!$E:$E,"Поступления от продаж",Реестр!$A:$A,A13)</f>
        <v>1449198.42</v>
      </c>
      <c r="C13" s="111">
        <f t="shared" si="0"/>
        <v>1449198.42</v>
      </c>
    </row>
    <row r="14" spans="1:3" x14ac:dyDescent="0.3">
      <c r="A14" s="7">
        <v>41285</v>
      </c>
      <c r="B14" s="97">
        <f>SUMIFS(Реестр!$C:$C,Реестр!$E:$E,"Поступления от продаж",Реестр!$A:$A,A14)</f>
        <v>0</v>
      </c>
      <c r="C14" s="111">
        <f t="shared" si="0"/>
        <v>0</v>
      </c>
    </row>
    <row r="15" spans="1:3" x14ac:dyDescent="0.3">
      <c r="A15" s="7">
        <v>41286</v>
      </c>
      <c r="B15" s="97">
        <f>SUMIFS(Реестр!$C:$C,Реестр!$E:$E,"Поступления от продаж",Реестр!$A:$A,A15)</f>
        <v>0</v>
      </c>
      <c r="C15" s="111">
        <f t="shared" si="0"/>
        <v>0</v>
      </c>
    </row>
    <row r="16" spans="1:3" x14ac:dyDescent="0.3">
      <c r="A16" s="7">
        <v>41287</v>
      </c>
      <c r="B16" s="97">
        <f>SUMIFS(Реестр!$C:$C,Реестр!$E:$E,"Поступления от продаж",Реестр!$A:$A,A16)</f>
        <v>0</v>
      </c>
      <c r="C16" s="111">
        <f t="shared" si="0"/>
        <v>0</v>
      </c>
    </row>
    <row r="17" spans="1:3" x14ac:dyDescent="0.3">
      <c r="A17" s="7">
        <v>41288</v>
      </c>
      <c r="B17" s="97">
        <f>SUMIFS(Реестр!$C:$C,Реестр!$E:$E,"Поступления от продаж",Реестр!$A:$A,A17)</f>
        <v>200353.97</v>
      </c>
      <c r="C17" s="111">
        <f t="shared" si="0"/>
        <v>200353.97</v>
      </c>
    </row>
    <row r="18" spans="1:3" x14ac:dyDescent="0.3">
      <c r="A18" s="7">
        <v>41289</v>
      </c>
      <c r="B18" s="97">
        <f>SUMIFS(Реестр!$C:$C,Реестр!$E:$E,"Поступления от продаж",Реестр!$A:$A,A18)</f>
        <v>511792.8</v>
      </c>
      <c r="C18" s="111">
        <f t="shared" si="0"/>
        <v>511792.8</v>
      </c>
    </row>
    <row r="19" spans="1:3" x14ac:dyDescent="0.3">
      <c r="A19" s="7">
        <v>41290</v>
      </c>
      <c r="B19" s="97">
        <f>SUMIFS(Реестр!$C:$C,Реестр!$E:$E,"Поступления от продаж",Реестр!$A:$A,A19)</f>
        <v>262845</v>
      </c>
      <c r="C19" s="111">
        <f t="shared" si="0"/>
        <v>262845</v>
      </c>
    </row>
    <row r="20" spans="1:3" x14ac:dyDescent="0.3">
      <c r="A20" s="7">
        <v>41291</v>
      </c>
      <c r="B20" s="97">
        <f>SUMIFS(Реестр!$C:$C,Реестр!$E:$E,"Поступления от продаж",Реестр!$A:$A,A20)</f>
        <v>577450.26</v>
      </c>
      <c r="C20" s="111">
        <f t="shared" si="0"/>
        <v>577450.26</v>
      </c>
    </row>
    <row r="21" spans="1:3" x14ac:dyDescent="0.3">
      <c r="A21" s="7">
        <v>41292</v>
      </c>
      <c r="B21" s="97">
        <f>SUMIFS(Реестр!$C:$C,Реестр!$E:$E,"Поступления от продаж",Реестр!$A:$A,A21)</f>
        <v>-262845</v>
      </c>
      <c r="C21" s="111">
        <f t="shared" si="0"/>
        <v>-262845</v>
      </c>
    </row>
    <row r="22" spans="1:3" x14ac:dyDescent="0.3">
      <c r="A22" s="7">
        <v>41293</v>
      </c>
      <c r="B22" s="97">
        <f>SUMIFS(Реестр!$C:$C,Реестр!$E:$E,"Поступления от продаж",Реестр!$A:$A,A22)</f>
        <v>0</v>
      </c>
      <c r="C22" s="111">
        <f t="shared" si="0"/>
        <v>0</v>
      </c>
    </row>
    <row r="23" spans="1:3" x14ac:dyDescent="0.3">
      <c r="A23" s="7">
        <v>41294</v>
      </c>
      <c r="B23" s="97">
        <f>SUMIFS(Реестр!$C:$C,Реестр!$E:$E,"Поступления от продаж",Реестр!$A:$A,A23)</f>
        <v>0</v>
      </c>
      <c r="C23" s="111">
        <f t="shared" si="0"/>
        <v>0</v>
      </c>
    </row>
    <row r="24" spans="1:3" x14ac:dyDescent="0.3">
      <c r="A24" s="7">
        <v>41295</v>
      </c>
      <c r="B24" s="97">
        <f>SUMIFS(Реестр!$C:$C,Реестр!$E:$E,"Поступления от продаж",Реестр!$A:$A,A24)</f>
        <v>391965.94</v>
      </c>
      <c r="C24" s="111">
        <f t="shared" si="0"/>
        <v>391965.94</v>
      </c>
    </row>
    <row r="25" spans="1:3" x14ac:dyDescent="0.3">
      <c r="A25" s="7">
        <v>41296</v>
      </c>
      <c r="B25" s="97">
        <f>SUMIFS(Реестр!$C:$C,Реестр!$E:$E,"Поступления от продаж",Реестр!$A:$A,A25)</f>
        <v>76683.48000000001</v>
      </c>
      <c r="C25" s="111">
        <f t="shared" si="0"/>
        <v>76683.48000000001</v>
      </c>
    </row>
    <row r="26" spans="1:3" x14ac:dyDescent="0.3">
      <c r="A26" s="7">
        <v>41297</v>
      </c>
      <c r="B26" s="97">
        <f>SUMIFS(Реестр!$C:$C,Реестр!$E:$E,"Поступления от продаж",Реестр!$A:$A,A26)</f>
        <v>183513.60000000001</v>
      </c>
      <c r="C26" s="111">
        <f t="shared" si="0"/>
        <v>183513.60000000001</v>
      </c>
    </row>
    <row r="27" spans="1:3" x14ac:dyDescent="0.3">
      <c r="A27" s="7">
        <v>41298</v>
      </c>
      <c r="B27" s="97">
        <f>SUMIFS(Реестр!$C:$C,Реестр!$E:$E,"Поступления от продаж",Реестр!$A:$A,A27)</f>
        <v>289120.71000000002</v>
      </c>
      <c r="C27" s="111">
        <f t="shared" si="0"/>
        <v>289120.71000000002</v>
      </c>
    </row>
    <row r="28" spans="1:3" x14ac:dyDescent="0.3">
      <c r="A28" s="7">
        <v>41299</v>
      </c>
      <c r="B28" s="97">
        <f>SUMIFS(Реестр!$C:$C,Реестр!$E:$E,"Поступления от продаж",Реестр!$A:$A,A28)</f>
        <v>480838.41000000003</v>
      </c>
      <c r="C28" s="111">
        <f t="shared" si="0"/>
        <v>480838.41000000003</v>
      </c>
    </row>
    <row r="29" spans="1:3" x14ac:dyDescent="0.3">
      <c r="A29" s="7">
        <v>41300</v>
      </c>
      <c r="B29" s="97">
        <f>SUMIFS(Реестр!$C:$C,Реестр!$E:$E,"Поступления от продаж",Реестр!$A:$A,A29)</f>
        <v>0</v>
      </c>
      <c r="C29" s="111">
        <f t="shared" si="0"/>
        <v>0</v>
      </c>
    </row>
    <row r="30" spans="1:3" x14ac:dyDescent="0.3">
      <c r="A30" s="7">
        <v>41301</v>
      </c>
      <c r="B30" s="97">
        <f>SUMIFS(Реестр!$C:$C,Реестр!$E:$E,"Поступления от продаж",Реестр!$A:$A,A30)</f>
        <v>0</v>
      </c>
      <c r="C30" s="111">
        <f t="shared" si="0"/>
        <v>0</v>
      </c>
    </row>
    <row r="31" spans="1:3" x14ac:dyDescent="0.3">
      <c r="A31" s="7">
        <v>41302</v>
      </c>
      <c r="B31" s="97">
        <f>SUMIFS(Реестр!$C:$C,Реестр!$E:$E,"Поступления от продаж",Реестр!$A:$A,A31)</f>
        <v>1646228.2</v>
      </c>
      <c r="C31" s="111">
        <f t="shared" si="0"/>
        <v>1646228.2</v>
      </c>
    </row>
    <row r="32" spans="1:3" x14ac:dyDescent="0.3">
      <c r="A32" s="7">
        <v>41303</v>
      </c>
      <c r="B32" s="97">
        <f>SUMIFS(Реестр!$C:$C,Реестр!$E:$E,"Поступления от продаж",Реестр!$A:$A,A32)</f>
        <v>1213953.44</v>
      </c>
      <c r="C32" s="111">
        <f t="shared" si="0"/>
        <v>1213953.44</v>
      </c>
    </row>
    <row r="33" spans="1:3" x14ac:dyDescent="0.3">
      <c r="A33" s="7">
        <v>41304</v>
      </c>
      <c r="B33" s="97">
        <f>SUMIFS(Реестр!$C:$C,Реестр!$E:$E,"Поступления от продаж",Реестр!$A:$A,A33)</f>
        <v>206838.55</v>
      </c>
      <c r="C33" s="111">
        <f t="shared" si="0"/>
        <v>206838.55</v>
      </c>
    </row>
    <row r="34" spans="1:3" x14ac:dyDescent="0.3">
      <c r="A34" s="7">
        <v>41305</v>
      </c>
      <c r="B34" s="97">
        <f>SUMIFS(Реестр!$C:$C,Реестр!$E:$E,"Поступления от продаж",Реестр!$A:$A,A34)</f>
        <v>85491</v>
      </c>
      <c r="C34" s="111">
        <f t="shared" si="0"/>
        <v>85491</v>
      </c>
    </row>
    <row r="35" spans="1:3" x14ac:dyDescent="0.3">
      <c r="A35" s="7">
        <v>41306</v>
      </c>
      <c r="B35" s="97">
        <f>SUMIFS(Реестр!$C:$C,Реестр!$E:$E,"Поступления от продаж",Реестр!$A:$A,A35)</f>
        <v>432457.03000000009</v>
      </c>
      <c r="C35" s="111">
        <f t="shared" si="0"/>
        <v>432457.03000000009</v>
      </c>
    </row>
    <row r="36" spans="1:3" x14ac:dyDescent="0.3">
      <c r="A36" s="7">
        <v>41307</v>
      </c>
      <c r="B36" s="97">
        <f>SUMIFS(Реестр!$C:$C,Реестр!$E:$E,"Поступления от продаж",Реестр!$A:$A,A36)</f>
        <v>0</v>
      </c>
      <c r="C36" s="111">
        <f t="shared" si="0"/>
        <v>0</v>
      </c>
    </row>
    <row r="37" spans="1:3" x14ac:dyDescent="0.3">
      <c r="A37" s="7">
        <v>41308</v>
      </c>
      <c r="B37" s="97">
        <f>SUMIFS(Реестр!$C:$C,Реестр!$E:$E,"Поступления от продаж",Реестр!$A:$A,A37)</f>
        <v>0</v>
      </c>
      <c r="C37" s="111">
        <f t="shared" si="0"/>
        <v>0</v>
      </c>
    </row>
    <row r="38" spans="1:3" x14ac:dyDescent="0.3">
      <c r="A38" s="7">
        <v>41309</v>
      </c>
      <c r="B38" s="97">
        <f>SUMIFS(Реестр!$C:$C,Реестр!$E:$E,"Поступления от продаж",Реестр!$A:$A,A38)</f>
        <v>482117.93</v>
      </c>
      <c r="C38" s="111">
        <f t="shared" si="0"/>
        <v>482117.93</v>
      </c>
    </row>
    <row r="39" spans="1:3" x14ac:dyDescent="0.3">
      <c r="A39" s="7">
        <v>41310</v>
      </c>
      <c r="B39" s="97">
        <f>SUMIFS(Реестр!$C:$C,Реестр!$E:$E,"Поступления от продаж",Реестр!$A:$A,A39)</f>
        <v>300369</v>
      </c>
      <c r="C39" s="111">
        <f t="shared" si="0"/>
        <v>300369</v>
      </c>
    </row>
    <row r="40" spans="1:3" x14ac:dyDescent="0.3">
      <c r="A40" s="7">
        <v>41311</v>
      </c>
      <c r="B40" s="97">
        <f>SUMIFS(Реестр!$C:$C,Реестр!$E:$E,"Поступления от продаж",Реестр!$A:$A,A40)</f>
        <v>426793.74</v>
      </c>
      <c r="C40" s="111">
        <f t="shared" si="0"/>
        <v>426793.74</v>
      </c>
    </row>
    <row r="41" spans="1:3" x14ac:dyDescent="0.3">
      <c r="A41" s="7">
        <v>41312</v>
      </c>
      <c r="B41" s="97">
        <f>SUMIFS(Реестр!$C:$C,Реестр!$E:$E,"Поступления от продаж",Реестр!$A:$A,A41)</f>
        <v>30001.5</v>
      </c>
      <c r="C41" s="111">
        <f t="shared" si="0"/>
        <v>30001.5</v>
      </c>
    </row>
    <row r="42" spans="1:3" x14ac:dyDescent="0.3">
      <c r="A42" s="7">
        <v>41313</v>
      </c>
      <c r="B42" s="97">
        <f>SUMIFS(Реестр!$C:$C,Реестр!$E:$E,"Поступления от продаж",Реестр!$A:$A,A42)</f>
        <v>813622.34</v>
      </c>
      <c r="C42" s="111">
        <f t="shared" si="0"/>
        <v>813622.34</v>
      </c>
    </row>
    <row r="43" spans="1:3" x14ac:dyDescent="0.3">
      <c r="A43" s="7">
        <v>41314</v>
      </c>
      <c r="B43" s="97">
        <f>SUMIFS(Реестр!$C:$C,Реестр!$E:$E,"Поступления от продаж",Реестр!$A:$A,A43)</f>
        <v>0</v>
      </c>
      <c r="C43" s="111">
        <f t="shared" si="0"/>
        <v>0</v>
      </c>
    </row>
    <row r="44" spans="1:3" x14ac:dyDescent="0.3">
      <c r="A44" s="7">
        <v>41315</v>
      </c>
      <c r="B44" s="97">
        <f>SUMIFS(Реестр!$C:$C,Реестр!$E:$E,"Поступления от продаж",Реестр!$A:$A,A44)</f>
        <v>0</v>
      </c>
      <c r="C44" s="111">
        <f t="shared" si="0"/>
        <v>0</v>
      </c>
    </row>
    <row r="45" spans="1:3" x14ac:dyDescent="0.3">
      <c r="A45" s="7">
        <v>41316</v>
      </c>
      <c r="B45" s="97">
        <f>SUMIFS(Реестр!$C:$C,Реестр!$E:$E,"Поступления от продаж",Реестр!$A:$A,A45)</f>
        <v>910192.40999999992</v>
      </c>
      <c r="C45" s="111">
        <f t="shared" si="0"/>
        <v>910192.40999999992</v>
      </c>
    </row>
    <row r="46" spans="1:3" x14ac:dyDescent="0.3">
      <c r="A46" s="7">
        <v>41317</v>
      </c>
      <c r="B46" s="97">
        <f>SUMIFS(Реестр!$C:$C,Реестр!$E:$E,"Поступления от продаж",Реестр!$A:$A,A46)</f>
        <v>2470595.5699999998</v>
      </c>
      <c r="C46" s="111">
        <f t="shared" si="0"/>
        <v>2470595.5699999998</v>
      </c>
    </row>
    <row r="47" spans="1:3" x14ac:dyDescent="0.3">
      <c r="A47" s="7">
        <v>41318</v>
      </c>
      <c r="B47" s="97">
        <f>SUMIFS(Реестр!$C:$C,Реестр!$E:$E,"Поступления от продаж",Реестр!$A:$A,A47)</f>
        <v>97250.290000000008</v>
      </c>
      <c r="C47" s="111">
        <f t="shared" si="0"/>
        <v>97250.290000000008</v>
      </c>
    </row>
    <row r="48" spans="1:3" x14ac:dyDescent="0.3">
      <c r="A48" s="7">
        <v>41319</v>
      </c>
      <c r="B48" s="97">
        <f>SUMIFS(Реестр!$C:$C,Реестр!$E:$E,"Поступления от продаж",Реестр!$A:$A,A48)</f>
        <v>1128339.57</v>
      </c>
      <c r="C48" s="111">
        <f t="shared" si="0"/>
        <v>1128339.57</v>
      </c>
    </row>
    <row r="49" spans="1:3" x14ac:dyDescent="0.3">
      <c r="A49" s="7">
        <v>41320</v>
      </c>
      <c r="B49" s="97">
        <f>SUMIFS(Реестр!$C:$C,Реестр!$E:$E,"Поступления от продаж",Реестр!$A:$A,A49)</f>
        <v>-1863800</v>
      </c>
      <c r="C49" s="111">
        <f t="shared" si="0"/>
        <v>-1863800</v>
      </c>
    </row>
    <row r="50" spans="1:3" x14ac:dyDescent="0.3">
      <c r="A50" s="7">
        <v>41321</v>
      </c>
      <c r="B50" s="97">
        <f>SUMIFS(Реестр!$C:$C,Реестр!$E:$E,"Поступления от продаж",Реестр!$A:$A,A50)</f>
        <v>0</v>
      </c>
      <c r="C50" s="111">
        <f t="shared" si="0"/>
        <v>0</v>
      </c>
    </row>
    <row r="51" spans="1:3" x14ac:dyDescent="0.3">
      <c r="A51" s="7">
        <v>41322</v>
      </c>
      <c r="B51" s="97">
        <f>SUMIFS(Реестр!$C:$C,Реестр!$E:$E,"Поступления от продаж",Реестр!$A:$A,A51)</f>
        <v>0</v>
      </c>
      <c r="C51" s="111">
        <f t="shared" si="0"/>
        <v>0</v>
      </c>
    </row>
    <row r="52" spans="1:3" x14ac:dyDescent="0.3">
      <c r="A52" s="7">
        <v>41323</v>
      </c>
      <c r="B52" s="97">
        <f>SUMIFS(Реестр!$C:$C,Реестр!$E:$E,"Поступления от продаж",Реестр!$A:$A,A52)</f>
        <v>565684.39</v>
      </c>
      <c r="C52" s="111">
        <f t="shared" si="0"/>
        <v>565684.39</v>
      </c>
    </row>
    <row r="53" spans="1:3" x14ac:dyDescent="0.3">
      <c r="A53" s="7">
        <v>41324</v>
      </c>
      <c r="B53" s="97">
        <f>SUMIFS(Реестр!$C:$C,Реестр!$E:$E,"Поступления от продаж",Реестр!$A:$A,A53)</f>
        <v>584965</v>
      </c>
      <c r="C53" s="111">
        <f t="shared" si="0"/>
        <v>584965</v>
      </c>
    </row>
    <row r="54" spans="1:3" x14ac:dyDescent="0.3">
      <c r="A54" s="7">
        <v>41325</v>
      </c>
      <c r="B54" s="97">
        <f>SUMIFS(Реестр!$C:$C,Реестр!$E:$E,"Поступления от продаж",Реестр!$A:$A,A54)</f>
        <v>774238.9</v>
      </c>
      <c r="C54" s="111">
        <f t="shared" si="0"/>
        <v>774238.9</v>
      </c>
    </row>
    <row r="55" spans="1:3" x14ac:dyDescent="0.3">
      <c r="A55" s="7">
        <v>41326</v>
      </c>
      <c r="B55" s="97">
        <f>SUMIFS(Реестр!$C:$C,Реестр!$E:$E,"Поступления от продаж",Реестр!$A:$A,A55)</f>
        <v>692779.51</v>
      </c>
      <c r="C55" s="111">
        <f t="shared" si="0"/>
        <v>692779.51</v>
      </c>
    </row>
    <row r="56" spans="1:3" x14ac:dyDescent="0.3">
      <c r="A56" s="7">
        <v>41327</v>
      </c>
      <c r="B56" s="97">
        <f>SUMIFS(Реестр!$C:$C,Реестр!$E:$E,"Поступления от продаж",Реестр!$A:$A,A56)</f>
        <v>1137369.73</v>
      </c>
      <c r="C56" s="111">
        <f t="shared" si="0"/>
        <v>1137369.73</v>
      </c>
    </row>
    <row r="57" spans="1:3" x14ac:dyDescent="0.3">
      <c r="A57" s="7">
        <v>41328</v>
      </c>
      <c r="B57" s="97">
        <f>SUMIFS(Реестр!$C:$C,Реестр!$E:$E,"Поступления от продаж",Реестр!$A:$A,A57)</f>
        <v>0</v>
      </c>
      <c r="C57" s="111">
        <f t="shared" si="0"/>
        <v>0</v>
      </c>
    </row>
    <row r="58" spans="1:3" x14ac:dyDescent="0.3">
      <c r="A58" s="7">
        <v>41329</v>
      </c>
      <c r="B58" s="97">
        <f>SUMIFS(Реестр!$C:$C,Реестр!$E:$E,"Поступления от продаж",Реестр!$A:$A,A58)</f>
        <v>0</v>
      </c>
      <c r="C58" s="111">
        <f t="shared" si="0"/>
        <v>0</v>
      </c>
    </row>
    <row r="59" spans="1:3" x14ac:dyDescent="0.3">
      <c r="A59" s="7">
        <v>41330</v>
      </c>
      <c r="B59" s="97">
        <f>SUMIFS(Реестр!$C:$C,Реестр!$E:$E,"Поступления от продаж",Реестр!$A:$A,A59)</f>
        <v>746983.65</v>
      </c>
      <c r="C59" s="111">
        <f t="shared" si="0"/>
        <v>746983.65</v>
      </c>
    </row>
    <row r="60" spans="1:3" x14ac:dyDescent="0.3">
      <c r="A60" s="7">
        <v>41331</v>
      </c>
      <c r="B60" s="97">
        <f>SUMIFS(Реестр!$C:$C,Реестр!$E:$E,"Поступления от продаж",Реестр!$A:$A,A60)</f>
        <v>19391.7</v>
      </c>
      <c r="C60" s="111">
        <f t="shared" si="0"/>
        <v>19391.7</v>
      </c>
    </row>
    <row r="61" spans="1:3" x14ac:dyDescent="0.3">
      <c r="A61" s="7">
        <v>41332</v>
      </c>
      <c r="B61" s="97">
        <f>SUMIFS(Реестр!$C:$C,Реестр!$E:$E,"Поступления от продаж",Реестр!$A:$A,A61)</f>
        <v>119510</v>
      </c>
      <c r="C61" s="111">
        <f t="shared" si="0"/>
        <v>119510</v>
      </c>
    </row>
    <row r="62" spans="1:3" x14ac:dyDescent="0.3">
      <c r="A62" s="7">
        <v>41333</v>
      </c>
      <c r="B62" s="97">
        <f>SUMIFS(Реестр!$C:$C,Реестр!$E:$E,"Поступления от продаж",Реестр!$A:$A,A62)</f>
        <v>969848</v>
      </c>
      <c r="C62" s="111">
        <f t="shared" si="0"/>
        <v>969848</v>
      </c>
    </row>
    <row r="63" spans="1:3" x14ac:dyDescent="0.3">
      <c r="A63" s="7">
        <v>41334</v>
      </c>
      <c r="B63" s="97">
        <f>SUMIFS(Реестр!$C:$C,Реестр!$E:$E,"Поступления от продаж",Реестр!$A:$A,A63)</f>
        <v>350923</v>
      </c>
      <c r="C63" s="111">
        <f t="shared" si="0"/>
        <v>350923</v>
      </c>
    </row>
    <row r="64" spans="1:3" x14ac:dyDescent="0.3">
      <c r="A64" s="7">
        <v>41335</v>
      </c>
      <c r="B64" s="97">
        <f>SUMIFS(Реестр!$C:$C,Реестр!$E:$E,"Поступления от продаж",Реестр!$A:$A,A64)</f>
        <v>0</v>
      </c>
      <c r="C64" s="111">
        <f t="shared" si="0"/>
        <v>0</v>
      </c>
    </row>
    <row r="65" spans="1:3" x14ac:dyDescent="0.3">
      <c r="A65" s="7">
        <v>41336</v>
      </c>
      <c r="B65" s="97">
        <f>SUMIFS(Реестр!$C:$C,Реестр!$E:$E,"Поступления от продаж",Реестр!$A:$A,A65)</f>
        <v>0</v>
      </c>
      <c r="C65" s="111">
        <f t="shared" si="0"/>
        <v>0</v>
      </c>
    </row>
    <row r="66" spans="1:3" x14ac:dyDescent="0.3">
      <c r="A66" s="7">
        <v>41337</v>
      </c>
      <c r="B66" s="97">
        <f>SUMIFS(Реестр!$C:$C,Реестр!$E:$E,"Поступления от продаж",Реестр!$A:$A,A66)</f>
        <v>269444.46000000002</v>
      </c>
      <c r="C66" s="111">
        <f t="shared" si="0"/>
        <v>269444.46000000002</v>
      </c>
    </row>
    <row r="67" spans="1:3" x14ac:dyDescent="0.3">
      <c r="A67" s="7">
        <v>41338</v>
      </c>
      <c r="B67" s="97">
        <f>SUMIFS(Реестр!$C:$C,Реестр!$E:$E,"Поступления от продаж",Реестр!$A:$A,A67)</f>
        <v>400000</v>
      </c>
      <c r="C67" s="111">
        <f t="shared" si="0"/>
        <v>400000</v>
      </c>
    </row>
    <row r="68" spans="1:3" x14ac:dyDescent="0.3">
      <c r="A68" s="7">
        <v>41339</v>
      </c>
      <c r="B68" s="97">
        <f>SUMIFS(Реестр!$C:$C,Реестр!$E:$E,"Поступления от продаж",Реестр!$A:$A,A68)</f>
        <v>1560449.64</v>
      </c>
      <c r="C68" s="111">
        <f t="shared" si="0"/>
        <v>1560449.64</v>
      </c>
    </row>
    <row r="69" spans="1:3" x14ac:dyDescent="0.3">
      <c r="A69" s="7">
        <v>41340</v>
      </c>
      <c r="B69" s="97">
        <f>SUMIFS(Реестр!$C:$C,Реестр!$E:$E,"Поступления от продаж",Реестр!$A:$A,A69)</f>
        <v>18656.400000000023</v>
      </c>
      <c r="C69" s="111">
        <f t="shared" ref="C69:C132" si="1">B69</f>
        <v>18656.400000000023</v>
      </c>
    </row>
    <row r="70" spans="1:3" x14ac:dyDescent="0.3">
      <c r="A70" s="7">
        <v>41341</v>
      </c>
      <c r="B70" s="97">
        <f>SUMIFS(Реестр!$C:$C,Реестр!$E:$E,"Поступления от продаж",Реестр!$A:$A,A70)</f>
        <v>0</v>
      </c>
      <c r="C70" s="111">
        <f t="shared" si="1"/>
        <v>0</v>
      </c>
    </row>
    <row r="71" spans="1:3" x14ac:dyDescent="0.3">
      <c r="A71" s="7">
        <v>41342</v>
      </c>
      <c r="B71" s="97">
        <f>SUMIFS(Реестр!$C:$C,Реестр!$E:$E,"Поступления от продаж",Реестр!$A:$A,A71)</f>
        <v>0</v>
      </c>
      <c r="C71" s="111">
        <f t="shared" si="1"/>
        <v>0</v>
      </c>
    </row>
    <row r="72" spans="1:3" x14ac:dyDescent="0.3">
      <c r="A72" s="7">
        <v>41343</v>
      </c>
      <c r="B72" s="97">
        <f>SUMIFS(Реестр!$C:$C,Реестр!$E:$E,"Поступления от продаж",Реестр!$A:$A,A72)</f>
        <v>0</v>
      </c>
      <c r="C72" s="111">
        <f t="shared" si="1"/>
        <v>0</v>
      </c>
    </row>
    <row r="73" spans="1:3" x14ac:dyDescent="0.3">
      <c r="A73" s="7">
        <v>41344</v>
      </c>
      <c r="B73" s="97">
        <f>SUMIFS(Реестр!$C:$C,Реестр!$E:$E,"Поступления от продаж",Реестр!$A:$A,A73)</f>
        <v>151366.85999999999</v>
      </c>
      <c r="C73" s="111">
        <f t="shared" si="1"/>
        <v>151366.85999999999</v>
      </c>
    </row>
    <row r="74" spans="1:3" x14ac:dyDescent="0.3">
      <c r="A74" s="7">
        <v>41345</v>
      </c>
      <c r="B74" s="97">
        <f>SUMIFS(Реестр!$C:$C,Реестр!$E:$E,"Поступления от продаж",Реестр!$A:$A,A74)</f>
        <v>1542391.92</v>
      </c>
      <c r="C74" s="111">
        <f t="shared" si="1"/>
        <v>1542391.92</v>
      </c>
    </row>
    <row r="75" spans="1:3" x14ac:dyDescent="0.3">
      <c r="A75" s="7">
        <v>41346</v>
      </c>
      <c r="B75" s="97">
        <f>SUMIFS(Реестр!$C:$C,Реестр!$E:$E,"Поступления от продаж",Реестр!$A:$A,A75)</f>
        <v>28822.68</v>
      </c>
      <c r="C75" s="111">
        <f t="shared" si="1"/>
        <v>28822.68</v>
      </c>
    </row>
    <row r="76" spans="1:3" x14ac:dyDescent="0.3">
      <c r="A76" s="7">
        <v>41347</v>
      </c>
      <c r="B76" s="97">
        <f>SUMIFS(Реестр!$C:$C,Реестр!$E:$E,"Поступления от продаж",Реестр!$A:$A,A76)</f>
        <v>593084.08000000007</v>
      </c>
      <c r="C76" s="111">
        <f t="shared" si="1"/>
        <v>593084.08000000007</v>
      </c>
    </row>
    <row r="77" spans="1:3" x14ac:dyDescent="0.3">
      <c r="A77" s="7">
        <v>41348</v>
      </c>
      <c r="B77" s="97">
        <f>SUMIFS(Реестр!$C:$C,Реестр!$E:$E,"Поступления от продаж",Реестр!$A:$A,A77)</f>
        <v>15000.12</v>
      </c>
      <c r="C77" s="111">
        <f t="shared" si="1"/>
        <v>15000.12</v>
      </c>
    </row>
    <row r="78" spans="1:3" x14ac:dyDescent="0.3">
      <c r="A78" s="7">
        <v>41349</v>
      </c>
      <c r="B78" s="97">
        <f>SUMIFS(Реестр!$C:$C,Реестр!$E:$E,"Поступления от продаж",Реестр!$A:$A,A78)</f>
        <v>0</v>
      </c>
      <c r="C78" s="111">
        <f t="shared" si="1"/>
        <v>0</v>
      </c>
    </row>
    <row r="79" spans="1:3" x14ac:dyDescent="0.3">
      <c r="A79" s="7">
        <v>41350</v>
      </c>
      <c r="B79" s="97">
        <f>SUMIFS(Реестр!$C:$C,Реестр!$E:$E,"Поступления от продаж",Реестр!$A:$A,A79)</f>
        <v>0</v>
      </c>
      <c r="C79" s="111">
        <f t="shared" si="1"/>
        <v>0</v>
      </c>
    </row>
    <row r="80" spans="1:3" x14ac:dyDescent="0.3">
      <c r="A80" s="7">
        <v>41351</v>
      </c>
      <c r="B80" s="97">
        <f>SUMIFS(Реестр!$C:$C,Реестр!$E:$E,"Поступления от продаж",Реестр!$A:$A,A80)</f>
        <v>104864.04000000001</v>
      </c>
      <c r="C80" s="111">
        <f t="shared" si="1"/>
        <v>104864.04000000001</v>
      </c>
    </row>
    <row r="81" spans="1:3" x14ac:dyDescent="0.3">
      <c r="A81" s="7">
        <v>41352</v>
      </c>
      <c r="B81" s="97">
        <f>SUMIFS(Реестр!$C:$C,Реестр!$E:$E,"Поступления от продаж",Реестр!$A:$A,A81)</f>
        <v>131415.68000000002</v>
      </c>
      <c r="C81" s="111">
        <f t="shared" si="1"/>
        <v>131415.68000000002</v>
      </c>
    </row>
    <row r="82" spans="1:3" x14ac:dyDescent="0.3">
      <c r="A82" s="7">
        <v>41353</v>
      </c>
      <c r="B82" s="97">
        <f>SUMIFS(Реестр!$C:$C,Реестр!$E:$E,"Поступления от продаж",Реестр!$A:$A,A82)</f>
        <v>183280</v>
      </c>
      <c r="C82" s="111">
        <f t="shared" si="1"/>
        <v>183280</v>
      </c>
    </row>
    <row r="83" spans="1:3" x14ac:dyDescent="0.3">
      <c r="A83" s="7">
        <v>41354</v>
      </c>
      <c r="B83" s="97">
        <f>SUMIFS(Реестр!$C:$C,Реестр!$E:$E,"Поступления от продаж",Реестр!$A:$A,A83)</f>
        <v>21155.040000000001</v>
      </c>
      <c r="C83" s="111">
        <f t="shared" si="1"/>
        <v>21155.040000000001</v>
      </c>
    </row>
    <row r="84" spans="1:3" x14ac:dyDescent="0.3">
      <c r="A84" s="7">
        <v>41355</v>
      </c>
      <c r="B84" s="97">
        <f>SUMIFS(Реестр!$C:$C,Реестр!$E:$E,"Поступления от продаж",Реестр!$A:$A,A84)</f>
        <v>246023.45</v>
      </c>
      <c r="C84" s="111">
        <f t="shared" si="1"/>
        <v>246023.45</v>
      </c>
    </row>
    <row r="85" spans="1:3" x14ac:dyDescent="0.3">
      <c r="A85" s="7">
        <v>41356</v>
      </c>
      <c r="B85" s="97">
        <f>SUMIFS(Реестр!$C:$C,Реестр!$E:$E,"Поступления от продаж",Реестр!$A:$A,A85)</f>
        <v>0</v>
      </c>
      <c r="C85" s="111">
        <f t="shared" si="1"/>
        <v>0</v>
      </c>
    </row>
    <row r="86" spans="1:3" x14ac:dyDescent="0.3">
      <c r="A86" s="7">
        <v>41357</v>
      </c>
      <c r="B86" s="97">
        <f>SUMIFS(Реестр!$C:$C,Реестр!$E:$E,"Поступления от продаж",Реестр!$A:$A,A86)</f>
        <v>0</v>
      </c>
      <c r="C86" s="111">
        <f t="shared" si="1"/>
        <v>0</v>
      </c>
    </row>
    <row r="87" spans="1:3" x14ac:dyDescent="0.3">
      <c r="A87" s="7">
        <v>41358</v>
      </c>
      <c r="B87" s="97">
        <f>SUMIFS(Реестр!$C:$C,Реестр!$E:$E,"Поступления от продаж",Реестр!$A:$A,A87)</f>
        <v>605851.69999999995</v>
      </c>
      <c r="C87" s="111">
        <f t="shared" si="1"/>
        <v>605851.69999999995</v>
      </c>
    </row>
    <row r="88" spans="1:3" x14ac:dyDescent="0.3">
      <c r="A88" s="7">
        <v>41359</v>
      </c>
      <c r="B88" s="97">
        <f>SUMIFS(Реестр!$C:$C,Реестр!$E:$E,"Поступления от продаж",Реестр!$A:$A,A88)</f>
        <v>276789.65000000002</v>
      </c>
      <c r="C88" s="111">
        <f t="shared" si="1"/>
        <v>276789.65000000002</v>
      </c>
    </row>
    <row r="89" spans="1:3" x14ac:dyDescent="0.3">
      <c r="A89" s="7">
        <v>41360</v>
      </c>
      <c r="B89" s="97">
        <f>SUMIFS(Реестр!$C:$C,Реестр!$E:$E,"Поступления от продаж",Реестр!$A:$A,A89)</f>
        <v>347419.14</v>
      </c>
      <c r="C89" s="111">
        <f t="shared" si="1"/>
        <v>347419.14</v>
      </c>
    </row>
    <row r="90" spans="1:3" x14ac:dyDescent="0.3">
      <c r="A90" s="7">
        <v>41361</v>
      </c>
      <c r="B90" s="97">
        <f>SUMIFS(Реестр!$C:$C,Реестр!$E:$E,"Поступления от продаж",Реестр!$A:$A,A90)</f>
        <v>225182</v>
      </c>
      <c r="C90" s="111">
        <f t="shared" si="1"/>
        <v>225182</v>
      </c>
    </row>
    <row r="91" spans="1:3" x14ac:dyDescent="0.3">
      <c r="A91" s="7">
        <v>41362</v>
      </c>
      <c r="B91" s="97">
        <f>SUMIFS(Реестр!$C:$C,Реестр!$E:$E,"Поступления от продаж",Реестр!$A:$A,A91)</f>
        <v>1154441.4300000002</v>
      </c>
      <c r="C91" s="111">
        <f t="shared" si="1"/>
        <v>1154441.4300000002</v>
      </c>
    </row>
    <row r="92" spans="1:3" x14ac:dyDescent="0.3">
      <c r="A92" s="7">
        <v>41363</v>
      </c>
      <c r="B92" s="97">
        <f>SUMIFS(Реестр!$C:$C,Реестр!$E:$E,"Поступления от продаж",Реестр!$A:$A,A92)</f>
        <v>0</v>
      </c>
      <c r="C92" s="111">
        <f t="shared" si="1"/>
        <v>0</v>
      </c>
    </row>
    <row r="93" spans="1:3" x14ac:dyDescent="0.3">
      <c r="A93" s="7">
        <v>41364</v>
      </c>
      <c r="B93" s="97">
        <f>SUMIFS(Реестр!$C:$C,Реестр!$E:$E,"Поступления от продаж",Реестр!$A:$A,A93)</f>
        <v>282570</v>
      </c>
      <c r="C93" s="111">
        <f t="shared" si="1"/>
        <v>282570</v>
      </c>
    </row>
    <row r="94" spans="1:3" x14ac:dyDescent="0.3">
      <c r="A94" s="7">
        <v>41365</v>
      </c>
      <c r="B94" s="97">
        <f>SUMIFS(Реестр!$C:$C,Реестр!$E:$E,"Поступления от продаж",Реестр!$A:$A,A94)</f>
        <v>139723.79999999999</v>
      </c>
      <c r="C94" s="111">
        <f t="shared" si="1"/>
        <v>139723.79999999999</v>
      </c>
    </row>
    <row r="95" spans="1:3" x14ac:dyDescent="0.3">
      <c r="A95" s="7">
        <v>41366</v>
      </c>
      <c r="B95" s="97">
        <f>SUMIFS(Реестр!$C:$C,Реестр!$E:$E,"Поступления от продаж",Реестр!$A:$A,A95)</f>
        <v>1608962.49</v>
      </c>
      <c r="C95" s="111">
        <f t="shared" si="1"/>
        <v>1608962.49</v>
      </c>
    </row>
    <row r="96" spans="1:3" x14ac:dyDescent="0.3">
      <c r="A96" s="7">
        <v>41367</v>
      </c>
      <c r="B96" s="97">
        <f>SUMIFS(Реестр!$C:$C,Реестр!$E:$E,"Поступления от продаж",Реестр!$A:$A,A96)</f>
        <v>2149703.3199999998</v>
      </c>
      <c r="C96" s="111">
        <f t="shared" si="1"/>
        <v>2149703.3199999998</v>
      </c>
    </row>
    <row r="97" spans="1:3" x14ac:dyDescent="0.3">
      <c r="A97" s="7">
        <v>41368</v>
      </c>
      <c r="B97" s="97">
        <f>SUMIFS(Реестр!$C:$C,Реестр!$E:$E,"Поступления от продаж",Реестр!$A:$A,A97)</f>
        <v>248390.12</v>
      </c>
      <c r="C97" s="111">
        <f t="shared" si="1"/>
        <v>248390.12</v>
      </c>
    </row>
    <row r="98" spans="1:3" x14ac:dyDescent="0.3">
      <c r="A98" s="7">
        <v>41369</v>
      </c>
      <c r="B98" s="97">
        <f>SUMIFS(Реестр!$C:$C,Реестр!$E:$E,"Поступления от продаж",Реестр!$A:$A,A98)</f>
        <v>51114.07</v>
      </c>
      <c r="C98" s="111">
        <f t="shared" si="1"/>
        <v>51114.07</v>
      </c>
    </row>
    <row r="99" spans="1:3" x14ac:dyDescent="0.3">
      <c r="A99" s="7">
        <v>41370</v>
      </c>
      <c r="B99" s="97">
        <f>SUMIFS(Реестр!$C:$C,Реестр!$E:$E,"Поступления от продаж",Реестр!$A:$A,A99)</f>
        <v>0</v>
      </c>
      <c r="C99" s="111">
        <f t="shared" si="1"/>
        <v>0</v>
      </c>
    </row>
    <row r="100" spans="1:3" x14ac:dyDescent="0.3">
      <c r="A100" s="7">
        <v>41371</v>
      </c>
      <c r="B100" s="97">
        <f>SUMIFS(Реестр!$C:$C,Реестр!$E:$E,"Поступления от продаж",Реестр!$A:$A,A100)</f>
        <v>0</v>
      </c>
      <c r="C100" s="111">
        <f t="shared" si="1"/>
        <v>0</v>
      </c>
    </row>
    <row r="101" spans="1:3" x14ac:dyDescent="0.3">
      <c r="A101" s="7">
        <v>41372</v>
      </c>
      <c r="B101" s="97">
        <f>SUMIFS(Реестр!$C:$C,Реестр!$E:$E,"Поступления от продаж",Реестр!$A:$A,A101)</f>
        <v>298560.71999999997</v>
      </c>
      <c r="C101" s="111">
        <f t="shared" si="1"/>
        <v>298560.71999999997</v>
      </c>
    </row>
    <row r="102" spans="1:3" x14ac:dyDescent="0.3">
      <c r="A102" s="7">
        <v>41373</v>
      </c>
      <c r="B102" s="97">
        <f>SUMIFS(Реестр!$C:$C,Реестр!$E:$E,"Поступления от продаж",Реестр!$A:$A,A102)</f>
        <v>0</v>
      </c>
      <c r="C102" s="111">
        <f t="shared" si="1"/>
        <v>0</v>
      </c>
    </row>
    <row r="103" spans="1:3" x14ac:dyDescent="0.3">
      <c r="A103" s="7">
        <v>41374</v>
      </c>
      <c r="B103" s="97">
        <f>SUMIFS(Реестр!$C:$C,Реестр!$E:$E,"Поступления от продаж",Реестр!$A:$A,A103)</f>
        <v>145600.19999999998</v>
      </c>
      <c r="C103" s="111">
        <f t="shared" si="1"/>
        <v>145600.19999999998</v>
      </c>
    </row>
    <row r="104" spans="1:3" x14ac:dyDescent="0.3">
      <c r="A104" s="7">
        <v>41375</v>
      </c>
      <c r="B104" s="97">
        <f>SUMIFS(Реестр!$C:$C,Реестр!$E:$E,"Поступления от продаж",Реестр!$A:$A,A104)</f>
        <v>614749.62</v>
      </c>
      <c r="C104" s="111">
        <f t="shared" si="1"/>
        <v>614749.62</v>
      </c>
    </row>
    <row r="105" spans="1:3" x14ac:dyDescent="0.3">
      <c r="A105" s="7">
        <v>41376</v>
      </c>
      <c r="B105" s="97">
        <f>SUMIFS(Реестр!$C:$C,Реестр!$E:$E,"Поступления от продаж",Реестр!$A:$A,A105)</f>
        <v>360908.76</v>
      </c>
      <c r="C105" s="111">
        <f t="shared" si="1"/>
        <v>360908.76</v>
      </c>
    </row>
    <row r="106" spans="1:3" x14ac:dyDescent="0.3">
      <c r="A106" s="7">
        <v>41377</v>
      </c>
      <c r="B106" s="97">
        <f>SUMIFS(Реестр!$C:$C,Реестр!$E:$E,"Поступления от продаж",Реестр!$A:$A,A106)</f>
        <v>0</v>
      </c>
      <c r="C106" s="111">
        <f t="shared" si="1"/>
        <v>0</v>
      </c>
    </row>
    <row r="107" spans="1:3" x14ac:dyDescent="0.3">
      <c r="A107" s="7">
        <v>41378</v>
      </c>
      <c r="B107" s="97">
        <f>SUMIFS(Реестр!$C:$C,Реестр!$E:$E,"Поступления от продаж",Реестр!$A:$A,A107)</f>
        <v>0</v>
      </c>
      <c r="C107" s="111">
        <f t="shared" si="1"/>
        <v>0</v>
      </c>
    </row>
    <row r="108" spans="1:3" x14ac:dyDescent="0.3">
      <c r="A108" s="7">
        <v>41379</v>
      </c>
      <c r="B108" s="97">
        <f>SUMIFS(Реестр!$C:$C,Реестр!$E:$E,"Поступления от продаж",Реестр!$A:$A,A108)</f>
        <v>74340</v>
      </c>
      <c r="C108" s="111">
        <f t="shared" si="1"/>
        <v>74340</v>
      </c>
    </row>
    <row r="109" spans="1:3" x14ac:dyDescent="0.3">
      <c r="A109" s="7">
        <v>41380</v>
      </c>
      <c r="B109" s="97">
        <f>SUMIFS(Реестр!$C:$C,Реестр!$E:$E,"Поступления от продаж",Реестр!$A:$A,A109)</f>
        <v>0</v>
      </c>
      <c r="C109" s="111">
        <f t="shared" si="1"/>
        <v>0</v>
      </c>
    </row>
    <row r="110" spans="1:3" x14ac:dyDescent="0.3">
      <c r="A110" s="7">
        <v>41381</v>
      </c>
      <c r="B110" s="97">
        <f>SUMIFS(Реестр!$C:$C,Реестр!$E:$E,"Поступления от продаж",Реестр!$A:$A,A110)</f>
        <v>250241.52</v>
      </c>
      <c r="C110" s="111">
        <f t="shared" si="1"/>
        <v>250241.52</v>
      </c>
    </row>
    <row r="111" spans="1:3" x14ac:dyDescent="0.3">
      <c r="A111" s="7">
        <v>41382</v>
      </c>
      <c r="B111" s="97">
        <f>SUMIFS(Реестр!$C:$C,Реестр!$E:$E,"Поступления от продаж",Реестр!$A:$A,A111)</f>
        <v>627361.19999999995</v>
      </c>
      <c r="C111" s="111">
        <f t="shared" si="1"/>
        <v>627361.19999999995</v>
      </c>
    </row>
    <row r="112" spans="1:3" x14ac:dyDescent="0.3">
      <c r="A112" s="7">
        <v>41383</v>
      </c>
      <c r="B112" s="97">
        <f>SUMIFS(Реестр!$C:$C,Реестр!$E:$E,"Поступления от продаж",Реестр!$A:$A,A112)</f>
        <v>176938.35</v>
      </c>
      <c r="C112" s="111">
        <f t="shared" si="1"/>
        <v>176938.35</v>
      </c>
    </row>
    <row r="113" spans="1:3" x14ac:dyDescent="0.3">
      <c r="A113" s="7">
        <v>41384</v>
      </c>
      <c r="B113" s="97">
        <f>SUMIFS(Реестр!$C:$C,Реестр!$E:$E,"Поступления от продаж",Реестр!$A:$A,A113)</f>
        <v>0</v>
      </c>
      <c r="C113" s="111">
        <f t="shared" si="1"/>
        <v>0</v>
      </c>
    </row>
    <row r="114" spans="1:3" x14ac:dyDescent="0.3">
      <c r="A114" s="7">
        <v>41385</v>
      </c>
      <c r="B114" s="97">
        <f>SUMIFS(Реестр!$C:$C,Реестр!$E:$E,"Поступления от продаж",Реестр!$A:$A,A114)</f>
        <v>0</v>
      </c>
      <c r="C114" s="111">
        <f t="shared" si="1"/>
        <v>0</v>
      </c>
    </row>
    <row r="115" spans="1:3" x14ac:dyDescent="0.3">
      <c r="A115" s="7">
        <v>41386</v>
      </c>
      <c r="B115" s="97">
        <f>SUMIFS(Реестр!$C:$C,Реестр!$E:$E,"Поступления от продаж",Реестр!$A:$A,A115)</f>
        <v>186121.03</v>
      </c>
      <c r="C115" s="111">
        <f t="shared" si="1"/>
        <v>186121.03</v>
      </c>
    </row>
    <row r="116" spans="1:3" x14ac:dyDescent="0.3">
      <c r="A116" s="7">
        <v>41387</v>
      </c>
      <c r="B116" s="97">
        <f>SUMIFS(Реестр!$C:$C,Реестр!$E:$E,"Поступления от продаж",Реестр!$A:$A,A116)</f>
        <v>1730037.54</v>
      </c>
      <c r="C116" s="111">
        <f t="shared" si="1"/>
        <v>1730037.54</v>
      </c>
    </row>
    <row r="117" spans="1:3" x14ac:dyDescent="0.3">
      <c r="A117" s="7">
        <v>41388</v>
      </c>
      <c r="B117" s="97">
        <f>SUMIFS(Реестр!$C:$C,Реестр!$E:$E,"Поступления от продаж",Реестр!$A:$A,A117)</f>
        <v>169063.97999999998</v>
      </c>
      <c r="C117" s="111">
        <f t="shared" si="1"/>
        <v>169063.97999999998</v>
      </c>
    </row>
    <row r="118" spans="1:3" x14ac:dyDescent="0.3">
      <c r="A118" s="7">
        <v>41389</v>
      </c>
      <c r="B118" s="97">
        <f>SUMIFS(Реестр!$C:$C,Реестр!$E:$E,"Поступления от продаж",Реестр!$A:$A,A118)</f>
        <v>672830</v>
      </c>
      <c r="C118" s="111">
        <f t="shared" si="1"/>
        <v>672830</v>
      </c>
    </row>
    <row r="119" spans="1:3" x14ac:dyDescent="0.3">
      <c r="A119" s="7">
        <v>41390</v>
      </c>
      <c r="B119" s="97">
        <f>SUMIFS(Реестр!$C:$C,Реестр!$E:$E,"Поступления от продаж",Реестр!$A:$A,A119)</f>
        <v>6600</v>
      </c>
      <c r="C119" s="111">
        <f t="shared" si="1"/>
        <v>6600</v>
      </c>
    </row>
    <row r="120" spans="1:3" x14ac:dyDescent="0.3">
      <c r="A120" s="7">
        <v>41391</v>
      </c>
      <c r="B120" s="97">
        <f>SUMIFS(Реестр!$C:$C,Реестр!$E:$E,"Поступления от продаж",Реестр!$A:$A,A120)</f>
        <v>0</v>
      </c>
      <c r="C120" s="111">
        <f t="shared" si="1"/>
        <v>0</v>
      </c>
    </row>
    <row r="121" spans="1:3" x14ac:dyDescent="0.3">
      <c r="A121" s="7">
        <v>41392</v>
      </c>
      <c r="B121" s="97">
        <f>SUMIFS(Реестр!$C:$C,Реестр!$E:$E,"Поступления от продаж",Реестр!$A:$A,A121)</f>
        <v>0</v>
      </c>
      <c r="C121" s="111">
        <f t="shared" si="1"/>
        <v>0</v>
      </c>
    </row>
    <row r="122" spans="1:3" x14ac:dyDescent="0.3">
      <c r="A122" s="7">
        <v>41393</v>
      </c>
      <c r="B122" s="97">
        <f>SUMIFS(Реестр!$C:$C,Реестр!$E:$E,"Поступления от продаж",Реестр!$A:$A,A122)</f>
        <v>293112</v>
      </c>
      <c r="C122" s="111">
        <f t="shared" si="1"/>
        <v>293112</v>
      </c>
    </row>
    <row r="123" spans="1:3" x14ac:dyDescent="0.3">
      <c r="A123" s="7">
        <v>41394</v>
      </c>
      <c r="B123" s="97">
        <f>SUMIFS(Реестр!$C:$C,Реестр!$E:$E,"Поступления от продаж",Реестр!$A:$A,A123)</f>
        <v>486041.43999999994</v>
      </c>
      <c r="C123" s="111">
        <f t="shared" si="1"/>
        <v>486041.43999999994</v>
      </c>
    </row>
    <row r="124" spans="1:3" x14ac:dyDescent="0.3">
      <c r="A124" s="7">
        <v>41395</v>
      </c>
      <c r="B124" s="97">
        <f>SUMIFS(Реестр!$C:$C,Реестр!$E:$E,"Поступления от продаж",Реестр!$A:$A,A124)</f>
        <v>0</v>
      </c>
      <c r="C124" s="111">
        <f t="shared" si="1"/>
        <v>0</v>
      </c>
    </row>
    <row r="125" spans="1:3" x14ac:dyDescent="0.3">
      <c r="A125" s="7">
        <v>41396</v>
      </c>
      <c r="B125" s="97">
        <f>SUMIFS(Реестр!$C:$C,Реестр!$E:$E,"Поступления от продаж",Реестр!$A:$A,A125)</f>
        <v>0</v>
      </c>
      <c r="C125" s="111">
        <f t="shared" si="1"/>
        <v>0</v>
      </c>
    </row>
    <row r="126" spans="1:3" x14ac:dyDescent="0.3">
      <c r="A126" s="7">
        <v>41397</v>
      </c>
      <c r="B126" s="97">
        <f>SUMIFS(Реестр!$C:$C,Реестр!$E:$E,"Поступления от продаж",Реестр!$A:$A,A126)</f>
        <v>0</v>
      </c>
      <c r="C126" s="111">
        <f t="shared" si="1"/>
        <v>0</v>
      </c>
    </row>
    <row r="127" spans="1:3" x14ac:dyDescent="0.3">
      <c r="A127" s="7">
        <v>41398</v>
      </c>
      <c r="B127" s="97">
        <f>SUMIFS(Реестр!$C:$C,Реестр!$E:$E,"Поступления от продаж",Реестр!$A:$A,A127)</f>
        <v>0</v>
      </c>
      <c r="C127" s="111">
        <f t="shared" si="1"/>
        <v>0</v>
      </c>
    </row>
    <row r="128" spans="1:3" x14ac:dyDescent="0.3">
      <c r="A128" s="7">
        <v>41399</v>
      </c>
      <c r="B128" s="97">
        <f>SUMIFS(Реестр!$C:$C,Реестр!$E:$E,"Поступления от продаж",Реестр!$A:$A,A128)</f>
        <v>0</v>
      </c>
      <c r="C128" s="111">
        <f t="shared" si="1"/>
        <v>0</v>
      </c>
    </row>
    <row r="129" spans="1:3" x14ac:dyDescent="0.3">
      <c r="A129" s="7">
        <v>41400</v>
      </c>
      <c r="B129" s="97">
        <f>SUMIFS(Реестр!$C:$C,Реестр!$E:$E,"Поступления от продаж",Реестр!$A:$A,A129)</f>
        <v>399493.82</v>
      </c>
      <c r="C129" s="111">
        <f t="shared" si="1"/>
        <v>399493.82</v>
      </c>
    </row>
    <row r="130" spans="1:3" x14ac:dyDescent="0.3">
      <c r="A130" s="7">
        <v>41401</v>
      </c>
      <c r="B130" s="97">
        <f>SUMIFS(Реестр!$C:$C,Реестр!$E:$E,"Поступления от продаж",Реестр!$A:$A,A130)</f>
        <v>1064491.95</v>
      </c>
      <c r="C130" s="111">
        <f t="shared" si="1"/>
        <v>1064491.95</v>
      </c>
    </row>
    <row r="131" spans="1:3" x14ac:dyDescent="0.3">
      <c r="A131" s="7">
        <v>41402</v>
      </c>
      <c r="B131" s="97">
        <f>SUMIFS(Реестр!$C:$C,Реестр!$E:$E,"Поступления от продаж",Реестр!$A:$A,A131)</f>
        <v>665142.4</v>
      </c>
      <c r="C131" s="111">
        <f t="shared" si="1"/>
        <v>665142.4</v>
      </c>
    </row>
    <row r="132" spans="1:3" x14ac:dyDescent="0.3">
      <c r="A132" s="7">
        <v>41403</v>
      </c>
      <c r="B132" s="97">
        <f>SUMIFS(Реестр!$C:$C,Реестр!$E:$E,"Поступления от продаж",Реестр!$A:$A,A132)</f>
        <v>0</v>
      </c>
      <c r="C132" s="111">
        <f t="shared" si="1"/>
        <v>0</v>
      </c>
    </row>
    <row r="133" spans="1:3" x14ac:dyDescent="0.3">
      <c r="A133" s="7">
        <v>41404</v>
      </c>
      <c r="B133" s="97">
        <f>SUMIFS(Реестр!$C:$C,Реестр!$E:$E,"Поступления от продаж",Реестр!$A:$A,A133)</f>
        <v>0</v>
      </c>
      <c r="C133" s="111">
        <f t="shared" ref="C133:C184" si="2">B133</f>
        <v>0</v>
      </c>
    </row>
    <row r="134" spans="1:3" x14ac:dyDescent="0.3">
      <c r="A134" s="7">
        <v>41405</v>
      </c>
      <c r="B134" s="97">
        <f>SUMIFS(Реестр!$C:$C,Реестр!$E:$E,"Поступления от продаж",Реестр!$A:$A,A134)</f>
        <v>0</v>
      </c>
      <c r="C134" s="111">
        <f t="shared" si="2"/>
        <v>0</v>
      </c>
    </row>
    <row r="135" spans="1:3" x14ac:dyDescent="0.3">
      <c r="A135" s="7">
        <v>41406</v>
      </c>
      <c r="B135" s="97">
        <f>SUMIFS(Реестр!$C:$C,Реестр!$E:$E,"Поступления от продаж",Реестр!$A:$A,A135)</f>
        <v>0</v>
      </c>
      <c r="C135" s="111">
        <f t="shared" si="2"/>
        <v>0</v>
      </c>
    </row>
    <row r="136" spans="1:3" x14ac:dyDescent="0.3">
      <c r="A136" s="7">
        <v>41407</v>
      </c>
      <c r="B136" s="97">
        <f>SUMIFS(Реестр!$C:$C,Реестр!$E:$E,"Поступления от продаж",Реестр!$A:$A,A136)</f>
        <v>489414.36</v>
      </c>
      <c r="C136" s="111">
        <f t="shared" si="2"/>
        <v>489414.36</v>
      </c>
    </row>
    <row r="137" spans="1:3" x14ac:dyDescent="0.3">
      <c r="A137" s="7">
        <v>41408</v>
      </c>
      <c r="B137" s="97">
        <f>SUMIFS(Реестр!$C:$C,Реестр!$E:$E,"Поступления от продаж",Реестр!$A:$A,A137)</f>
        <v>994824.4</v>
      </c>
      <c r="C137" s="111">
        <f t="shared" si="2"/>
        <v>994824.4</v>
      </c>
    </row>
    <row r="138" spans="1:3" x14ac:dyDescent="0.3">
      <c r="A138" s="7">
        <v>41409</v>
      </c>
      <c r="B138" s="97">
        <f>SUMIFS(Реестр!$C:$C,Реестр!$E:$E,"Поступления от продаж",Реестр!$A:$A,A138)</f>
        <v>251708.75</v>
      </c>
      <c r="C138" s="111">
        <f t="shared" si="2"/>
        <v>251708.75</v>
      </c>
    </row>
    <row r="139" spans="1:3" x14ac:dyDescent="0.3">
      <c r="A139" s="7">
        <v>41410</v>
      </c>
      <c r="B139" s="97">
        <f>SUMIFS(Реестр!$C:$C,Реестр!$E:$E,"Поступления от продаж",Реестр!$A:$A,A139)</f>
        <v>0</v>
      </c>
      <c r="C139" s="111">
        <f t="shared" si="2"/>
        <v>0</v>
      </c>
    </row>
    <row r="140" spans="1:3" x14ac:dyDescent="0.3">
      <c r="A140" s="7">
        <v>41411</v>
      </c>
      <c r="B140" s="97">
        <f>SUMIFS(Реестр!$C:$C,Реестр!$E:$E,"Поступления от продаж",Реестр!$A:$A,A140)</f>
        <v>805523.64</v>
      </c>
      <c r="C140" s="111">
        <f t="shared" si="2"/>
        <v>805523.64</v>
      </c>
    </row>
    <row r="141" spans="1:3" x14ac:dyDescent="0.3">
      <c r="A141" s="7">
        <v>41412</v>
      </c>
      <c r="B141" s="97">
        <f>SUMIFS(Реестр!$C:$C,Реестр!$E:$E,"Поступления от продаж",Реестр!$A:$A,A141)</f>
        <v>0</v>
      </c>
      <c r="C141" s="111">
        <f t="shared" si="2"/>
        <v>0</v>
      </c>
    </row>
    <row r="142" spans="1:3" x14ac:dyDescent="0.3">
      <c r="A142" s="7">
        <v>41413</v>
      </c>
      <c r="B142" s="97">
        <f>SUMIFS(Реестр!$C:$C,Реестр!$E:$E,"Поступления от продаж",Реестр!$A:$A,A142)</f>
        <v>0</v>
      </c>
      <c r="C142" s="111">
        <f t="shared" si="2"/>
        <v>0</v>
      </c>
    </row>
    <row r="143" spans="1:3" x14ac:dyDescent="0.3">
      <c r="A143" s="7">
        <v>41414</v>
      </c>
      <c r="B143" s="97">
        <f>SUMIFS(Реестр!$C:$C,Реестр!$E:$E,"Поступления от продаж",Реестр!$A:$A,A143)</f>
        <v>-36360</v>
      </c>
      <c r="C143" s="111">
        <f t="shared" si="2"/>
        <v>-36360</v>
      </c>
    </row>
    <row r="144" spans="1:3" x14ac:dyDescent="0.3">
      <c r="A144" s="7">
        <v>41415</v>
      </c>
      <c r="B144" s="97">
        <f>SUMIFS(Реестр!$C:$C,Реестр!$E:$E,"Поступления от продаж",Реестр!$A:$A,A144)</f>
        <v>1178096.79</v>
      </c>
      <c r="C144" s="111">
        <f t="shared" si="2"/>
        <v>1178096.79</v>
      </c>
    </row>
    <row r="145" spans="1:3" x14ac:dyDescent="0.3">
      <c r="A145" s="7">
        <v>41416</v>
      </c>
      <c r="B145" s="97">
        <f>SUMIFS(Реестр!$C:$C,Реестр!$E:$E,"Поступления от продаж",Реестр!$A:$A,A145)</f>
        <v>1416447.04</v>
      </c>
      <c r="C145" s="111">
        <f t="shared" si="2"/>
        <v>1416447.04</v>
      </c>
    </row>
    <row r="146" spans="1:3" x14ac:dyDescent="0.3">
      <c r="A146" s="7">
        <v>41417</v>
      </c>
      <c r="B146" s="97">
        <f>SUMIFS(Реестр!$C:$C,Реестр!$E:$E,"Поступления от продаж",Реестр!$A:$A,A146)</f>
        <v>597710.24</v>
      </c>
      <c r="C146" s="111">
        <f t="shared" si="2"/>
        <v>597710.24</v>
      </c>
    </row>
    <row r="147" spans="1:3" x14ac:dyDescent="0.3">
      <c r="A147" s="7">
        <v>41418</v>
      </c>
      <c r="B147" s="97">
        <f>SUMIFS(Реестр!$C:$C,Реестр!$E:$E,"Поступления от продаж",Реестр!$A:$A,A147)</f>
        <v>2529514.52</v>
      </c>
      <c r="C147" s="111">
        <f t="shared" si="2"/>
        <v>2529514.52</v>
      </c>
    </row>
    <row r="148" spans="1:3" x14ac:dyDescent="0.3">
      <c r="A148" s="7">
        <v>41419</v>
      </c>
      <c r="B148" s="97">
        <f>SUMIFS(Реестр!$C:$C,Реестр!$E:$E,"Поступления от продаж",Реестр!$A:$A,A148)</f>
        <v>0</v>
      </c>
      <c r="C148" s="111">
        <f t="shared" si="2"/>
        <v>0</v>
      </c>
    </row>
    <row r="149" spans="1:3" x14ac:dyDescent="0.3">
      <c r="A149" s="7">
        <v>41420</v>
      </c>
      <c r="B149" s="97">
        <f>SUMIFS(Реестр!$C:$C,Реестр!$E:$E,"Поступления от продаж",Реестр!$A:$A,A149)</f>
        <v>0</v>
      </c>
      <c r="C149" s="111">
        <f t="shared" si="2"/>
        <v>0</v>
      </c>
    </row>
    <row r="150" spans="1:3" x14ac:dyDescent="0.3">
      <c r="A150" s="7">
        <v>41421</v>
      </c>
      <c r="B150" s="97">
        <f>SUMIFS(Реестр!$C:$C,Реестр!$E:$E,"Поступления от продаж",Реестр!$A:$A,A150)</f>
        <v>1399846.13</v>
      </c>
      <c r="C150" s="111">
        <f t="shared" si="2"/>
        <v>1399846.13</v>
      </c>
    </row>
    <row r="151" spans="1:3" x14ac:dyDescent="0.3">
      <c r="A151" s="7">
        <v>41422</v>
      </c>
      <c r="B151" s="97">
        <f>SUMIFS(Реестр!$C:$C,Реестр!$E:$E,"Поступления от продаж",Реестр!$A:$A,A151)</f>
        <v>932558.9</v>
      </c>
      <c r="C151" s="111">
        <f t="shared" si="2"/>
        <v>932558.9</v>
      </c>
    </row>
    <row r="152" spans="1:3" x14ac:dyDescent="0.3">
      <c r="A152" s="7">
        <v>41423</v>
      </c>
      <c r="B152" s="97">
        <f>SUMIFS(Реестр!$C:$C,Реестр!$E:$E,"Поступления от продаж",Реестр!$A:$A,A152)</f>
        <v>428853.28</v>
      </c>
      <c r="C152" s="111">
        <f t="shared" si="2"/>
        <v>428853.28</v>
      </c>
    </row>
    <row r="153" spans="1:3" x14ac:dyDescent="0.3">
      <c r="A153" s="7">
        <v>41424</v>
      </c>
      <c r="B153" s="97">
        <f>SUMIFS(Реестр!$C:$C,Реестр!$E:$E,"Поступления от продаж",Реестр!$A:$A,A153)</f>
        <v>885284.54</v>
      </c>
      <c r="C153" s="111">
        <f t="shared" si="2"/>
        <v>885284.54</v>
      </c>
    </row>
    <row r="154" spans="1:3" x14ac:dyDescent="0.3">
      <c r="A154" s="7">
        <v>41425</v>
      </c>
      <c r="B154" s="97">
        <f>SUMIFS(Реестр!$C:$C,Реестр!$E:$E,"Поступления от продаж",Реестр!$A:$A,A154)</f>
        <v>166321.59</v>
      </c>
      <c r="C154" s="111">
        <f t="shared" si="2"/>
        <v>166321.59</v>
      </c>
    </row>
    <row r="155" spans="1:3" x14ac:dyDescent="0.3">
      <c r="A155" s="7">
        <v>41426</v>
      </c>
      <c r="B155" s="97">
        <f>SUMIFS(Реестр!$C:$C,Реестр!$E:$E,"Поступления от продаж",Реестр!$A:$A,A155)</f>
        <v>0</v>
      </c>
      <c r="C155" s="111">
        <f t="shared" si="2"/>
        <v>0</v>
      </c>
    </row>
    <row r="156" spans="1:3" x14ac:dyDescent="0.3">
      <c r="A156" s="7">
        <v>41427</v>
      </c>
      <c r="B156" s="97">
        <f>SUMIFS(Реестр!$C:$C,Реестр!$E:$E,"Поступления от продаж",Реестр!$A:$A,A156)</f>
        <v>0</v>
      </c>
      <c r="C156" s="111">
        <f t="shared" si="2"/>
        <v>0</v>
      </c>
    </row>
    <row r="157" spans="1:3" x14ac:dyDescent="0.3">
      <c r="A157" s="7">
        <v>41428</v>
      </c>
      <c r="B157" s="97">
        <f>SUMIFS(Реестр!$C:$C,Реестр!$E:$E,"Поступления от продаж",Реестр!$A:$A,A157)</f>
        <v>67850</v>
      </c>
      <c r="C157" s="111">
        <f t="shared" si="2"/>
        <v>67850</v>
      </c>
    </row>
    <row r="158" spans="1:3" x14ac:dyDescent="0.3">
      <c r="A158" s="7">
        <v>41429</v>
      </c>
      <c r="B158" s="97">
        <f>SUMIFS(Реестр!$C:$C,Реестр!$E:$E,"Поступления от продаж",Реестр!$A:$A,A158)</f>
        <v>2053163.27</v>
      </c>
      <c r="C158" s="111">
        <f t="shared" si="2"/>
        <v>2053163.27</v>
      </c>
    </row>
    <row r="159" spans="1:3" x14ac:dyDescent="0.3">
      <c r="A159" s="7">
        <v>41430</v>
      </c>
      <c r="B159" s="97">
        <f>SUMIFS(Реестр!$C:$C,Реестр!$E:$E,"Поступления от продаж",Реестр!$A:$A,A159)</f>
        <v>221081.87</v>
      </c>
      <c r="C159" s="111">
        <f t="shared" si="2"/>
        <v>221081.87</v>
      </c>
    </row>
    <row r="160" spans="1:3" x14ac:dyDescent="0.3">
      <c r="A160" s="7">
        <v>41431</v>
      </c>
      <c r="B160" s="97">
        <f>SUMIFS(Реестр!$C:$C,Реестр!$E:$E,"Поступления от продаж",Реестр!$A:$A,A160)</f>
        <v>101791.98999999999</v>
      </c>
      <c r="C160" s="111">
        <f t="shared" si="2"/>
        <v>101791.98999999999</v>
      </c>
    </row>
    <row r="161" spans="1:3" x14ac:dyDescent="0.3">
      <c r="A161" s="7">
        <v>41432</v>
      </c>
      <c r="B161" s="97">
        <f>SUMIFS(Реестр!$C:$C,Реестр!$E:$E,"Поступления от продаж",Реестр!$A:$A,A161)</f>
        <v>1247243.02</v>
      </c>
      <c r="C161" s="111">
        <f t="shared" si="2"/>
        <v>1247243.02</v>
      </c>
    </row>
    <row r="162" spans="1:3" x14ac:dyDescent="0.3">
      <c r="A162" s="7">
        <v>41433</v>
      </c>
      <c r="B162" s="97">
        <f>SUMIFS(Реестр!$C:$C,Реестр!$E:$E,"Поступления от продаж",Реестр!$A:$A,A162)</f>
        <v>0</v>
      </c>
      <c r="C162" s="111">
        <f t="shared" si="2"/>
        <v>0</v>
      </c>
    </row>
    <row r="163" spans="1:3" x14ac:dyDescent="0.3">
      <c r="A163" s="7">
        <v>41434</v>
      </c>
      <c r="B163" s="97">
        <f>SUMIFS(Реестр!$C:$C,Реестр!$E:$E,"Поступления от продаж",Реестр!$A:$A,A163)</f>
        <v>0</v>
      </c>
      <c r="C163" s="111">
        <f t="shared" si="2"/>
        <v>0</v>
      </c>
    </row>
    <row r="164" spans="1:3" x14ac:dyDescent="0.3">
      <c r="A164" s="7">
        <v>41435</v>
      </c>
      <c r="B164" s="97">
        <f>SUMIFS(Реестр!$C:$C,Реестр!$E:$E,"Поступления от продаж",Реестр!$A:$A,A164)</f>
        <v>646200.44000000006</v>
      </c>
      <c r="C164" s="111">
        <f t="shared" si="2"/>
        <v>646200.44000000006</v>
      </c>
    </row>
    <row r="165" spans="1:3" x14ac:dyDescent="0.3">
      <c r="A165" s="7">
        <v>41436</v>
      </c>
      <c r="B165" s="97">
        <f>SUMIFS(Реестр!$C:$C,Реестр!$E:$E,"Поступления от продаж",Реестр!$A:$A,A165)</f>
        <v>92150.64</v>
      </c>
      <c r="C165" s="111">
        <f t="shared" si="2"/>
        <v>92150.64</v>
      </c>
    </row>
    <row r="166" spans="1:3" x14ac:dyDescent="0.3">
      <c r="A166" s="7">
        <v>41437</v>
      </c>
      <c r="B166" s="97">
        <f>SUMIFS(Реестр!$C:$C,Реестр!$E:$E,"Поступления от продаж",Реестр!$A:$A,A166)</f>
        <v>0</v>
      </c>
      <c r="C166" s="111">
        <f t="shared" si="2"/>
        <v>0</v>
      </c>
    </row>
    <row r="167" spans="1:3" x14ac:dyDescent="0.3">
      <c r="A167" s="7">
        <v>41438</v>
      </c>
      <c r="B167" s="97">
        <f>SUMIFS(Реестр!$C:$C,Реестр!$E:$E,"Поступления от продаж",Реестр!$A:$A,A167)</f>
        <v>1627791.55</v>
      </c>
      <c r="C167" s="111">
        <f t="shared" si="2"/>
        <v>1627791.55</v>
      </c>
    </row>
    <row r="168" spans="1:3" x14ac:dyDescent="0.3">
      <c r="A168" s="7">
        <v>41439</v>
      </c>
      <c r="B168" s="97">
        <f>SUMIFS(Реестр!$C:$C,Реестр!$E:$E,"Поступления от продаж",Реестр!$A:$A,A168)</f>
        <v>141028.6</v>
      </c>
      <c r="C168" s="111">
        <f t="shared" si="2"/>
        <v>141028.6</v>
      </c>
    </row>
    <row r="169" spans="1:3" x14ac:dyDescent="0.3">
      <c r="A169" s="7">
        <v>41440</v>
      </c>
      <c r="B169" s="97">
        <f>SUMIFS(Реестр!$C:$C,Реестр!$E:$E,"Поступления от продаж",Реестр!$A:$A,A169)</f>
        <v>0</v>
      </c>
      <c r="C169" s="111">
        <f t="shared" si="2"/>
        <v>0</v>
      </c>
    </row>
    <row r="170" spans="1:3" x14ac:dyDescent="0.3">
      <c r="A170" s="7">
        <v>41441</v>
      </c>
      <c r="B170" s="97">
        <f>SUMIFS(Реестр!$C:$C,Реестр!$E:$E,"Поступления от продаж",Реестр!$A:$A,A170)</f>
        <v>0</v>
      </c>
      <c r="C170" s="111">
        <f t="shared" si="2"/>
        <v>0</v>
      </c>
    </row>
    <row r="171" spans="1:3" x14ac:dyDescent="0.3">
      <c r="A171" s="7">
        <v>41442</v>
      </c>
      <c r="B171" s="97">
        <f>SUMIFS(Реестр!$C:$C,Реестр!$E:$E,"Поступления от продаж",Реестр!$A:$A,A171)</f>
        <v>836069.63000000012</v>
      </c>
      <c r="C171" s="111">
        <f t="shared" si="2"/>
        <v>836069.63000000012</v>
      </c>
    </row>
    <row r="172" spans="1:3" x14ac:dyDescent="0.3">
      <c r="A172" s="7">
        <v>41443</v>
      </c>
      <c r="B172" s="97">
        <f>SUMIFS(Реестр!$C:$C,Реестр!$E:$E,"Поступления от продаж",Реестр!$A:$A,A172)</f>
        <v>295250.68</v>
      </c>
      <c r="C172" s="111">
        <f t="shared" si="2"/>
        <v>295250.68</v>
      </c>
    </row>
    <row r="173" spans="1:3" x14ac:dyDescent="0.3">
      <c r="A173" s="7">
        <v>41444</v>
      </c>
      <c r="B173" s="97">
        <f>SUMIFS(Реестр!$C:$C,Реестр!$E:$E,"Поступления от продаж",Реестр!$A:$A,A173)</f>
        <v>213712.31</v>
      </c>
      <c r="C173" s="111">
        <f t="shared" si="2"/>
        <v>213712.31</v>
      </c>
    </row>
    <row r="174" spans="1:3" x14ac:dyDescent="0.3">
      <c r="A174" s="7">
        <v>41445</v>
      </c>
      <c r="B174" s="97">
        <f>SUMIFS(Реестр!$C:$C,Реестр!$E:$E,"Поступления от продаж",Реестр!$A:$A,A174)</f>
        <v>1055345.21</v>
      </c>
      <c r="C174" s="111">
        <f t="shared" si="2"/>
        <v>1055345.21</v>
      </c>
    </row>
    <row r="175" spans="1:3" x14ac:dyDescent="0.3">
      <c r="A175" s="7">
        <v>41446</v>
      </c>
      <c r="B175" s="97">
        <f>SUMIFS(Реестр!$C:$C,Реестр!$E:$E,"Поступления от продаж",Реестр!$A:$A,A175)</f>
        <v>671688.77</v>
      </c>
      <c r="C175" s="111">
        <f t="shared" si="2"/>
        <v>671688.77</v>
      </c>
    </row>
    <row r="176" spans="1:3" x14ac:dyDescent="0.3">
      <c r="A176" s="7">
        <v>41447</v>
      </c>
      <c r="B176" s="97">
        <f>SUMIFS(Реестр!$C:$C,Реестр!$E:$E,"Поступления от продаж",Реестр!$A:$A,A176)</f>
        <v>0</v>
      </c>
      <c r="C176" s="111">
        <f t="shared" si="2"/>
        <v>0</v>
      </c>
    </row>
    <row r="177" spans="1:3" x14ac:dyDescent="0.3">
      <c r="A177" s="7">
        <v>41448</v>
      </c>
      <c r="B177" s="97">
        <f>SUMIFS(Реестр!$C:$C,Реестр!$E:$E,"Поступления от продаж",Реестр!$A:$A,A177)</f>
        <v>0</v>
      </c>
      <c r="C177" s="111">
        <f t="shared" si="2"/>
        <v>0</v>
      </c>
    </row>
    <row r="178" spans="1:3" x14ac:dyDescent="0.3">
      <c r="A178" s="7">
        <v>41449</v>
      </c>
      <c r="B178" s="97">
        <f>SUMIFS(Реестр!$C:$C,Реестр!$E:$E,"Поступления от продаж",Реестр!$A:$A,A178)</f>
        <v>353767.55</v>
      </c>
      <c r="C178" s="111">
        <f t="shared" si="2"/>
        <v>353767.55</v>
      </c>
    </row>
    <row r="179" spans="1:3" x14ac:dyDescent="0.3">
      <c r="A179" s="7">
        <v>41450</v>
      </c>
      <c r="B179" s="97">
        <f>SUMIFS(Реестр!$C:$C,Реестр!$E:$E,"Поступления от продаж",Реестр!$A:$A,A179)</f>
        <v>743389.39</v>
      </c>
      <c r="C179" s="111">
        <f t="shared" si="2"/>
        <v>743389.39</v>
      </c>
    </row>
    <row r="180" spans="1:3" x14ac:dyDescent="0.3">
      <c r="A180" s="7">
        <v>41451</v>
      </c>
      <c r="B180" s="97">
        <f>SUMIFS(Реестр!$C:$C,Реестр!$E:$E,"Поступления от продаж",Реестр!$A:$A,A180)</f>
        <v>1451436.46</v>
      </c>
      <c r="C180" s="111">
        <f t="shared" si="2"/>
        <v>1451436.46</v>
      </c>
    </row>
    <row r="181" spans="1:3" x14ac:dyDescent="0.3">
      <c r="A181" s="7">
        <v>41452</v>
      </c>
      <c r="B181" s="97">
        <f>SUMIFS(Реестр!$C:$C,Реестр!$E:$E,"Поступления от продаж",Реестр!$A:$A,A181)</f>
        <v>129166.72</v>
      </c>
      <c r="C181" s="111">
        <f t="shared" si="2"/>
        <v>129166.72</v>
      </c>
    </row>
    <row r="182" spans="1:3" x14ac:dyDescent="0.3">
      <c r="A182" s="7">
        <v>41453</v>
      </c>
      <c r="B182" s="97">
        <f>SUMIFS(Реестр!$C:$C,Реестр!$E:$E,"Поступления от продаж",Реестр!$A:$A,A182)</f>
        <v>979326.77999999991</v>
      </c>
      <c r="C182" s="111">
        <f t="shared" si="2"/>
        <v>979326.77999999991</v>
      </c>
    </row>
    <row r="183" spans="1:3" x14ac:dyDescent="0.3">
      <c r="A183" s="7">
        <v>41454</v>
      </c>
      <c r="B183" s="97">
        <f>SUMIFS(Реестр!$C:$C,Реестр!$E:$E,"Поступления от продаж",Реестр!$A:$A,A183)</f>
        <v>0</v>
      </c>
      <c r="C183" s="111">
        <f t="shared" si="2"/>
        <v>0</v>
      </c>
    </row>
    <row r="184" spans="1:3" x14ac:dyDescent="0.3">
      <c r="A184" s="7">
        <v>41455</v>
      </c>
      <c r="B184" s="97">
        <f>SUMIFS(Реестр!$C:$C,Реестр!$E:$E,"Поступления от продаж",Реестр!$A:$A,A184)</f>
        <v>0</v>
      </c>
      <c r="C184" s="111">
        <f t="shared" si="2"/>
        <v>0</v>
      </c>
    </row>
    <row r="368" spans="1:4" s="9" customFormat="1" x14ac:dyDescent="0.3">
      <c r="A368" s="7"/>
      <c r="B368" s="97"/>
      <c r="C368"/>
      <c r="D368"/>
    </row>
  </sheetData>
  <mergeCells count="1">
    <mergeCell ref="B3:C3"/>
  </mergeCells>
  <conditionalFormatting sqref="C4:C184">
    <cfRule type="dataBar" priority="2">
      <dataBar>
        <cfvo type="num" val="0"/>
        <cfvo type="num" val="3000000"/>
        <color rgb="FF638EC6"/>
      </dataBar>
      <extLst>
        <ext xmlns:x14="http://schemas.microsoft.com/office/spreadsheetml/2009/9/main" uri="{B025F937-C7B1-47D3-B67F-A62EFF666E3E}">
          <x14:id>{C7713ECB-9F9E-42A9-A22F-E710B740B4B4}</x14:id>
        </ext>
      </extLst>
    </cfRule>
    <cfRule type="dataBar" priority="1">
      <dataBar>
        <cfvo type="num" val="0"/>
        <cfvo type="num" val="3000000"/>
        <color rgb="FF638EC6"/>
      </dataBar>
      <extLst>
        <ext xmlns:x14="http://schemas.microsoft.com/office/spreadsheetml/2009/9/main" uri="{B025F937-C7B1-47D3-B67F-A62EFF666E3E}">
          <x14:id>{9E4956A3-C3CE-4B2E-B7CA-AB6CDF118432}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713ECB-9F9E-42A9-A22F-E710B740B4B4}">
            <x14:dataBar minLength="0" maxLength="100" gradient="0">
              <x14:cfvo type="num">
                <xm:f>0</xm:f>
              </x14:cfvo>
              <x14:cfvo type="num">
                <xm:f>3000000</xm:f>
              </x14:cfvo>
              <x14:negativeFillColor rgb="FFFF0000"/>
              <x14:axisColor rgb="FF000000"/>
            </x14:dataBar>
          </x14:cfRule>
          <x14:cfRule type="dataBar" id="{9E4956A3-C3CE-4B2E-B7CA-AB6CDF118432}">
            <x14:dataBar minLength="0" maxLength="100">
              <x14:cfvo type="num">
                <xm:f>0</xm:f>
              </x14:cfvo>
              <x14:cfvo type="num">
                <xm:f>3000000</xm:f>
              </x14:cfvo>
              <x14:negativeFillColor rgb="FFFF0000"/>
              <x14:axisColor rgb="FF000000"/>
            </x14:dataBar>
          </x14:cfRule>
          <xm:sqref>C4:C184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FF00"/>
  </sheetPr>
  <dimension ref="A1:J2816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4.4" x14ac:dyDescent="0.3"/>
  <cols>
    <col min="1" max="2" width="11.5546875" style="7" customWidth="1"/>
    <col min="3" max="3" width="13.44140625" style="9" customWidth="1"/>
    <col min="4" max="4" width="19.33203125" style="4" customWidth="1"/>
    <col min="5" max="5" width="37.88671875" style="4" customWidth="1"/>
    <col min="6" max="6" width="20.5546875" style="4" customWidth="1"/>
    <col min="7" max="7" width="21.21875" customWidth="1"/>
    <col min="8" max="10" width="8.77734375" style="11" customWidth="1"/>
  </cols>
  <sheetData>
    <row r="1" spans="1:10" ht="18" x14ac:dyDescent="0.35">
      <c r="A1" s="13" t="s">
        <v>0</v>
      </c>
    </row>
    <row r="2" spans="1:10" ht="18" customHeight="1" x14ac:dyDescent="0.3">
      <c r="C2" s="92">
        <f>SUBTOTAL(109,C4:C9490)</f>
        <v>31820007.473804168</v>
      </c>
    </row>
    <row r="3" spans="1:10" s="2" customFormat="1" ht="28.8" x14ac:dyDescent="0.3">
      <c r="A3" s="8" t="s">
        <v>98</v>
      </c>
      <c r="B3" s="8" t="s">
        <v>99</v>
      </c>
      <c r="C3" s="10" t="s">
        <v>3</v>
      </c>
      <c r="D3" s="3" t="s">
        <v>4</v>
      </c>
      <c r="E3" s="3" t="s">
        <v>102</v>
      </c>
      <c r="F3" s="3" t="s">
        <v>6</v>
      </c>
      <c r="G3" s="3" t="s">
        <v>7</v>
      </c>
      <c r="H3" s="12" t="s">
        <v>100</v>
      </c>
      <c r="I3" s="12" t="s">
        <v>101</v>
      </c>
      <c r="J3" s="12" t="s">
        <v>184</v>
      </c>
    </row>
    <row r="4" spans="1:10" x14ac:dyDescent="0.3">
      <c r="A4" s="7">
        <v>41283</v>
      </c>
      <c r="C4" s="9">
        <v>1000</v>
      </c>
      <c r="D4" s="4" t="s">
        <v>9</v>
      </c>
      <c r="E4" s="4" t="s">
        <v>24</v>
      </c>
      <c r="F4" s="4" t="s">
        <v>136</v>
      </c>
      <c r="H4" s="11">
        <f t="shared" ref="H4:I67" si="0">IF(ISBLANK(A4),0,MONTH(A4))</f>
        <v>1</v>
      </c>
      <c r="I4" s="11">
        <f t="shared" si="0"/>
        <v>0</v>
      </c>
      <c r="J4" s="11">
        <f t="shared" ref="J4:J67" si="1">WEEKNUM(A4)</f>
        <v>2</v>
      </c>
    </row>
    <row r="5" spans="1:10" x14ac:dyDescent="0.3">
      <c r="A5" s="7">
        <v>41283</v>
      </c>
      <c r="C5" s="9">
        <v>30680</v>
      </c>
      <c r="D5" s="4" t="s">
        <v>15</v>
      </c>
      <c r="E5" s="4" t="s">
        <v>24</v>
      </c>
      <c r="F5" s="4" t="s">
        <v>127</v>
      </c>
      <c r="H5" s="11">
        <f t="shared" si="0"/>
        <v>1</v>
      </c>
      <c r="I5" s="11">
        <f t="shared" si="0"/>
        <v>0</v>
      </c>
      <c r="J5" s="11">
        <f t="shared" si="1"/>
        <v>2</v>
      </c>
    </row>
    <row r="6" spans="1:10" x14ac:dyDescent="0.3">
      <c r="A6" s="7">
        <v>41283</v>
      </c>
      <c r="C6" s="9">
        <v>58410</v>
      </c>
      <c r="D6" s="4" t="s">
        <v>9</v>
      </c>
      <c r="E6" s="4" t="s">
        <v>24</v>
      </c>
      <c r="F6" s="4" t="s">
        <v>137</v>
      </c>
      <c r="H6" s="11">
        <f t="shared" si="0"/>
        <v>1</v>
      </c>
      <c r="I6" s="11">
        <f t="shared" si="0"/>
        <v>0</v>
      </c>
      <c r="J6" s="11">
        <f t="shared" si="1"/>
        <v>2</v>
      </c>
    </row>
    <row r="7" spans="1:10" x14ac:dyDescent="0.3">
      <c r="A7" s="7">
        <v>41283</v>
      </c>
      <c r="C7" s="9">
        <v>200000</v>
      </c>
      <c r="D7" s="4" t="s">
        <v>16</v>
      </c>
      <c r="E7" s="4" t="s">
        <v>24</v>
      </c>
      <c r="F7" s="4" t="s">
        <v>132</v>
      </c>
      <c r="H7" s="11">
        <f t="shared" si="0"/>
        <v>1</v>
      </c>
      <c r="I7" s="11">
        <f t="shared" si="0"/>
        <v>0</v>
      </c>
      <c r="J7" s="11">
        <f t="shared" si="1"/>
        <v>2</v>
      </c>
    </row>
    <row r="8" spans="1:10" x14ac:dyDescent="0.3">
      <c r="A8" s="7">
        <v>41284</v>
      </c>
      <c r="C8" s="9">
        <v>187726.2</v>
      </c>
      <c r="D8" s="4" t="s">
        <v>15</v>
      </c>
      <c r="E8" s="4" t="s">
        <v>24</v>
      </c>
      <c r="F8" s="4" t="s">
        <v>138</v>
      </c>
      <c r="H8" s="11">
        <f t="shared" si="0"/>
        <v>1</v>
      </c>
      <c r="I8" s="11">
        <f t="shared" si="0"/>
        <v>0</v>
      </c>
      <c r="J8" s="11">
        <f t="shared" si="1"/>
        <v>2</v>
      </c>
    </row>
    <row r="9" spans="1:10" x14ac:dyDescent="0.3">
      <c r="A9" s="7">
        <v>41284</v>
      </c>
      <c r="C9" s="9">
        <v>435472.22</v>
      </c>
      <c r="D9" s="4" t="s">
        <v>9</v>
      </c>
      <c r="E9" s="4" t="s">
        <v>24</v>
      </c>
      <c r="F9" s="4" t="s">
        <v>130</v>
      </c>
      <c r="H9" s="11">
        <f t="shared" si="0"/>
        <v>1</v>
      </c>
      <c r="I9" s="11">
        <f t="shared" si="0"/>
        <v>0</v>
      </c>
      <c r="J9" s="11">
        <f t="shared" si="1"/>
        <v>2</v>
      </c>
    </row>
    <row r="10" spans="1:10" x14ac:dyDescent="0.3">
      <c r="A10" s="7">
        <v>41284</v>
      </c>
      <c r="C10" s="9">
        <v>826000</v>
      </c>
      <c r="D10" s="4" t="s">
        <v>16</v>
      </c>
      <c r="E10" s="4" t="s">
        <v>24</v>
      </c>
      <c r="F10" s="4" t="s">
        <v>139</v>
      </c>
      <c r="H10" s="11">
        <f t="shared" si="0"/>
        <v>1</v>
      </c>
      <c r="I10" s="11">
        <f t="shared" si="0"/>
        <v>0</v>
      </c>
      <c r="J10" s="11">
        <f t="shared" si="1"/>
        <v>2</v>
      </c>
    </row>
    <row r="11" spans="1:10" x14ac:dyDescent="0.3">
      <c r="A11" s="7">
        <v>41288</v>
      </c>
      <c r="C11" s="9">
        <v>95155.199999999997</v>
      </c>
      <c r="D11" s="4" t="s">
        <v>9</v>
      </c>
      <c r="E11" s="4" t="s">
        <v>24</v>
      </c>
      <c r="F11" s="4" t="s">
        <v>141</v>
      </c>
      <c r="H11" s="11">
        <f t="shared" si="0"/>
        <v>1</v>
      </c>
      <c r="I11" s="11">
        <f t="shared" si="0"/>
        <v>0</v>
      </c>
      <c r="J11" s="11">
        <f t="shared" si="1"/>
        <v>3</v>
      </c>
    </row>
    <row r="12" spans="1:10" x14ac:dyDescent="0.3">
      <c r="A12" s="7">
        <v>41288</v>
      </c>
      <c r="C12" s="9">
        <v>45430</v>
      </c>
      <c r="D12" s="4" t="s">
        <v>15</v>
      </c>
      <c r="E12" s="4" t="s">
        <v>24</v>
      </c>
      <c r="F12" s="4" t="s">
        <v>137</v>
      </c>
      <c r="H12" s="11">
        <f t="shared" si="0"/>
        <v>1</v>
      </c>
      <c r="I12" s="11">
        <f t="shared" si="0"/>
        <v>0</v>
      </c>
      <c r="J12" s="11">
        <f t="shared" si="1"/>
        <v>3</v>
      </c>
    </row>
    <row r="13" spans="1:10" x14ac:dyDescent="0.3">
      <c r="A13" s="7">
        <v>41288</v>
      </c>
      <c r="C13" s="9">
        <v>25075</v>
      </c>
      <c r="D13" s="4" t="s">
        <v>15</v>
      </c>
      <c r="E13" s="4" t="s">
        <v>24</v>
      </c>
      <c r="F13" s="4" t="s">
        <v>140</v>
      </c>
      <c r="H13" s="11">
        <f t="shared" si="0"/>
        <v>1</v>
      </c>
      <c r="I13" s="11">
        <f t="shared" si="0"/>
        <v>0</v>
      </c>
      <c r="J13" s="11">
        <f t="shared" si="1"/>
        <v>3</v>
      </c>
    </row>
    <row r="14" spans="1:10" x14ac:dyDescent="0.3">
      <c r="A14" s="7">
        <v>41288</v>
      </c>
      <c r="C14" s="9">
        <v>34693.769999999997</v>
      </c>
      <c r="D14" s="4" t="s">
        <v>9</v>
      </c>
      <c r="E14" s="4" t="s">
        <v>24</v>
      </c>
      <c r="F14" s="4" t="s">
        <v>133</v>
      </c>
      <c r="H14" s="11">
        <f t="shared" si="0"/>
        <v>1</v>
      </c>
      <c r="I14" s="11">
        <f t="shared" si="0"/>
        <v>0</v>
      </c>
      <c r="J14" s="11">
        <f t="shared" si="1"/>
        <v>3</v>
      </c>
    </row>
    <row r="15" spans="1:10" x14ac:dyDescent="0.3">
      <c r="A15" s="7">
        <v>41289</v>
      </c>
      <c r="C15" s="9">
        <v>22113</v>
      </c>
      <c r="D15" s="4" t="s">
        <v>9</v>
      </c>
      <c r="E15" s="4" t="s">
        <v>24</v>
      </c>
      <c r="F15" s="4" t="s">
        <v>129</v>
      </c>
      <c r="H15" s="11">
        <f t="shared" si="0"/>
        <v>1</v>
      </c>
      <c r="I15" s="11">
        <f t="shared" si="0"/>
        <v>0</v>
      </c>
      <c r="J15" s="11">
        <f t="shared" si="1"/>
        <v>3</v>
      </c>
    </row>
    <row r="16" spans="1:10" x14ac:dyDescent="0.3">
      <c r="A16" s="7">
        <v>41289</v>
      </c>
      <c r="C16" s="9">
        <v>29852.55</v>
      </c>
      <c r="D16" s="4" t="s">
        <v>16</v>
      </c>
      <c r="E16" s="4" t="s">
        <v>24</v>
      </c>
      <c r="F16" s="4" t="s">
        <v>129</v>
      </c>
      <c r="H16" s="11">
        <f t="shared" si="0"/>
        <v>1</v>
      </c>
      <c r="I16" s="11">
        <f t="shared" si="0"/>
        <v>0</v>
      </c>
      <c r="J16" s="11">
        <f t="shared" si="1"/>
        <v>3</v>
      </c>
    </row>
    <row r="17" spans="1:10" x14ac:dyDescent="0.3">
      <c r="A17" s="7">
        <v>41289</v>
      </c>
      <c r="C17" s="9">
        <v>38697.75</v>
      </c>
      <c r="D17" s="4" t="s">
        <v>9</v>
      </c>
      <c r="E17" s="4" t="s">
        <v>24</v>
      </c>
      <c r="F17" s="4" t="s">
        <v>129</v>
      </c>
      <c r="H17" s="11">
        <f t="shared" si="0"/>
        <v>1</v>
      </c>
      <c r="I17" s="11">
        <f t="shared" si="0"/>
        <v>0</v>
      </c>
      <c r="J17" s="11">
        <f t="shared" si="1"/>
        <v>3</v>
      </c>
    </row>
    <row r="18" spans="1:10" x14ac:dyDescent="0.3">
      <c r="A18" s="7">
        <v>41289</v>
      </c>
      <c r="C18" s="9">
        <v>4560</v>
      </c>
      <c r="D18" s="4" t="s">
        <v>9</v>
      </c>
      <c r="E18" s="4" t="s">
        <v>24</v>
      </c>
      <c r="F18" s="4" t="s">
        <v>137</v>
      </c>
      <c r="H18" s="11">
        <f t="shared" si="0"/>
        <v>1</v>
      </c>
      <c r="I18" s="11">
        <f t="shared" si="0"/>
        <v>0</v>
      </c>
      <c r="J18" s="11">
        <f t="shared" si="1"/>
        <v>3</v>
      </c>
    </row>
    <row r="19" spans="1:10" x14ac:dyDescent="0.3">
      <c r="A19" s="7">
        <v>41289</v>
      </c>
      <c r="C19" s="9">
        <v>45135</v>
      </c>
      <c r="D19" s="4" t="s">
        <v>9</v>
      </c>
      <c r="E19" s="4" t="s">
        <v>24</v>
      </c>
      <c r="F19" s="4" t="s">
        <v>135</v>
      </c>
      <c r="H19" s="11">
        <f t="shared" si="0"/>
        <v>1</v>
      </c>
      <c r="I19" s="11">
        <f t="shared" si="0"/>
        <v>0</v>
      </c>
      <c r="J19" s="11">
        <f t="shared" si="1"/>
        <v>3</v>
      </c>
    </row>
    <row r="20" spans="1:10" x14ac:dyDescent="0.3">
      <c r="A20" s="7">
        <v>41289</v>
      </c>
      <c r="C20" s="9">
        <v>7522.5</v>
      </c>
      <c r="D20" s="4" t="s">
        <v>16</v>
      </c>
      <c r="E20" s="4" t="s">
        <v>24</v>
      </c>
      <c r="F20" s="4" t="s">
        <v>142</v>
      </c>
      <c r="H20" s="11">
        <f t="shared" si="0"/>
        <v>1</v>
      </c>
      <c r="I20" s="11">
        <f t="shared" si="0"/>
        <v>0</v>
      </c>
      <c r="J20" s="11">
        <f t="shared" si="1"/>
        <v>3</v>
      </c>
    </row>
    <row r="21" spans="1:10" x14ac:dyDescent="0.3">
      <c r="A21" s="7">
        <v>41289</v>
      </c>
      <c r="C21" s="9">
        <v>70800</v>
      </c>
      <c r="D21" s="4" t="s">
        <v>16</v>
      </c>
      <c r="E21" s="4" t="s">
        <v>24</v>
      </c>
      <c r="F21" s="4" t="s">
        <v>143</v>
      </c>
      <c r="H21" s="11">
        <f t="shared" si="0"/>
        <v>1</v>
      </c>
      <c r="I21" s="11">
        <f t="shared" si="0"/>
        <v>0</v>
      </c>
      <c r="J21" s="11">
        <f t="shared" si="1"/>
        <v>3</v>
      </c>
    </row>
    <row r="22" spans="1:10" x14ac:dyDescent="0.3">
      <c r="A22" s="7">
        <v>41289</v>
      </c>
      <c r="C22" s="9">
        <v>293112</v>
      </c>
      <c r="D22" s="4" t="s">
        <v>15</v>
      </c>
      <c r="E22" s="4" t="s">
        <v>24</v>
      </c>
      <c r="F22" s="4" t="s">
        <v>143</v>
      </c>
      <c r="H22" s="11">
        <f t="shared" si="0"/>
        <v>1</v>
      </c>
      <c r="I22" s="11">
        <f t="shared" si="0"/>
        <v>0</v>
      </c>
      <c r="J22" s="11">
        <f t="shared" si="1"/>
        <v>3</v>
      </c>
    </row>
    <row r="23" spans="1:10" x14ac:dyDescent="0.3">
      <c r="A23" s="7">
        <v>41290</v>
      </c>
      <c r="C23" s="9">
        <v>262845</v>
      </c>
      <c r="D23" s="4" t="s">
        <v>15</v>
      </c>
      <c r="E23" s="4" t="s">
        <v>24</v>
      </c>
      <c r="F23" s="4" t="s">
        <v>137</v>
      </c>
      <c r="H23" s="11">
        <f t="shared" si="0"/>
        <v>1</v>
      </c>
      <c r="I23" s="11">
        <f t="shared" si="0"/>
        <v>0</v>
      </c>
      <c r="J23" s="11">
        <f t="shared" si="1"/>
        <v>3</v>
      </c>
    </row>
    <row r="24" spans="1:10" x14ac:dyDescent="0.3">
      <c r="A24" s="7">
        <v>41292</v>
      </c>
      <c r="C24" s="9">
        <v>-262845</v>
      </c>
      <c r="D24" s="4" t="s">
        <v>15</v>
      </c>
      <c r="E24" s="4" t="s">
        <v>24</v>
      </c>
      <c r="F24" s="4" t="s">
        <v>131</v>
      </c>
      <c r="H24" s="11">
        <f t="shared" si="0"/>
        <v>1</v>
      </c>
      <c r="I24" s="11">
        <f t="shared" si="0"/>
        <v>0</v>
      </c>
      <c r="J24" s="11">
        <f t="shared" si="1"/>
        <v>3</v>
      </c>
    </row>
    <row r="25" spans="1:10" x14ac:dyDescent="0.3">
      <c r="A25" s="7">
        <v>41291</v>
      </c>
      <c r="C25" s="9">
        <v>26974.799999999999</v>
      </c>
      <c r="D25" s="4" t="s">
        <v>16</v>
      </c>
      <c r="E25" s="4" t="s">
        <v>24</v>
      </c>
      <c r="F25" s="4" t="s">
        <v>144</v>
      </c>
      <c r="H25" s="11">
        <f t="shared" si="0"/>
        <v>1</v>
      </c>
      <c r="I25" s="11">
        <f t="shared" si="0"/>
        <v>0</v>
      </c>
      <c r="J25" s="11">
        <f t="shared" si="1"/>
        <v>3</v>
      </c>
    </row>
    <row r="26" spans="1:10" x14ac:dyDescent="0.3">
      <c r="A26" s="7">
        <v>41291</v>
      </c>
      <c r="C26" s="9">
        <v>46587.98</v>
      </c>
      <c r="D26" s="4" t="s">
        <v>9</v>
      </c>
      <c r="E26" s="4" t="s">
        <v>24</v>
      </c>
      <c r="F26" s="4" t="s">
        <v>138</v>
      </c>
      <c r="H26" s="11">
        <f t="shared" si="0"/>
        <v>1</v>
      </c>
      <c r="I26" s="11">
        <f t="shared" si="0"/>
        <v>0</v>
      </c>
      <c r="J26" s="11">
        <f t="shared" si="1"/>
        <v>3</v>
      </c>
    </row>
    <row r="27" spans="1:10" x14ac:dyDescent="0.3">
      <c r="A27" s="7">
        <v>41291</v>
      </c>
      <c r="C27" s="9">
        <v>82227.69</v>
      </c>
      <c r="D27" s="4" t="s">
        <v>16</v>
      </c>
      <c r="E27" s="4" t="s">
        <v>24</v>
      </c>
      <c r="F27" s="4" t="s">
        <v>144</v>
      </c>
      <c r="H27" s="11">
        <f t="shared" si="0"/>
        <v>1</v>
      </c>
      <c r="I27" s="11">
        <f t="shared" si="0"/>
        <v>0</v>
      </c>
      <c r="J27" s="11">
        <f t="shared" si="1"/>
        <v>3</v>
      </c>
    </row>
    <row r="28" spans="1:10" x14ac:dyDescent="0.3">
      <c r="A28" s="7">
        <v>41291</v>
      </c>
      <c r="C28" s="9">
        <v>41104.33</v>
      </c>
      <c r="D28" s="4" t="s">
        <v>15</v>
      </c>
      <c r="E28" s="4" t="s">
        <v>24</v>
      </c>
      <c r="F28" s="4" t="s">
        <v>145</v>
      </c>
      <c r="H28" s="11">
        <f t="shared" si="0"/>
        <v>1</v>
      </c>
      <c r="I28" s="11">
        <f t="shared" si="0"/>
        <v>0</v>
      </c>
      <c r="J28" s="11">
        <f t="shared" si="1"/>
        <v>3</v>
      </c>
    </row>
    <row r="29" spans="1:10" x14ac:dyDescent="0.3">
      <c r="A29" s="7">
        <v>41291</v>
      </c>
      <c r="C29" s="9">
        <v>44276.3</v>
      </c>
      <c r="D29" s="4" t="s">
        <v>16</v>
      </c>
      <c r="E29" s="4" t="s">
        <v>24</v>
      </c>
      <c r="F29" s="4" t="s">
        <v>135</v>
      </c>
      <c r="H29" s="11">
        <f t="shared" si="0"/>
        <v>1</v>
      </c>
      <c r="I29" s="11">
        <f t="shared" si="0"/>
        <v>0</v>
      </c>
      <c r="J29" s="11">
        <f t="shared" si="1"/>
        <v>3</v>
      </c>
    </row>
    <row r="30" spans="1:10" x14ac:dyDescent="0.3">
      <c r="A30" s="7">
        <v>41291</v>
      </c>
      <c r="C30" s="9">
        <v>336279.16</v>
      </c>
      <c r="D30" s="4" t="s">
        <v>16</v>
      </c>
      <c r="E30" s="4" t="s">
        <v>24</v>
      </c>
      <c r="F30" s="4" t="s">
        <v>129</v>
      </c>
      <c r="H30" s="11">
        <f t="shared" si="0"/>
        <v>1</v>
      </c>
      <c r="I30" s="11">
        <f t="shared" si="0"/>
        <v>0</v>
      </c>
      <c r="J30" s="11">
        <f t="shared" si="1"/>
        <v>3</v>
      </c>
    </row>
    <row r="31" spans="1:10" x14ac:dyDescent="0.3">
      <c r="A31" s="7">
        <v>41295</v>
      </c>
      <c r="C31" s="9">
        <v>79120.94</v>
      </c>
      <c r="D31" s="4" t="s">
        <v>9</v>
      </c>
      <c r="E31" s="4" t="s">
        <v>24</v>
      </c>
      <c r="F31" s="4" t="s">
        <v>131</v>
      </c>
      <c r="H31" s="11">
        <f t="shared" si="0"/>
        <v>1</v>
      </c>
      <c r="I31" s="11">
        <f t="shared" si="0"/>
        <v>0</v>
      </c>
      <c r="J31" s="11">
        <f t="shared" si="1"/>
        <v>4</v>
      </c>
    </row>
    <row r="32" spans="1:10" x14ac:dyDescent="0.3">
      <c r="A32" s="7">
        <v>41295</v>
      </c>
      <c r="C32" s="9">
        <v>50000</v>
      </c>
      <c r="D32" s="4" t="s">
        <v>16</v>
      </c>
      <c r="E32" s="4" t="s">
        <v>24</v>
      </c>
      <c r="F32" s="4" t="s">
        <v>145</v>
      </c>
      <c r="H32" s="11">
        <f t="shared" si="0"/>
        <v>1</v>
      </c>
      <c r="I32" s="11">
        <f t="shared" si="0"/>
        <v>0</v>
      </c>
      <c r="J32" s="11">
        <f t="shared" si="1"/>
        <v>4</v>
      </c>
    </row>
    <row r="33" spans="1:10" x14ac:dyDescent="0.3">
      <c r="A33" s="7">
        <v>41295</v>
      </c>
      <c r="C33" s="9">
        <v>167265</v>
      </c>
      <c r="D33" s="4" t="s">
        <v>16</v>
      </c>
      <c r="E33" s="4" t="s">
        <v>24</v>
      </c>
      <c r="F33" s="4" t="s">
        <v>142</v>
      </c>
      <c r="H33" s="11">
        <f t="shared" si="0"/>
        <v>1</v>
      </c>
      <c r="I33" s="11">
        <f t="shared" si="0"/>
        <v>0</v>
      </c>
      <c r="J33" s="11">
        <f t="shared" si="1"/>
        <v>4</v>
      </c>
    </row>
    <row r="34" spans="1:10" x14ac:dyDescent="0.3">
      <c r="A34" s="7">
        <v>41295</v>
      </c>
      <c r="C34" s="9">
        <v>95580</v>
      </c>
      <c r="D34" s="4" t="s">
        <v>16</v>
      </c>
      <c r="E34" s="4" t="s">
        <v>24</v>
      </c>
      <c r="F34" s="4" t="s">
        <v>130</v>
      </c>
      <c r="H34" s="11">
        <f t="shared" si="0"/>
        <v>1</v>
      </c>
      <c r="I34" s="11">
        <f t="shared" si="0"/>
        <v>0</v>
      </c>
      <c r="J34" s="11">
        <f t="shared" si="1"/>
        <v>4</v>
      </c>
    </row>
    <row r="35" spans="1:10" x14ac:dyDescent="0.3">
      <c r="A35" s="7">
        <v>41296</v>
      </c>
      <c r="C35" s="9">
        <v>35400</v>
      </c>
      <c r="D35" s="4" t="s">
        <v>15</v>
      </c>
      <c r="E35" s="4" t="s">
        <v>24</v>
      </c>
      <c r="F35" s="4" t="s">
        <v>143</v>
      </c>
      <c r="H35" s="11">
        <f t="shared" si="0"/>
        <v>1</v>
      </c>
      <c r="I35" s="11">
        <f t="shared" si="0"/>
        <v>0</v>
      </c>
      <c r="J35" s="11">
        <f t="shared" si="1"/>
        <v>4</v>
      </c>
    </row>
    <row r="36" spans="1:10" x14ac:dyDescent="0.3">
      <c r="A36" s="7">
        <v>41296</v>
      </c>
      <c r="C36" s="9">
        <v>41283.480000000003</v>
      </c>
      <c r="D36" s="4" t="s">
        <v>9</v>
      </c>
      <c r="E36" s="4" t="s">
        <v>24</v>
      </c>
      <c r="F36" s="4" t="s">
        <v>144</v>
      </c>
      <c r="H36" s="11">
        <f t="shared" si="0"/>
        <v>1</v>
      </c>
      <c r="I36" s="11">
        <f t="shared" si="0"/>
        <v>0</v>
      </c>
      <c r="J36" s="11">
        <f t="shared" si="1"/>
        <v>4</v>
      </c>
    </row>
    <row r="37" spans="1:10" x14ac:dyDescent="0.3">
      <c r="A37" s="7">
        <v>41297</v>
      </c>
      <c r="C37" s="9">
        <v>49701.599999999999</v>
      </c>
      <c r="D37" s="4" t="s">
        <v>16</v>
      </c>
      <c r="E37" s="4" t="s">
        <v>24</v>
      </c>
      <c r="F37" s="4" t="s">
        <v>127</v>
      </c>
      <c r="H37" s="11">
        <f t="shared" si="0"/>
        <v>1</v>
      </c>
      <c r="I37" s="11">
        <f t="shared" si="0"/>
        <v>0</v>
      </c>
      <c r="J37" s="11">
        <f t="shared" si="1"/>
        <v>4</v>
      </c>
    </row>
    <row r="38" spans="1:10" x14ac:dyDescent="0.3">
      <c r="A38" s="7">
        <v>41297</v>
      </c>
      <c r="C38" s="9">
        <v>133812</v>
      </c>
      <c r="D38" s="4" t="s">
        <v>9</v>
      </c>
      <c r="E38" s="4" t="s">
        <v>24</v>
      </c>
      <c r="F38" s="4" t="s">
        <v>135</v>
      </c>
      <c r="H38" s="11">
        <f t="shared" si="0"/>
        <v>1</v>
      </c>
      <c r="I38" s="11">
        <f t="shared" si="0"/>
        <v>0</v>
      </c>
      <c r="J38" s="11">
        <f t="shared" si="1"/>
        <v>4</v>
      </c>
    </row>
    <row r="39" spans="1:10" x14ac:dyDescent="0.3">
      <c r="A39" s="7">
        <v>41298</v>
      </c>
      <c r="C39" s="9">
        <v>17301.75</v>
      </c>
      <c r="D39" s="4" t="s">
        <v>15</v>
      </c>
      <c r="E39" s="4" t="s">
        <v>24</v>
      </c>
      <c r="F39" s="4" t="s">
        <v>131</v>
      </c>
      <c r="H39" s="11">
        <f t="shared" si="0"/>
        <v>1</v>
      </c>
      <c r="I39" s="11">
        <f t="shared" si="0"/>
        <v>0</v>
      </c>
      <c r="J39" s="11">
        <f t="shared" si="1"/>
        <v>4</v>
      </c>
    </row>
    <row r="40" spans="1:10" x14ac:dyDescent="0.3">
      <c r="A40" s="7">
        <v>41298</v>
      </c>
      <c r="C40" s="9">
        <v>101107.71</v>
      </c>
      <c r="D40" s="4" t="s">
        <v>16</v>
      </c>
      <c r="E40" s="4" t="s">
        <v>24</v>
      </c>
      <c r="F40" s="4" t="s">
        <v>141</v>
      </c>
      <c r="H40" s="11">
        <f t="shared" si="0"/>
        <v>1</v>
      </c>
      <c r="I40" s="11">
        <f t="shared" si="0"/>
        <v>0</v>
      </c>
      <c r="J40" s="11">
        <f t="shared" si="1"/>
        <v>4</v>
      </c>
    </row>
    <row r="41" spans="1:10" x14ac:dyDescent="0.3">
      <c r="A41" s="7">
        <v>41298</v>
      </c>
      <c r="C41" s="9">
        <v>105000</v>
      </c>
      <c r="D41" s="4" t="s">
        <v>15</v>
      </c>
      <c r="E41" s="4" t="s">
        <v>24</v>
      </c>
      <c r="F41" s="4" t="s">
        <v>135</v>
      </c>
      <c r="H41" s="11">
        <f t="shared" si="0"/>
        <v>1</v>
      </c>
      <c r="I41" s="11">
        <f t="shared" si="0"/>
        <v>0</v>
      </c>
      <c r="J41" s="11">
        <f t="shared" si="1"/>
        <v>4</v>
      </c>
    </row>
    <row r="42" spans="1:10" x14ac:dyDescent="0.3">
      <c r="A42" s="7">
        <v>41298</v>
      </c>
      <c r="C42" s="9">
        <v>65711.25</v>
      </c>
      <c r="D42" s="4" t="s">
        <v>15</v>
      </c>
      <c r="E42" s="4" t="s">
        <v>24</v>
      </c>
      <c r="F42" s="4" t="s">
        <v>137</v>
      </c>
      <c r="H42" s="11">
        <f t="shared" si="0"/>
        <v>1</v>
      </c>
      <c r="I42" s="11">
        <f t="shared" si="0"/>
        <v>0</v>
      </c>
      <c r="J42" s="11">
        <f t="shared" si="1"/>
        <v>4</v>
      </c>
    </row>
    <row r="43" spans="1:10" x14ac:dyDescent="0.3">
      <c r="A43" s="7">
        <v>41299</v>
      </c>
      <c r="C43" s="9">
        <v>5010</v>
      </c>
      <c r="D43" s="4" t="s">
        <v>16</v>
      </c>
      <c r="E43" s="4" t="s">
        <v>24</v>
      </c>
      <c r="F43" s="4" t="s">
        <v>128</v>
      </c>
      <c r="H43" s="11">
        <f t="shared" si="0"/>
        <v>1</v>
      </c>
      <c r="I43" s="11">
        <f t="shared" si="0"/>
        <v>0</v>
      </c>
      <c r="J43" s="11">
        <f t="shared" si="1"/>
        <v>4</v>
      </c>
    </row>
    <row r="44" spans="1:10" x14ac:dyDescent="0.3">
      <c r="A44" s="7">
        <v>41299</v>
      </c>
      <c r="C44" s="9">
        <v>21240</v>
      </c>
      <c r="D44" s="4" t="s">
        <v>15</v>
      </c>
      <c r="E44" s="4" t="s">
        <v>24</v>
      </c>
      <c r="F44" s="4" t="s">
        <v>136</v>
      </c>
      <c r="H44" s="11">
        <f t="shared" si="0"/>
        <v>1</v>
      </c>
      <c r="I44" s="11">
        <f t="shared" si="0"/>
        <v>0</v>
      </c>
      <c r="J44" s="11">
        <f t="shared" si="1"/>
        <v>4</v>
      </c>
    </row>
    <row r="45" spans="1:10" x14ac:dyDescent="0.3">
      <c r="A45" s="7">
        <v>41299</v>
      </c>
      <c r="C45" s="9">
        <v>34512.519999999997</v>
      </c>
      <c r="D45" s="4" t="s">
        <v>16</v>
      </c>
      <c r="E45" s="4" t="s">
        <v>24</v>
      </c>
      <c r="F45" s="4" t="s">
        <v>129</v>
      </c>
      <c r="H45" s="11">
        <f t="shared" si="0"/>
        <v>1</v>
      </c>
      <c r="I45" s="11">
        <f t="shared" si="0"/>
        <v>0</v>
      </c>
      <c r="J45" s="11">
        <f t="shared" si="1"/>
        <v>4</v>
      </c>
    </row>
    <row r="46" spans="1:10" x14ac:dyDescent="0.3">
      <c r="A46" s="7">
        <v>41299</v>
      </c>
      <c r="C46" s="9">
        <v>35193.82</v>
      </c>
      <c r="D46" s="4" t="s">
        <v>16</v>
      </c>
      <c r="E46" s="4" t="s">
        <v>24</v>
      </c>
      <c r="F46" s="4" t="s">
        <v>130</v>
      </c>
      <c r="H46" s="11">
        <f t="shared" si="0"/>
        <v>1</v>
      </c>
      <c r="I46" s="11">
        <f t="shared" si="0"/>
        <v>0</v>
      </c>
      <c r="J46" s="11">
        <f t="shared" si="1"/>
        <v>4</v>
      </c>
    </row>
    <row r="47" spans="1:10" x14ac:dyDescent="0.3">
      <c r="A47" s="7">
        <v>41299</v>
      </c>
      <c r="C47" s="9">
        <v>191178.93</v>
      </c>
      <c r="D47" s="4" t="s">
        <v>16</v>
      </c>
      <c r="E47" s="4" t="s">
        <v>24</v>
      </c>
      <c r="F47" s="4" t="s">
        <v>145</v>
      </c>
      <c r="H47" s="11">
        <f t="shared" si="0"/>
        <v>1</v>
      </c>
      <c r="I47" s="11">
        <f t="shared" si="0"/>
        <v>0</v>
      </c>
      <c r="J47" s="11">
        <f t="shared" si="1"/>
        <v>4</v>
      </c>
    </row>
    <row r="48" spans="1:10" x14ac:dyDescent="0.3">
      <c r="A48" s="7">
        <v>41299</v>
      </c>
      <c r="C48" s="9">
        <v>193703.14</v>
      </c>
      <c r="D48" s="4" t="s">
        <v>9</v>
      </c>
      <c r="E48" s="4" t="s">
        <v>24</v>
      </c>
      <c r="F48" s="4" t="s">
        <v>134</v>
      </c>
      <c r="H48" s="11">
        <f t="shared" si="0"/>
        <v>1</v>
      </c>
      <c r="I48" s="11">
        <f t="shared" si="0"/>
        <v>0</v>
      </c>
      <c r="J48" s="11">
        <f t="shared" si="1"/>
        <v>4</v>
      </c>
    </row>
    <row r="49" spans="1:10" x14ac:dyDescent="0.3">
      <c r="A49" s="7">
        <v>41302</v>
      </c>
      <c r="C49" s="9">
        <v>23516.22</v>
      </c>
      <c r="D49" s="4" t="s">
        <v>9</v>
      </c>
      <c r="E49" s="4" t="s">
        <v>24</v>
      </c>
      <c r="F49" s="4" t="s">
        <v>146</v>
      </c>
      <c r="H49" s="11">
        <f t="shared" si="0"/>
        <v>1</v>
      </c>
      <c r="I49" s="11">
        <f t="shared" si="0"/>
        <v>0</v>
      </c>
      <c r="J49" s="11">
        <f t="shared" si="1"/>
        <v>5</v>
      </c>
    </row>
    <row r="50" spans="1:10" x14ac:dyDescent="0.3">
      <c r="A50" s="7">
        <v>41302</v>
      </c>
      <c r="C50" s="9">
        <v>346664</v>
      </c>
      <c r="D50" s="4" t="s">
        <v>15</v>
      </c>
      <c r="E50" s="4" t="s">
        <v>24</v>
      </c>
      <c r="F50" s="4" t="s">
        <v>128</v>
      </c>
      <c r="H50" s="11">
        <f t="shared" si="0"/>
        <v>1</v>
      </c>
      <c r="I50" s="11">
        <f t="shared" si="0"/>
        <v>0</v>
      </c>
      <c r="J50" s="11">
        <f t="shared" si="1"/>
        <v>5</v>
      </c>
    </row>
    <row r="51" spans="1:10" x14ac:dyDescent="0.3">
      <c r="A51" s="7">
        <v>41302</v>
      </c>
      <c r="C51" s="9">
        <v>226039</v>
      </c>
      <c r="D51" s="4" t="s">
        <v>16</v>
      </c>
      <c r="E51" s="4" t="s">
        <v>24</v>
      </c>
      <c r="F51" s="4" t="s">
        <v>145</v>
      </c>
      <c r="H51" s="11">
        <f t="shared" si="0"/>
        <v>1</v>
      </c>
      <c r="I51" s="11">
        <f t="shared" si="0"/>
        <v>0</v>
      </c>
      <c r="J51" s="11">
        <f t="shared" si="1"/>
        <v>5</v>
      </c>
    </row>
    <row r="52" spans="1:10" x14ac:dyDescent="0.3">
      <c r="A52" s="7">
        <v>41302</v>
      </c>
      <c r="C52" s="9">
        <v>126174</v>
      </c>
      <c r="D52" s="4" t="s">
        <v>15</v>
      </c>
      <c r="E52" s="4" t="s">
        <v>24</v>
      </c>
      <c r="F52" s="4" t="s">
        <v>143</v>
      </c>
      <c r="H52" s="11">
        <f t="shared" si="0"/>
        <v>1</v>
      </c>
      <c r="I52" s="11">
        <f t="shared" si="0"/>
        <v>0</v>
      </c>
      <c r="J52" s="11">
        <f t="shared" si="1"/>
        <v>5</v>
      </c>
    </row>
    <row r="53" spans="1:10" x14ac:dyDescent="0.3">
      <c r="A53" s="7">
        <v>41302</v>
      </c>
      <c r="C53" s="9">
        <v>6195</v>
      </c>
      <c r="D53" s="4" t="s">
        <v>16</v>
      </c>
      <c r="E53" s="4" t="s">
        <v>24</v>
      </c>
      <c r="F53" s="4" t="s">
        <v>132</v>
      </c>
      <c r="H53" s="11">
        <f t="shared" si="0"/>
        <v>1</v>
      </c>
      <c r="I53" s="11">
        <f t="shared" si="0"/>
        <v>0</v>
      </c>
      <c r="J53" s="11">
        <f t="shared" si="1"/>
        <v>5</v>
      </c>
    </row>
    <row r="54" spans="1:10" x14ac:dyDescent="0.3">
      <c r="A54" s="7">
        <v>41302</v>
      </c>
      <c r="C54" s="9">
        <v>11800</v>
      </c>
      <c r="D54" s="4" t="s">
        <v>9</v>
      </c>
      <c r="E54" s="4" t="s">
        <v>24</v>
      </c>
      <c r="F54" s="4" t="s">
        <v>134</v>
      </c>
      <c r="H54" s="11">
        <f t="shared" si="0"/>
        <v>1</v>
      </c>
      <c r="I54" s="11">
        <f t="shared" si="0"/>
        <v>0</v>
      </c>
      <c r="J54" s="11">
        <f t="shared" si="1"/>
        <v>5</v>
      </c>
    </row>
    <row r="55" spans="1:10" x14ac:dyDescent="0.3">
      <c r="A55" s="7">
        <v>41302</v>
      </c>
      <c r="C55" s="9">
        <v>29913</v>
      </c>
      <c r="D55" s="4" t="s">
        <v>16</v>
      </c>
      <c r="E55" s="4" t="s">
        <v>24</v>
      </c>
      <c r="F55" s="4" t="s">
        <v>142</v>
      </c>
      <c r="H55" s="11">
        <f t="shared" si="0"/>
        <v>1</v>
      </c>
      <c r="I55" s="11">
        <f t="shared" si="0"/>
        <v>0</v>
      </c>
      <c r="J55" s="11">
        <f t="shared" si="1"/>
        <v>5</v>
      </c>
    </row>
    <row r="56" spans="1:10" x14ac:dyDescent="0.3">
      <c r="A56" s="7">
        <v>41302</v>
      </c>
      <c r="C56" s="9">
        <v>50976</v>
      </c>
      <c r="D56" s="4" t="s">
        <v>16</v>
      </c>
      <c r="E56" s="4" t="s">
        <v>24</v>
      </c>
      <c r="F56" s="4" t="s">
        <v>143</v>
      </c>
      <c r="H56" s="11">
        <f t="shared" si="0"/>
        <v>1</v>
      </c>
      <c r="I56" s="11">
        <f t="shared" si="0"/>
        <v>0</v>
      </c>
      <c r="J56" s="11">
        <f t="shared" si="1"/>
        <v>5</v>
      </c>
    </row>
    <row r="57" spans="1:10" x14ac:dyDescent="0.3">
      <c r="A57" s="7">
        <v>41302</v>
      </c>
      <c r="C57" s="9">
        <v>65844</v>
      </c>
      <c r="D57" s="4" t="s">
        <v>9</v>
      </c>
      <c r="E57" s="4" t="s">
        <v>24</v>
      </c>
      <c r="F57" s="4" t="s">
        <v>132</v>
      </c>
      <c r="H57" s="11">
        <f t="shared" si="0"/>
        <v>1</v>
      </c>
      <c r="I57" s="11">
        <f t="shared" si="0"/>
        <v>0</v>
      </c>
      <c r="J57" s="11">
        <f t="shared" si="1"/>
        <v>5</v>
      </c>
    </row>
    <row r="58" spans="1:10" x14ac:dyDescent="0.3">
      <c r="A58" s="7">
        <v>41302</v>
      </c>
      <c r="C58" s="9">
        <v>67850</v>
      </c>
      <c r="D58" s="4" t="s">
        <v>16</v>
      </c>
      <c r="E58" s="4" t="s">
        <v>24</v>
      </c>
      <c r="F58" s="4" t="s">
        <v>134</v>
      </c>
      <c r="H58" s="11">
        <f t="shared" si="0"/>
        <v>1</v>
      </c>
      <c r="I58" s="11">
        <f t="shared" si="0"/>
        <v>0</v>
      </c>
      <c r="J58" s="11">
        <f t="shared" si="1"/>
        <v>5</v>
      </c>
    </row>
    <row r="59" spans="1:10" x14ac:dyDescent="0.3">
      <c r="A59" s="7">
        <v>41302</v>
      </c>
      <c r="C59" s="9">
        <v>75225</v>
      </c>
      <c r="D59" s="4" t="s">
        <v>16</v>
      </c>
      <c r="E59" s="4" t="s">
        <v>24</v>
      </c>
      <c r="F59" s="4" t="s">
        <v>131</v>
      </c>
      <c r="H59" s="11">
        <f t="shared" si="0"/>
        <v>1</v>
      </c>
      <c r="I59" s="11">
        <f t="shared" si="0"/>
        <v>0</v>
      </c>
      <c r="J59" s="11">
        <f t="shared" si="1"/>
        <v>5</v>
      </c>
    </row>
    <row r="60" spans="1:10" x14ac:dyDescent="0.3">
      <c r="A60" s="7">
        <v>41302</v>
      </c>
      <c r="C60" s="9">
        <v>570825</v>
      </c>
      <c r="D60" s="4" t="s">
        <v>15</v>
      </c>
      <c r="E60" s="4" t="s">
        <v>24</v>
      </c>
      <c r="F60" s="4" t="s">
        <v>137</v>
      </c>
      <c r="H60" s="11">
        <f t="shared" si="0"/>
        <v>1</v>
      </c>
      <c r="I60" s="11">
        <f t="shared" si="0"/>
        <v>0</v>
      </c>
      <c r="J60" s="11">
        <f t="shared" si="1"/>
        <v>5</v>
      </c>
    </row>
    <row r="61" spans="1:10" x14ac:dyDescent="0.3">
      <c r="A61" s="7">
        <v>41302</v>
      </c>
      <c r="C61" s="9">
        <v>45206.98</v>
      </c>
      <c r="D61" s="4" t="s">
        <v>16</v>
      </c>
      <c r="E61" s="4" t="s">
        <v>24</v>
      </c>
      <c r="F61" s="4" t="s">
        <v>137</v>
      </c>
      <c r="H61" s="11">
        <f t="shared" si="0"/>
        <v>1</v>
      </c>
      <c r="I61" s="11">
        <f t="shared" si="0"/>
        <v>0</v>
      </c>
      <c r="J61" s="11">
        <f t="shared" si="1"/>
        <v>5</v>
      </c>
    </row>
    <row r="62" spans="1:10" x14ac:dyDescent="0.3">
      <c r="A62" s="7">
        <v>41303</v>
      </c>
      <c r="C62" s="9">
        <v>570058.71</v>
      </c>
      <c r="D62" s="4" t="s">
        <v>9</v>
      </c>
      <c r="E62" s="4" t="s">
        <v>24</v>
      </c>
      <c r="F62" s="4" t="s">
        <v>134</v>
      </c>
      <c r="H62" s="11">
        <f t="shared" si="0"/>
        <v>1</v>
      </c>
      <c r="I62" s="11">
        <f t="shared" si="0"/>
        <v>0</v>
      </c>
      <c r="J62" s="11">
        <f t="shared" si="1"/>
        <v>5</v>
      </c>
    </row>
    <row r="63" spans="1:10" x14ac:dyDescent="0.3">
      <c r="A63" s="7">
        <v>41303</v>
      </c>
      <c r="C63" s="9">
        <v>65711.25</v>
      </c>
      <c r="D63" s="4" t="s">
        <v>16</v>
      </c>
      <c r="E63" s="4" t="s">
        <v>24</v>
      </c>
      <c r="F63" s="4" t="s">
        <v>136</v>
      </c>
      <c r="H63" s="11">
        <f t="shared" si="0"/>
        <v>1</v>
      </c>
      <c r="I63" s="11">
        <f t="shared" si="0"/>
        <v>0</v>
      </c>
      <c r="J63" s="11">
        <f t="shared" si="1"/>
        <v>5</v>
      </c>
    </row>
    <row r="64" spans="1:10" x14ac:dyDescent="0.3">
      <c r="A64" s="7">
        <v>41303</v>
      </c>
      <c r="C64" s="9">
        <v>81774</v>
      </c>
      <c r="D64" s="4" t="s">
        <v>16</v>
      </c>
      <c r="E64" s="4" t="s">
        <v>24</v>
      </c>
      <c r="F64" s="4" t="s">
        <v>147</v>
      </c>
      <c r="H64" s="11">
        <f t="shared" si="0"/>
        <v>1</v>
      </c>
      <c r="I64" s="11">
        <f t="shared" si="0"/>
        <v>0</v>
      </c>
      <c r="J64" s="11">
        <f t="shared" si="1"/>
        <v>5</v>
      </c>
    </row>
    <row r="65" spans="1:10" x14ac:dyDescent="0.3">
      <c r="A65" s="7">
        <v>41303</v>
      </c>
      <c r="C65" s="9">
        <v>14514</v>
      </c>
      <c r="D65" s="4" t="s">
        <v>9</v>
      </c>
      <c r="E65" s="4" t="s">
        <v>24</v>
      </c>
      <c r="F65" s="4" t="s">
        <v>145</v>
      </c>
      <c r="H65" s="11">
        <f t="shared" si="0"/>
        <v>1</v>
      </c>
      <c r="I65" s="11">
        <f t="shared" si="0"/>
        <v>0</v>
      </c>
      <c r="J65" s="11">
        <f t="shared" si="1"/>
        <v>5</v>
      </c>
    </row>
    <row r="66" spans="1:10" x14ac:dyDescent="0.3">
      <c r="A66" s="7">
        <v>41303</v>
      </c>
      <c r="C66" s="9">
        <v>20673.599999999999</v>
      </c>
      <c r="D66" s="4" t="s">
        <v>15</v>
      </c>
      <c r="E66" s="4" t="s">
        <v>24</v>
      </c>
      <c r="F66" s="4" t="s">
        <v>136</v>
      </c>
      <c r="H66" s="11">
        <f t="shared" si="0"/>
        <v>1</v>
      </c>
      <c r="I66" s="11">
        <f t="shared" si="0"/>
        <v>0</v>
      </c>
      <c r="J66" s="11">
        <f t="shared" si="1"/>
        <v>5</v>
      </c>
    </row>
    <row r="67" spans="1:10" x14ac:dyDescent="0.3">
      <c r="A67" s="7">
        <v>41303</v>
      </c>
      <c r="C67" s="9">
        <v>8396.8799999999992</v>
      </c>
      <c r="D67" s="4" t="s">
        <v>9</v>
      </c>
      <c r="E67" s="4" t="s">
        <v>24</v>
      </c>
      <c r="F67" s="4" t="s">
        <v>127</v>
      </c>
      <c r="H67" s="11">
        <f t="shared" si="0"/>
        <v>1</v>
      </c>
      <c r="I67" s="11">
        <f t="shared" si="0"/>
        <v>0</v>
      </c>
      <c r="J67" s="11">
        <f t="shared" si="1"/>
        <v>5</v>
      </c>
    </row>
    <row r="68" spans="1:10" x14ac:dyDescent="0.3">
      <c r="A68" s="7">
        <v>41303</v>
      </c>
      <c r="C68" s="9">
        <v>61065</v>
      </c>
      <c r="D68" s="4" t="s">
        <v>16</v>
      </c>
      <c r="E68" s="4" t="s">
        <v>24</v>
      </c>
      <c r="F68" s="4" t="s">
        <v>142</v>
      </c>
      <c r="H68" s="11">
        <f t="shared" ref="H68:I131" si="2">IF(ISBLANK(A68),0,MONTH(A68))</f>
        <v>1</v>
      </c>
      <c r="I68" s="11">
        <f t="shared" si="2"/>
        <v>0</v>
      </c>
      <c r="J68" s="11">
        <f t="shared" ref="J68:J131" si="3">WEEKNUM(A68)</f>
        <v>5</v>
      </c>
    </row>
    <row r="69" spans="1:10" x14ac:dyDescent="0.3">
      <c r="A69" s="7">
        <v>41303</v>
      </c>
      <c r="C69" s="9">
        <v>421850</v>
      </c>
      <c r="D69" s="4" t="s">
        <v>16</v>
      </c>
      <c r="E69" s="4" t="s">
        <v>24</v>
      </c>
      <c r="F69" s="4" t="s">
        <v>136</v>
      </c>
      <c r="H69" s="11">
        <f t="shared" si="2"/>
        <v>1</v>
      </c>
      <c r="I69" s="11">
        <f t="shared" si="2"/>
        <v>0</v>
      </c>
      <c r="J69" s="11">
        <f t="shared" si="3"/>
        <v>5</v>
      </c>
    </row>
    <row r="70" spans="1:10" x14ac:dyDescent="0.3">
      <c r="A70" s="7">
        <v>41303</v>
      </c>
      <c r="C70" s="9">
        <v>-30090</v>
      </c>
      <c r="D70" s="4" t="s">
        <v>16</v>
      </c>
      <c r="E70" s="4" t="s">
        <v>24</v>
      </c>
      <c r="F70" s="4" t="s">
        <v>135</v>
      </c>
      <c r="G70" t="s">
        <v>175</v>
      </c>
      <c r="H70" s="11">
        <f t="shared" si="2"/>
        <v>1</v>
      </c>
      <c r="I70" s="11">
        <f t="shared" si="2"/>
        <v>0</v>
      </c>
      <c r="J70" s="11">
        <f t="shared" si="3"/>
        <v>5</v>
      </c>
    </row>
    <row r="71" spans="1:10" x14ac:dyDescent="0.3">
      <c r="A71" s="7">
        <v>41304</v>
      </c>
      <c r="C71" s="9">
        <v>7979.05</v>
      </c>
      <c r="D71" s="4" t="s">
        <v>16</v>
      </c>
      <c r="E71" s="4" t="s">
        <v>24</v>
      </c>
      <c r="F71" s="4" t="s">
        <v>131</v>
      </c>
      <c r="H71" s="11">
        <f t="shared" si="2"/>
        <v>1</v>
      </c>
      <c r="I71" s="11">
        <f t="shared" si="2"/>
        <v>0</v>
      </c>
      <c r="J71" s="11">
        <f t="shared" si="3"/>
        <v>5</v>
      </c>
    </row>
    <row r="72" spans="1:10" x14ac:dyDescent="0.3">
      <c r="A72" s="7">
        <v>41304</v>
      </c>
      <c r="C72" s="9">
        <v>198859.5</v>
      </c>
      <c r="D72" s="4" t="s">
        <v>9</v>
      </c>
      <c r="E72" s="4" t="s">
        <v>24</v>
      </c>
      <c r="F72" s="4" t="s">
        <v>128</v>
      </c>
      <c r="H72" s="11">
        <f t="shared" si="2"/>
        <v>1</v>
      </c>
      <c r="I72" s="11">
        <f t="shared" si="2"/>
        <v>0</v>
      </c>
      <c r="J72" s="11">
        <f t="shared" si="3"/>
        <v>5</v>
      </c>
    </row>
    <row r="73" spans="1:10" x14ac:dyDescent="0.3">
      <c r="A73" s="7">
        <v>41305</v>
      </c>
      <c r="C73" s="9">
        <v>85491</v>
      </c>
      <c r="D73" s="4" t="s">
        <v>15</v>
      </c>
      <c r="E73" s="4" t="s">
        <v>24</v>
      </c>
      <c r="F73" s="4" t="s">
        <v>132</v>
      </c>
      <c r="H73" s="11">
        <f t="shared" si="2"/>
        <v>1</v>
      </c>
      <c r="I73" s="11">
        <f t="shared" si="2"/>
        <v>0</v>
      </c>
      <c r="J73" s="11">
        <f t="shared" si="3"/>
        <v>5</v>
      </c>
    </row>
    <row r="74" spans="1:10" x14ac:dyDescent="0.3">
      <c r="A74" s="7">
        <v>41306</v>
      </c>
      <c r="C74" s="9">
        <v>18408</v>
      </c>
      <c r="D74" s="4" t="s">
        <v>9</v>
      </c>
      <c r="E74" s="4" t="s">
        <v>24</v>
      </c>
      <c r="F74" s="4" t="s">
        <v>133</v>
      </c>
      <c r="H74" s="11">
        <f t="shared" si="2"/>
        <v>2</v>
      </c>
      <c r="I74" s="11">
        <f t="shared" si="2"/>
        <v>0</v>
      </c>
      <c r="J74" s="11">
        <f t="shared" si="3"/>
        <v>5</v>
      </c>
    </row>
    <row r="75" spans="1:10" x14ac:dyDescent="0.3">
      <c r="A75" s="7">
        <v>41306</v>
      </c>
      <c r="C75" s="9">
        <v>99403.199999999997</v>
      </c>
      <c r="D75" s="4" t="s">
        <v>15</v>
      </c>
      <c r="E75" s="4" t="s">
        <v>24</v>
      </c>
      <c r="F75" s="4" t="s">
        <v>138</v>
      </c>
      <c r="H75" s="11">
        <f t="shared" si="2"/>
        <v>2</v>
      </c>
      <c r="I75" s="11">
        <f t="shared" si="2"/>
        <v>0</v>
      </c>
      <c r="J75" s="11">
        <f t="shared" si="3"/>
        <v>5</v>
      </c>
    </row>
    <row r="76" spans="1:10" x14ac:dyDescent="0.3">
      <c r="A76" s="7">
        <v>41306</v>
      </c>
      <c r="C76" s="9">
        <v>2389.5</v>
      </c>
      <c r="D76" s="4" t="s">
        <v>15</v>
      </c>
      <c r="E76" s="4" t="s">
        <v>24</v>
      </c>
      <c r="F76" s="4" t="s">
        <v>132</v>
      </c>
      <c r="H76" s="11">
        <f t="shared" si="2"/>
        <v>2</v>
      </c>
      <c r="I76" s="11">
        <f t="shared" si="2"/>
        <v>0</v>
      </c>
      <c r="J76" s="11">
        <f t="shared" si="3"/>
        <v>5</v>
      </c>
    </row>
    <row r="77" spans="1:10" x14ac:dyDescent="0.3">
      <c r="A77" s="7">
        <v>41306</v>
      </c>
      <c r="C77" s="9">
        <v>4141.8</v>
      </c>
      <c r="D77" s="4" t="s">
        <v>15</v>
      </c>
      <c r="E77" s="4" t="s">
        <v>24</v>
      </c>
      <c r="F77" s="4" t="s">
        <v>129</v>
      </c>
      <c r="H77" s="11">
        <f t="shared" si="2"/>
        <v>2</v>
      </c>
      <c r="I77" s="11">
        <f t="shared" si="2"/>
        <v>0</v>
      </c>
      <c r="J77" s="11">
        <f t="shared" si="3"/>
        <v>5</v>
      </c>
    </row>
    <row r="78" spans="1:10" x14ac:dyDescent="0.3">
      <c r="A78" s="7">
        <v>41306</v>
      </c>
      <c r="C78" s="9">
        <v>5925.96</v>
      </c>
      <c r="D78" s="4" t="s">
        <v>9</v>
      </c>
      <c r="E78" s="4" t="s">
        <v>24</v>
      </c>
      <c r="F78" s="4" t="s">
        <v>128</v>
      </c>
      <c r="H78" s="11">
        <f t="shared" si="2"/>
        <v>2</v>
      </c>
      <c r="I78" s="11">
        <f t="shared" si="2"/>
        <v>0</v>
      </c>
      <c r="J78" s="11">
        <f t="shared" si="3"/>
        <v>5</v>
      </c>
    </row>
    <row r="79" spans="1:10" x14ac:dyDescent="0.3">
      <c r="A79" s="7">
        <v>41306</v>
      </c>
      <c r="C79" s="9">
        <v>5925.96</v>
      </c>
      <c r="D79" s="4" t="s">
        <v>16</v>
      </c>
      <c r="E79" s="4" t="s">
        <v>24</v>
      </c>
      <c r="F79" s="4" t="s">
        <v>135</v>
      </c>
      <c r="H79" s="11">
        <f t="shared" si="2"/>
        <v>2</v>
      </c>
      <c r="I79" s="11">
        <f t="shared" si="2"/>
        <v>0</v>
      </c>
      <c r="J79" s="11">
        <f t="shared" si="3"/>
        <v>5</v>
      </c>
    </row>
    <row r="80" spans="1:10" x14ac:dyDescent="0.3">
      <c r="A80" s="7">
        <v>41306</v>
      </c>
      <c r="C80" s="9">
        <v>7088.85</v>
      </c>
      <c r="D80" s="4" t="s">
        <v>9</v>
      </c>
      <c r="E80" s="4" t="s">
        <v>24</v>
      </c>
      <c r="F80" s="4" t="s">
        <v>132</v>
      </c>
      <c r="H80" s="11">
        <f t="shared" si="2"/>
        <v>2</v>
      </c>
      <c r="I80" s="11">
        <f t="shared" si="2"/>
        <v>0</v>
      </c>
      <c r="J80" s="11">
        <f t="shared" si="3"/>
        <v>5</v>
      </c>
    </row>
    <row r="81" spans="1:10" x14ac:dyDescent="0.3">
      <c r="A81" s="7">
        <v>41306</v>
      </c>
      <c r="C81" s="9">
        <v>7678.26</v>
      </c>
      <c r="D81" s="4" t="s">
        <v>15</v>
      </c>
      <c r="E81" s="4" t="s">
        <v>24</v>
      </c>
      <c r="F81" s="4" t="s">
        <v>147</v>
      </c>
      <c r="H81" s="11">
        <f t="shared" si="2"/>
        <v>2</v>
      </c>
      <c r="I81" s="11">
        <f t="shared" si="2"/>
        <v>0</v>
      </c>
      <c r="J81" s="11">
        <f t="shared" si="3"/>
        <v>5</v>
      </c>
    </row>
    <row r="82" spans="1:10" x14ac:dyDescent="0.3">
      <c r="A82" s="7">
        <v>41306</v>
      </c>
      <c r="C82" s="9">
        <v>8267.67</v>
      </c>
      <c r="D82" s="4" t="s">
        <v>15</v>
      </c>
      <c r="E82" s="4" t="s">
        <v>24</v>
      </c>
      <c r="F82" s="4" t="s">
        <v>141</v>
      </c>
      <c r="H82" s="11">
        <f t="shared" si="2"/>
        <v>2</v>
      </c>
      <c r="I82" s="11">
        <f t="shared" si="2"/>
        <v>0</v>
      </c>
      <c r="J82" s="11">
        <f t="shared" si="3"/>
        <v>5</v>
      </c>
    </row>
    <row r="83" spans="1:10" x14ac:dyDescent="0.3">
      <c r="A83" s="7">
        <v>41306</v>
      </c>
      <c r="C83" s="9">
        <v>8267.67</v>
      </c>
      <c r="D83" s="4" t="s">
        <v>16</v>
      </c>
      <c r="E83" s="4" t="s">
        <v>24</v>
      </c>
      <c r="F83" s="4" t="s">
        <v>132</v>
      </c>
      <c r="H83" s="11">
        <f t="shared" si="2"/>
        <v>2</v>
      </c>
      <c r="I83" s="11">
        <f t="shared" si="2"/>
        <v>0</v>
      </c>
      <c r="J83" s="11">
        <f t="shared" si="3"/>
        <v>5</v>
      </c>
    </row>
    <row r="84" spans="1:10" x14ac:dyDescent="0.3">
      <c r="A84" s="7">
        <v>41306</v>
      </c>
      <c r="C84" s="9">
        <v>185850</v>
      </c>
      <c r="D84" s="4" t="s">
        <v>16</v>
      </c>
      <c r="E84" s="4" t="s">
        <v>24</v>
      </c>
      <c r="F84" s="4" t="s">
        <v>145</v>
      </c>
      <c r="H84" s="11">
        <f t="shared" si="2"/>
        <v>2</v>
      </c>
      <c r="I84" s="11">
        <f t="shared" si="2"/>
        <v>0</v>
      </c>
      <c r="J84" s="11">
        <f t="shared" si="3"/>
        <v>5</v>
      </c>
    </row>
    <row r="85" spans="1:10" x14ac:dyDescent="0.3">
      <c r="A85" s="7">
        <v>41306</v>
      </c>
      <c r="C85" s="9">
        <v>39555.08</v>
      </c>
      <c r="D85" s="4" t="s">
        <v>15</v>
      </c>
      <c r="E85" s="4" t="s">
        <v>24</v>
      </c>
      <c r="F85" s="4" t="s">
        <v>130</v>
      </c>
      <c r="H85" s="11">
        <f t="shared" si="2"/>
        <v>2</v>
      </c>
      <c r="I85" s="11">
        <f t="shared" si="2"/>
        <v>0</v>
      </c>
      <c r="J85" s="11">
        <f t="shared" si="3"/>
        <v>5</v>
      </c>
    </row>
    <row r="86" spans="1:10" x14ac:dyDescent="0.3">
      <c r="A86" s="7">
        <v>41306</v>
      </c>
      <c r="C86" s="9">
        <v>39555.08</v>
      </c>
      <c r="D86" s="4" t="s">
        <v>15</v>
      </c>
      <c r="E86" s="4" t="s">
        <v>24</v>
      </c>
      <c r="F86" s="4" t="s">
        <v>138</v>
      </c>
      <c r="H86" s="11">
        <f t="shared" si="2"/>
        <v>2</v>
      </c>
      <c r="I86" s="11">
        <f t="shared" si="2"/>
        <v>0</v>
      </c>
      <c r="J86" s="11">
        <f t="shared" si="3"/>
        <v>5</v>
      </c>
    </row>
    <row r="87" spans="1:10" x14ac:dyDescent="0.3">
      <c r="A87" s="7">
        <v>41309</v>
      </c>
      <c r="C87" s="9">
        <v>-6195</v>
      </c>
      <c r="D87" s="4" t="s">
        <v>9</v>
      </c>
      <c r="E87" s="4" t="s">
        <v>24</v>
      </c>
      <c r="F87" s="4" t="s">
        <v>146</v>
      </c>
      <c r="H87" s="11">
        <f t="shared" si="2"/>
        <v>2</v>
      </c>
      <c r="I87" s="11">
        <f t="shared" si="2"/>
        <v>0</v>
      </c>
      <c r="J87" s="11">
        <f t="shared" si="3"/>
        <v>6</v>
      </c>
    </row>
    <row r="88" spans="1:10" x14ac:dyDescent="0.3">
      <c r="A88" s="7">
        <v>41309</v>
      </c>
      <c r="C88" s="9">
        <v>9300</v>
      </c>
      <c r="D88" s="4" t="s">
        <v>15</v>
      </c>
      <c r="E88" s="4" t="s">
        <v>24</v>
      </c>
      <c r="F88" s="4" t="s">
        <v>140</v>
      </c>
      <c r="H88" s="11">
        <f t="shared" si="2"/>
        <v>2</v>
      </c>
      <c r="I88" s="11">
        <f t="shared" si="2"/>
        <v>0</v>
      </c>
      <c r="J88" s="11">
        <f t="shared" si="3"/>
        <v>6</v>
      </c>
    </row>
    <row r="89" spans="1:10" x14ac:dyDescent="0.3">
      <c r="A89" s="7">
        <v>41309</v>
      </c>
      <c r="C89" s="9">
        <v>479012.93</v>
      </c>
      <c r="D89" s="4" t="s">
        <v>16</v>
      </c>
      <c r="E89" s="4" t="s">
        <v>24</v>
      </c>
      <c r="F89" s="4" t="s">
        <v>132</v>
      </c>
      <c r="H89" s="11">
        <f t="shared" si="2"/>
        <v>2</v>
      </c>
      <c r="I89" s="11">
        <f t="shared" si="2"/>
        <v>0</v>
      </c>
      <c r="J89" s="11">
        <f t="shared" si="3"/>
        <v>6</v>
      </c>
    </row>
    <row r="90" spans="1:10" x14ac:dyDescent="0.3">
      <c r="A90" s="7">
        <v>41310</v>
      </c>
      <c r="C90" s="9">
        <v>35400</v>
      </c>
      <c r="D90" s="4" t="s">
        <v>15</v>
      </c>
      <c r="E90" s="4" t="s">
        <v>24</v>
      </c>
      <c r="F90" s="4" t="s">
        <v>138</v>
      </c>
      <c r="H90" s="11">
        <f t="shared" si="2"/>
        <v>2</v>
      </c>
      <c r="I90" s="11">
        <f t="shared" si="2"/>
        <v>0</v>
      </c>
      <c r="J90" s="11">
        <f t="shared" si="3"/>
        <v>6</v>
      </c>
    </row>
    <row r="91" spans="1:10" x14ac:dyDescent="0.3">
      <c r="A91" s="7">
        <v>41310</v>
      </c>
      <c r="C91" s="9">
        <v>264969</v>
      </c>
      <c r="D91" s="4" t="s">
        <v>16</v>
      </c>
      <c r="E91" s="4" t="s">
        <v>24</v>
      </c>
      <c r="F91" s="4" t="s">
        <v>134</v>
      </c>
      <c r="H91" s="11">
        <f t="shared" si="2"/>
        <v>2</v>
      </c>
      <c r="I91" s="11">
        <f t="shared" si="2"/>
        <v>0</v>
      </c>
      <c r="J91" s="11">
        <f t="shared" si="3"/>
        <v>6</v>
      </c>
    </row>
    <row r="92" spans="1:10" x14ac:dyDescent="0.3">
      <c r="A92" s="7">
        <v>41311</v>
      </c>
      <c r="C92" s="9">
        <v>49714.879999999997</v>
      </c>
      <c r="D92" s="4" t="s">
        <v>9</v>
      </c>
      <c r="E92" s="4" t="s">
        <v>24</v>
      </c>
      <c r="F92" s="4" t="s">
        <v>138</v>
      </c>
      <c r="H92" s="11">
        <f t="shared" si="2"/>
        <v>2</v>
      </c>
      <c r="I92" s="11">
        <f t="shared" si="2"/>
        <v>0</v>
      </c>
      <c r="J92" s="11">
        <f t="shared" si="3"/>
        <v>6</v>
      </c>
    </row>
    <row r="93" spans="1:10" x14ac:dyDescent="0.3">
      <c r="A93" s="7">
        <v>41311</v>
      </c>
      <c r="C93" s="9">
        <v>77313.600000000006</v>
      </c>
      <c r="D93" s="4" t="s">
        <v>15</v>
      </c>
      <c r="E93" s="4" t="s">
        <v>24</v>
      </c>
      <c r="F93" s="4" t="s">
        <v>138</v>
      </c>
      <c r="H93" s="11">
        <f t="shared" si="2"/>
        <v>2</v>
      </c>
      <c r="I93" s="11">
        <f t="shared" si="2"/>
        <v>0</v>
      </c>
      <c r="J93" s="11">
        <f t="shared" si="3"/>
        <v>6</v>
      </c>
    </row>
    <row r="94" spans="1:10" x14ac:dyDescent="0.3">
      <c r="A94" s="7">
        <v>41311</v>
      </c>
      <c r="C94" s="9">
        <v>149144.63</v>
      </c>
      <c r="D94" s="4" t="s">
        <v>16</v>
      </c>
      <c r="E94" s="4" t="s">
        <v>24</v>
      </c>
      <c r="F94" s="4" t="s">
        <v>132</v>
      </c>
      <c r="H94" s="11">
        <f t="shared" si="2"/>
        <v>2</v>
      </c>
      <c r="I94" s="11">
        <f t="shared" si="2"/>
        <v>0</v>
      </c>
      <c r="J94" s="11">
        <f t="shared" si="3"/>
        <v>6</v>
      </c>
    </row>
    <row r="95" spans="1:10" x14ac:dyDescent="0.3">
      <c r="A95" s="7">
        <v>41311</v>
      </c>
      <c r="C95" s="9">
        <v>13027.2</v>
      </c>
      <c r="D95" s="4" t="s">
        <v>15</v>
      </c>
      <c r="E95" s="4" t="s">
        <v>24</v>
      </c>
      <c r="F95" s="4" t="s">
        <v>138</v>
      </c>
      <c r="H95" s="11">
        <f t="shared" si="2"/>
        <v>2</v>
      </c>
      <c r="I95" s="11">
        <f t="shared" si="2"/>
        <v>0</v>
      </c>
      <c r="J95" s="11">
        <f t="shared" si="3"/>
        <v>6</v>
      </c>
    </row>
    <row r="96" spans="1:10" x14ac:dyDescent="0.3">
      <c r="A96" s="7">
        <v>41311</v>
      </c>
      <c r="C96" s="9">
        <v>59925.120000000003</v>
      </c>
      <c r="D96" s="4" t="s">
        <v>9</v>
      </c>
      <c r="E96" s="4" t="s">
        <v>24</v>
      </c>
      <c r="F96" s="4" t="s">
        <v>134</v>
      </c>
      <c r="H96" s="11">
        <f t="shared" si="2"/>
        <v>2</v>
      </c>
      <c r="I96" s="11">
        <f t="shared" si="2"/>
        <v>0</v>
      </c>
      <c r="J96" s="11">
        <f t="shared" si="3"/>
        <v>6</v>
      </c>
    </row>
    <row r="97" spans="1:10" x14ac:dyDescent="0.3">
      <c r="A97" s="7">
        <v>41311</v>
      </c>
      <c r="C97" s="9">
        <v>56994.71</v>
      </c>
      <c r="D97" s="4" t="s">
        <v>9</v>
      </c>
      <c r="E97" s="4" t="s">
        <v>24</v>
      </c>
      <c r="F97" s="4" t="s">
        <v>130</v>
      </c>
      <c r="H97" s="11">
        <f t="shared" si="2"/>
        <v>2</v>
      </c>
      <c r="I97" s="11">
        <f t="shared" si="2"/>
        <v>0</v>
      </c>
      <c r="J97" s="11">
        <f t="shared" si="3"/>
        <v>6</v>
      </c>
    </row>
    <row r="98" spans="1:10" x14ac:dyDescent="0.3">
      <c r="A98" s="7">
        <v>41311</v>
      </c>
      <c r="C98" s="9">
        <v>20673.599999999999</v>
      </c>
      <c r="D98" s="4" t="s">
        <v>15</v>
      </c>
      <c r="E98" s="4" t="s">
        <v>24</v>
      </c>
      <c r="F98" s="4" t="s">
        <v>128</v>
      </c>
      <c r="H98" s="11">
        <f t="shared" si="2"/>
        <v>2</v>
      </c>
      <c r="I98" s="11">
        <f t="shared" si="2"/>
        <v>0</v>
      </c>
      <c r="J98" s="11">
        <f t="shared" si="3"/>
        <v>6</v>
      </c>
    </row>
    <row r="99" spans="1:10" x14ac:dyDescent="0.3">
      <c r="A99" s="7">
        <v>41312</v>
      </c>
      <c r="C99" s="9">
        <v>30001.5</v>
      </c>
      <c r="D99" s="4" t="s">
        <v>9</v>
      </c>
      <c r="E99" s="4" t="s">
        <v>24</v>
      </c>
      <c r="F99" s="4" t="s">
        <v>128</v>
      </c>
      <c r="H99" s="11">
        <f t="shared" si="2"/>
        <v>2</v>
      </c>
      <c r="I99" s="11">
        <f t="shared" si="2"/>
        <v>0</v>
      </c>
      <c r="J99" s="11">
        <f t="shared" si="3"/>
        <v>6</v>
      </c>
    </row>
    <row r="100" spans="1:10" x14ac:dyDescent="0.3">
      <c r="A100" s="7">
        <v>41313</v>
      </c>
      <c r="C100" s="9">
        <v>79120.94</v>
      </c>
      <c r="D100" s="4" t="s">
        <v>16</v>
      </c>
      <c r="E100" s="4" t="s">
        <v>24</v>
      </c>
      <c r="F100" s="4" t="s">
        <v>144</v>
      </c>
      <c r="H100" s="11">
        <f t="shared" si="2"/>
        <v>2</v>
      </c>
      <c r="I100" s="11">
        <f t="shared" si="2"/>
        <v>0</v>
      </c>
      <c r="J100" s="11">
        <f t="shared" si="3"/>
        <v>6</v>
      </c>
    </row>
    <row r="101" spans="1:10" x14ac:dyDescent="0.3">
      <c r="A101" s="7">
        <v>41313</v>
      </c>
      <c r="C101" s="9">
        <v>231280</v>
      </c>
      <c r="D101" s="4" t="s">
        <v>16</v>
      </c>
      <c r="E101" s="4" t="s">
        <v>24</v>
      </c>
      <c r="F101" s="4" t="s">
        <v>138</v>
      </c>
      <c r="H101" s="11">
        <f t="shared" si="2"/>
        <v>2</v>
      </c>
      <c r="I101" s="11">
        <f t="shared" si="2"/>
        <v>0</v>
      </c>
      <c r="J101" s="11">
        <f t="shared" si="3"/>
        <v>6</v>
      </c>
    </row>
    <row r="102" spans="1:10" x14ac:dyDescent="0.3">
      <c r="A102" s="7">
        <v>41313</v>
      </c>
      <c r="C102" s="9">
        <v>500000</v>
      </c>
      <c r="D102" s="4" t="s">
        <v>9</v>
      </c>
      <c r="E102" s="4" t="s">
        <v>24</v>
      </c>
      <c r="F102" s="4" t="s">
        <v>128</v>
      </c>
      <c r="H102" s="11">
        <f t="shared" si="2"/>
        <v>2</v>
      </c>
      <c r="I102" s="11">
        <f t="shared" si="2"/>
        <v>0</v>
      </c>
      <c r="J102" s="11">
        <f t="shared" si="3"/>
        <v>6</v>
      </c>
    </row>
    <row r="103" spans="1:10" x14ac:dyDescent="0.3">
      <c r="A103" s="7">
        <v>41313</v>
      </c>
      <c r="C103" s="9">
        <v>3221.4</v>
      </c>
      <c r="D103" s="4" t="s">
        <v>15</v>
      </c>
      <c r="E103" s="4" t="s">
        <v>24</v>
      </c>
      <c r="F103" s="4" t="s">
        <v>142</v>
      </c>
      <c r="H103" s="11">
        <f t="shared" si="2"/>
        <v>2</v>
      </c>
      <c r="I103" s="11">
        <f t="shared" si="2"/>
        <v>0</v>
      </c>
      <c r="J103" s="11">
        <f t="shared" si="3"/>
        <v>6</v>
      </c>
    </row>
    <row r="104" spans="1:10" x14ac:dyDescent="0.3">
      <c r="A104" s="7">
        <v>41316</v>
      </c>
      <c r="C104" s="9">
        <v>14160</v>
      </c>
      <c r="D104" s="4" t="s">
        <v>15</v>
      </c>
      <c r="E104" s="4" t="s">
        <v>24</v>
      </c>
      <c r="F104" s="4" t="s">
        <v>135</v>
      </c>
      <c r="H104" s="11">
        <f t="shared" si="2"/>
        <v>2</v>
      </c>
      <c r="I104" s="11">
        <f t="shared" si="2"/>
        <v>0</v>
      </c>
      <c r="J104" s="11">
        <f t="shared" si="3"/>
        <v>7</v>
      </c>
    </row>
    <row r="105" spans="1:10" x14ac:dyDescent="0.3">
      <c r="A105" s="7">
        <v>41316</v>
      </c>
      <c r="C105" s="9">
        <v>86376</v>
      </c>
      <c r="D105" s="4" t="s">
        <v>9</v>
      </c>
      <c r="E105" s="4" t="s">
        <v>24</v>
      </c>
      <c r="F105" s="4" t="s">
        <v>131</v>
      </c>
      <c r="H105" s="11">
        <f t="shared" si="2"/>
        <v>2</v>
      </c>
      <c r="I105" s="11">
        <f t="shared" si="2"/>
        <v>0</v>
      </c>
      <c r="J105" s="11">
        <f t="shared" si="3"/>
        <v>7</v>
      </c>
    </row>
    <row r="106" spans="1:10" x14ac:dyDescent="0.3">
      <c r="A106" s="7">
        <v>41316</v>
      </c>
      <c r="C106" s="9">
        <v>28497</v>
      </c>
      <c r="D106" s="4" t="s">
        <v>16</v>
      </c>
      <c r="E106" s="4" t="s">
        <v>24</v>
      </c>
      <c r="F106" s="4" t="s">
        <v>136</v>
      </c>
      <c r="H106" s="11">
        <f t="shared" si="2"/>
        <v>2</v>
      </c>
      <c r="I106" s="11">
        <f t="shared" si="2"/>
        <v>0</v>
      </c>
      <c r="J106" s="11">
        <f t="shared" si="3"/>
        <v>7</v>
      </c>
    </row>
    <row r="107" spans="1:10" x14ac:dyDescent="0.3">
      <c r="A107" s="7">
        <v>41316</v>
      </c>
      <c r="C107" s="9">
        <v>79956.800000000003</v>
      </c>
      <c r="D107" s="4" t="s">
        <v>15</v>
      </c>
      <c r="E107" s="4" t="s">
        <v>24</v>
      </c>
      <c r="F107" s="4" t="s">
        <v>145</v>
      </c>
      <c r="H107" s="11">
        <f t="shared" si="2"/>
        <v>2</v>
      </c>
      <c r="I107" s="11">
        <f t="shared" si="2"/>
        <v>0</v>
      </c>
      <c r="J107" s="11">
        <f t="shared" si="3"/>
        <v>7</v>
      </c>
    </row>
    <row r="108" spans="1:10" x14ac:dyDescent="0.3">
      <c r="A108" s="7">
        <v>41316</v>
      </c>
      <c r="C108" s="9">
        <v>93092.56</v>
      </c>
      <c r="D108" s="4" t="s">
        <v>16</v>
      </c>
      <c r="E108" s="4" t="s">
        <v>24</v>
      </c>
      <c r="F108" s="4" t="s">
        <v>131</v>
      </c>
      <c r="H108" s="11">
        <f t="shared" si="2"/>
        <v>2</v>
      </c>
      <c r="I108" s="11">
        <f t="shared" si="2"/>
        <v>0</v>
      </c>
      <c r="J108" s="11">
        <f t="shared" si="3"/>
        <v>7</v>
      </c>
    </row>
    <row r="109" spans="1:10" x14ac:dyDescent="0.3">
      <c r="A109" s="7">
        <v>41316</v>
      </c>
      <c r="C109" s="9">
        <v>93456</v>
      </c>
      <c r="D109" s="4" t="s">
        <v>16</v>
      </c>
      <c r="E109" s="4" t="s">
        <v>24</v>
      </c>
      <c r="F109" s="4" t="s">
        <v>139</v>
      </c>
      <c r="H109" s="11">
        <f t="shared" si="2"/>
        <v>2</v>
      </c>
      <c r="I109" s="11">
        <f t="shared" si="2"/>
        <v>0</v>
      </c>
      <c r="J109" s="11">
        <f t="shared" si="3"/>
        <v>7</v>
      </c>
    </row>
    <row r="110" spans="1:10" x14ac:dyDescent="0.3">
      <c r="A110" s="7">
        <v>41316</v>
      </c>
      <c r="C110" s="9">
        <v>93456</v>
      </c>
      <c r="D110" s="4" t="s">
        <v>16</v>
      </c>
      <c r="E110" s="4" t="s">
        <v>24</v>
      </c>
      <c r="F110" s="4" t="s">
        <v>139</v>
      </c>
      <c r="H110" s="11">
        <f t="shared" si="2"/>
        <v>2</v>
      </c>
      <c r="I110" s="11">
        <f t="shared" si="2"/>
        <v>0</v>
      </c>
      <c r="J110" s="11">
        <f t="shared" si="3"/>
        <v>7</v>
      </c>
    </row>
    <row r="111" spans="1:10" x14ac:dyDescent="0.3">
      <c r="A111" s="7">
        <v>41316</v>
      </c>
      <c r="C111" s="9">
        <v>421198.05</v>
      </c>
      <c r="D111" s="4" t="s">
        <v>16</v>
      </c>
      <c r="E111" s="4" t="s">
        <v>24</v>
      </c>
      <c r="F111" s="4" t="s">
        <v>136</v>
      </c>
      <c r="H111" s="11">
        <f t="shared" si="2"/>
        <v>2</v>
      </c>
      <c r="I111" s="11">
        <f t="shared" si="2"/>
        <v>0</v>
      </c>
      <c r="J111" s="11">
        <f t="shared" si="3"/>
        <v>7</v>
      </c>
    </row>
    <row r="112" spans="1:10" x14ac:dyDescent="0.3">
      <c r="A112" s="7">
        <v>41317</v>
      </c>
      <c r="C112" s="9">
        <v>111510</v>
      </c>
      <c r="D112" s="4" t="s">
        <v>9</v>
      </c>
      <c r="E112" s="4" t="s">
        <v>24</v>
      </c>
      <c r="F112" s="4" t="s">
        <v>136</v>
      </c>
      <c r="H112" s="11">
        <f t="shared" si="2"/>
        <v>2</v>
      </c>
      <c r="I112" s="11">
        <f t="shared" si="2"/>
        <v>0</v>
      </c>
      <c r="J112" s="11">
        <f t="shared" si="3"/>
        <v>7</v>
      </c>
    </row>
    <row r="113" spans="1:10" x14ac:dyDescent="0.3">
      <c r="A113" s="7">
        <v>41317</v>
      </c>
      <c r="C113" s="9">
        <v>41418</v>
      </c>
      <c r="D113" s="4" t="s">
        <v>9</v>
      </c>
      <c r="E113" s="4" t="s">
        <v>24</v>
      </c>
      <c r="F113" s="4" t="s">
        <v>134</v>
      </c>
      <c r="H113" s="11">
        <f t="shared" si="2"/>
        <v>2</v>
      </c>
      <c r="I113" s="11">
        <f t="shared" si="2"/>
        <v>0</v>
      </c>
      <c r="J113" s="11">
        <f t="shared" si="3"/>
        <v>7</v>
      </c>
    </row>
    <row r="114" spans="1:10" x14ac:dyDescent="0.3">
      <c r="A114" s="7">
        <v>41317</v>
      </c>
      <c r="C114" s="9">
        <v>248508</v>
      </c>
      <c r="D114" s="4" t="s">
        <v>15</v>
      </c>
      <c r="E114" s="4" t="s">
        <v>24</v>
      </c>
      <c r="F114" s="4" t="s">
        <v>138</v>
      </c>
      <c r="H114" s="11">
        <f t="shared" si="2"/>
        <v>2</v>
      </c>
      <c r="I114" s="11">
        <f t="shared" si="2"/>
        <v>0</v>
      </c>
      <c r="J114" s="11">
        <f t="shared" si="3"/>
        <v>7</v>
      </c>
    </row>
    <row r="115" spans="1:10" x14ac:dyDescent="0.3">
      <c r="A115" s="7">
        <v>41317</v>
      </c>
      <c r="C115" s="9">
        <v>400000</v>
      </c>
      <c r="D115" s="4" t="s">
        <v>16</v>
      </c>
      <c r="E115" s="4" t="s">
        <v>24</v>
      </c>
      <c r="F115" s="4" t="s">
        <v>127</v>
      </c>
      <c r="H115" s="11">
        <f t="shared" si="2"/>
        <v>2</v>
      </c>
      <c r="I115" s="11">
        <f t="shared" si="2"/>
        <v>0</v>
      </c>
      <c r="J115" s="11">
        <f t="shared" si="3"/>
        <v>7</v>
      </c>
    </row>
    <row r="116" spans="1:10" x14ac:dyDescent="0.3">
      <c r="A116" s="7">
        <v>41317</v>
      </c>
      <c r="C116" s="9">
        <v>669159.56999999995</v>
      </c>
      <c r="D116" s="4" t="s">
        <v>16</v>
      </c>
      <c r="E116" s="4" t="s">
        <v>24</v>
      </c>
      <c r="F116" s="4" t="s">
        <v>130</v>
      </c>
      <c r="H116" s="11">
        <f t="shared" si="2"/>
        <v>2</v>
      </c>
      <c r="I116" s="11">
        <f t="shared" si="2"/>
        <v>0</v>
      </c>
      <c r="J116" s="11">
        <f t="shared" si="3"/>
        <v>7</v>
      </c>
    </row>
    <row r="117" spans="1:10" x14ac:dyDescent="0.3">
      <c r="A117" s="7">
        <v>41317</v>
      </c>
      <c r="C117" s="9">
        <v>1000000</v>
      </c>
      <c r="D117" s="4" t="s">
        <v>16</v>
      </c>
      <c r="E117" s="4" t="s">
        <v>24</v>
      </c>
      <c r="F117" s="4" t="s">
        <v>137</v>
      </c>
      <c r="H117" s="11">
        <f t="shared" si="2"/>
        <v>2</v>
      </c>
      <c r="I117" s="11">
        <f t="shared" si="2"/>
        <v>0</v>
      </c>
      <c r="J117" s="11">
        <f t="shared" si="3"/>
        <v>7</v>
      </c>
    </row>
    <row r="118" spans="1:10" x14ac:dyDescent="0.3">
      <c r="A118" s="7">
        <v>41318</v>
      </c>
      <c r="C118" s="9">
        <v>27704.04</v>
      </c>
      <c r="D118" s="4" t="s">
        <v>15</v>
      </c>
      <c r="E118" s="4" t="s">
        <v>24</v>
      </c>
      <c r="F118" s="4" t="s">
        <v>136</v>
      </c>
      <c r="H118" s="11">
        <f t="shared" si="2"/>
        <v>2</v>
      </c>
      <c r="I118" s="11">
        <f t="shared" si="2"/>
        <v>0</v>
      </c>
      <c r="J118" s="11">
        <f t="shared" si="3"/>
        <v>7</v>
      </c>
    </row>
    <row r="119" spans="1:10" x14ac:dyDescent="0.3">
      <c r="A119" s="7">
        <v>41318</v>
      </c>
      <c r="C119" s="9">
        <v>5531.25</v>
      </c>
      <c r="D119" s="4" t="s">
        <v>9</v>
      </c>
      <c r="E119" s="4" t="s">
        <v>24</v>
      </c>
      <c r="F119" s="4" t="s">
        <v>136</v>
      </c>
      <c r="H119" s="11">
        <f t="shared" si="2"/>
        <v>2</v>
      </c>
      <c r="I119" s="11">
        <f t="shared" si="2"/>
        <v>0</v>
      </c>
      <c r="J119" s="11">
        <f t="shared" si="3"/>
        <v>7</v>
      </c>
    </row>
    <row r="120" spans="1:10" x14ac:dyDescent="0.3">
      <c r="A120" s="7">
        <v>41318</v>
      </c>
      <c r="C120" s="9">
        <v>6195</v>
      </c>
      <c r="D120" s="4" t="s">
        <v>9</v>
      </c>
      <c r="E120" s="4" t="s">
        <v>24</v>
      </c>
      <c r="F120" s="4" t="s">
        <v>143</v>
      </c>
      <c r="H120" s="11">
        <f t="shared" si="2"/>
        <v>2</v>
      </c>
      <c r="I120" s="11">
        <f t="shared" si="2"/>
        <v>0</v>
      </c>
      <c r="J120" s="11">
        <f t="shared" si="3"/>
        <v>7</v>
      </c>
    </row>
    <row r="121" spans="1:10" x14ac:dyDescent="0.3">
      <c r="A121" s="7">
        <v>41318</v>
      </c>
      <c r="C121" s="9">
        <v>25960</v>
      </c>
      <c r="D121" s="4" t="s">
        <v>15</v>
      </c>
      <c r="E121" s="4" t="s">
        <v>24</v>
      </c>
      <c r="F121" s="4" t="s">
        <v>138</v>
      </c>
      <c r="H121" s="11">
        <f t="shared" si="2"/>
        <v>2</v>
      </c>
      <c r="I121" s="11">
        <f t="shared" si="2"/>
        <v>0</v>
      </c>
      <c r="J121" s="11">
        <f t="shared" si="3"/>
        <v>7</v>
      </c>
    </row>
    <row r="122" spans="1:10" x14ac:dyDescent="0.3">
      <c r="A122" s="7">
        <v>41318</v>
      </c>
      <c r="C122" s="9">
        <v>31860</v>
      </c>
      <c r="D122" s="4" t="s">
        <v>15</v>
      </c>
      <c r="E122" s="4" t="s">
        <v>24</v>
      </c>
      <c r="F122" s="4" t="s">
        <v>133</v>
      </c>
      <c r="H122" s="11">
        <f t="shared" si="2"/>
        <v>2</v>
      </c>
      <c r="I122" s="11">
        <f t="shared" si="2"/>
        <v>0</v>
      </c>
      <c r="J122" s="11">
        <f t="shared" si="3"/>
        <v>7</v>
      </c>
    </row>
    <row r="123" spans="1:10" x14ac:dyDescent="0.3">
      <c r="A123" s="7">
        <v>41319</v>
      </c>
      <c r="C123" s="9">
        <v>106200</v>
      </c>
      <c r="D123" s="4" t="s">
        <v>9</v>
      </c>
      <c r="E123" s="4" t="s">
        <v>24</v>
      </c>
      <c r="F123" s="4" t="s">
        <v>134</v>
      </c>
      <c r="H123" s="11">
        <f t="shared" si="2"/>
        <v>2</v>
      </c>
      <c r="I123" s="11">
        <f t="shared" si="2"/>
        <v>0</v>
      </c>
      <c r="J123" s="11">
        <f t="shared" si="3"/>
        <v>7</v>
      </c>
    </row>
    <row r="124" spans="1:10" x14ac:dyDescent="0.3">
      <c r="A124" s="7">
        <v>41319</v>
      </c>
      <c r="C124" s="9">
        <v>22139.57</v>
      </c>
      <c r="D124" s="4" t="s">
        <v>15</v>
      </c>
      <c r="E124" s="4" t="s">
        <v>24</v>
      </c>
      <c r="F124" s="4" t="s">
        <v>139</v>
      </c>
      <c r="H124" s="11">
        <f t="shared" si="2"/>
        <v>2</v>
      </c>
      <c r="I124" s="11">
        <f t="shared" si="2"/>
        <v>0</v>
      </c>
      <c r="J124" s="11">
        <f t="shared" si="3"/>
        <v>7</v>
      </c>
    </row>
    <row r="125" spans="1:10" x14ac:dyDescent="0.3">
      <c r="A125" s="7">
        <v>41319</v>
      </c>
      <c r="C125" s="9">
        <v>1000000</v>
      </c>
      <c r="D125" s="4" t="s">
        <v>16</v>
      </c>
      <c r="E125" s="4" t="s">
        <v>24</v>
      </c>
      <c r="F125" s="4" t="s">
        <v>137</v>
      </c>
      <c r="H125" s="11">
        <f t="shared" si="2"/>
        <v>2</v>
      </c>
      <c r="I125" s="11">
        <f t="shared" si="2"/>
        <v>0</v>
      </c>
      <c r="J125" s="11">
        <f t="shared" si="3"/>
        <v>7</v>
      </c>
    </row>
    <row r="126" spans="1:10" x14ac:dyDescent="0.3">
      <c r="A126" s="7">
        <v>41320</v>
      </c>
      <c r="C126" s="9">
        <v>93000</v>
      </c>
      <c r="D126" s="4" t="s">
        <v>9</v>
      </c>
      <c r="E126" s="4" t="s">
        <v>24</v>
      </c>
      <c r="F126" s="4" t="s">
        <v>130</v>
      </c>
      <c r="H126" s="11">
        <f t="shared" si="2"/>
        <v>2</v>
      </c>
      <c r="I126" s="11">
        <f t="shared" si="2"/>
        <v>0</v>
      </c>
      <c r="J126" s="11">
        <f t="shared" si="3"/>
        <v>7</v>
      </c>
    </row>
    <row r="127" spans="1:10" x14ac:dyDescent="0.3">
      <c r="A127" s="7">
        <v>41320</v>
      </c>
      <c r="C127" s="9">
        <v>155000</v>
      </c>
      <c r="D127" s="4" t="s">
        <v>15</v>
      </c>
      <c r="E127" s="4" t="s">
        <v>24</v>
      </c>
      <c r="F127" s="4" t="s">
        <v>145</v>
      </c>
      <c r="H127" s="11">
        <f t="shared" si="2"/>
        <v>2</v>
      </c>
      <c r="I127" s="11">
        <f t="shared" si="2"/>
        <v>0</v>
      </c>
      <c r="J127" s="11">
        <f t="shared" si="3"/>
        <v>7</v>
      </c>
    </row>
    <row r="128" spans="1:10" x14ac:dyDescent="0.3">
      <c r="A128" s="7">
        <v>41320</v>
      </c>
      <c r="C128" s="9">
        <v>1000</v>
      </c>
      <c r="D128" s="4" t="s">
        <v>15</v>
      </c>
      <c r="E128" s="4" t="s">
        <v>24</v>
      </c>
      <c r="F128" s="4" t="s">
        <v>128</v>
      </c>
      <c r="H128" s="11">
        <f t="shared" si="2"/>
        <v>2</v>
      </c>
      <c r="I128" s="11">
        <f t="shared" si="2"/>
        <v>0</v>
      </c>
      <c r="J128" s="11">
        <f t="shared" si="3"/>
        <v>7</v>
      </c>
    </row>
    <row r="129" spans="1:10" x14ac:dyDescent="0.3">
      <c r="A129" s="7">
        <v>41320</v>
      </c>
      <c r="C129" s="9">
        <v>47200</v>
      </c>
      <c r="D129" s="4" t="s">
        <v>15</v>
      </c>
      <c r="E129" s="4" t="s">
        <v>24</v>
      </c>
      <c r="F129" s="4" t="s">
        <v>139</v>
      </c>
      <c r="H129" s="11">
        <f t="shared" si="2"/>
        <v>2</v>
      </c>
      <c r="I129" s="11">
        <f t="shared" si="2"/>
        <v>0</v>
      </c>
      <c r="J129" s="11">
        <f t="shared" si="3"/>
        <v>7</v>
      </c>
    </row>
    <row r="130" spans="1:10" x14ac:dyDescent="0.3">
      <c r="A130" s="7">
        <v>41323</v>
      </c>
      <c r="C130" s="9">
        <v>14201.89</v>
      </c>
      <c r="D130" s="4" t="s">
        <v>16</v>
      </c>
      <c r="E130" s="4" t="s">
        <v>24</v>
      </c>
      <c r="F130" s="4" t="s">
        <v>135</v>
      </c>
      <c r="H130" s="11">
        <f t="shared" si="2"/>
        <v>2</v>
      </c>
      <c r="I130" s="11">
        <f t="shared" si="2"/>
        <v>0</v>
      </c>
      <c r="J130" s="11">
        <f t="shared" si="3"/>
        <v>8</v>
      </c>
    </row>
    <row r="131" spans="1:10" x14ac:dyDescent="0.3">
      <c r="A131" s="7">
        <v>41323</v>
      </c>
      <c r="C131" s="9">
        <v>64502.34</v>
      </c>
      <c r="D131" s="4" t="s">
        <v>9</v>
      </c>
      <c r="E131" s="4" t="s">
        <v>24</v>
      </c>
      <c r="F131" s="4" t="s">
        <v>144</v>
      </c>
      <c r="H131" s="11">
        <f t="shared" si="2"/>
        <v>2</v>
      </c>
      <c r="I131" s="11">
        <f t="shared" si="2"/>
        <v>0</v>
      </c>
      <c r="J131" s="11">
        <f t="shared" si="3"/>
        <v>8</v>
      </c>
    </row>
    <row r="132" spans="1:10" x14ac:dyDescent="0.3">
      <c r="A132" s="7">
        <v>41323</v>
      </c>
      <c r="C132" s="9">
        <v>70773.45</v>
      </c>
      <c r="D132" s="4" t="s">
        <v>15</v>
      </c>
      <c r="E132" s="4" t="s">
        <v>24</v>
      </c>
      <c r="F132" s="4" t="s">
        <v>141</v>
      </c>
      <c r="H132" s="11">
        <f t="shared" ref="H132:I195" si="4">IF(ISBLANK(A132),0,MONTH(A132))</f>
        <v>2</v>
      </c>
      <c r="I132" s="11">
        <f t="shared" si="4"/>
        <v>0</v>
      </c>
      <c r="J132" s="11">
        <f t="shared" ref="J132:J195" si="5">WEEKNUM(A132)</f>
        <v>8</v>
      </c>
    </row>
    <row r="133" spans="1:10" x14ac:dyDescent="0.3">
      <c r="A133" s="7">
        <v>41323</v>
      </c>
      <c r="C133" s="9">
        <v>22656</v>
      </c>
      <c r="D133" s="4" t="s">
        <v>15</v>
      </c>
      <c r="E133" s="4" t="s">
        <v>24</v>
      </c>
      <c r="F133" s="4" t="s">
        <v>147</v>
      </c>
      <c r="H133" s="11">
        <f t="shared" si="4"/>
        <v>2</v>
      </c>
      <c r="I133" s="11">
        <f t="shared" si="4"/>
        <v>0</v>
      </c>
      <c r="J133" s="11">
        <f t="shared" si="5"/>
        <v>8</v>
      </c>
    </row>
    <row r="134" spans="1:10" x14ac:dyDescent="0.3">
      <c r="A134" s="7">
        <v>41323</v>
      </c>
      <c r="C134" s="9">
        <v>43365</v>
      </c>
      <c r="D134" s="4" t="s">
        <v>16</v>
      </c>
      <c r="E134" s="4" t="s">
        <v>24</v>
      </c>
      <c r="F134" s="4" t="s">
        <v>129</v>
      </c>
      <c r="H134" s="11">
        <f t="shared" si="4"/>
        <v>2</v>
      </c>
      <c r="I134" s="11">
        <f t="shared" si="4"/>
        <v>0</v>
      </c>
      <c r="J134" s="11">
        <f t="shared" si="5"/>
        <v>8</v>
      </c>
    </row>
    <row r="135" spans="1:10" x14ac:dyDescent="0.3">
      <c r="A135" s="7">
        <v>41323</v>
      </c>
      <c r="C135" s="9">
        <v>350185.71</v>
      </c>
      <c r="D135" s="4" t="s">
        <v>16</v>
      </c>
      <c r="E135" s="4" t="s">
        <v>24</v>
      </c>
      <c r="F135" s="4" t="s">
        <v>145</v>
      </c>
      <c r="H135" s="11">
        <f t="shared" si="4"/>
        <v>2</v>
      </c>
      <c r="I135" s="11">
        <f t="shared" si="4"/>
        <v>0</v>
      </c>
      <c r="J135" s="11">
        <f t="shared" si="5"/>
        <v>8</v>
      </c>
    </row>
    <row r="136" spans="1:10" x14ac:dyDescent="0.3">
      <c r="A136" s="7">
        <v>41324</v>
      </c>
      <c r="C136" s="9">
        <v>184965</v>
      </c>
      <c r="D136" s="4" t="s">
        <v>9</v>
      </c>
      <c r="E136" s="4" t="s">
        <v>24</v>
      </c>
      <c r="F136" s="4" t="s">
        <v>131</v>
      </c>
      <c r="H136" s="11">
        <f t="shared" si="4"/>
        <v>2</v>
      </c>
      <c r="I136" s="11">
        <f t="shared" si="4"/>
        <v>0</v>
      </c>
      <c r="J136" s="11">
        <f t="shared" si="5"/>
        <v>8</v>
      </c>
    </row>
    <row r="137" spans="1:10" x14ac:dyDescent="0.3">
      <c r="A137" s="7">
        <v>41324</v>
      </c>
      <c r="C137" s="9">
        <v>400000</v>
      </c>
      <c r="D137" s="4" t="s">
        <v>16</v>
      </c>
      <c r="E137" s="4" t="s">
        <v>24</v>
      </c>
      <c r="F137" s="4" t="s">
        <v>130</v>
      </c>
      <c r="H137" s="11">
        <f t="shared" si="4"/>
        <v>2</v>
      </c>
      <c r="I137" s="11">
        <f t="shared" si="4"/>
        <v>0</v>
      </c>
      <c r="J137" s="11">
        <f t="shared" si="5"/>
        <v>8</v>
      </c>
    </row>
    <row r="138" spans="1:10" x14ac:dyDescent="0.3">
      <c r="A138" s="7">
        <v>41325</v>
      </c>
      <c r="C138" s="9">
        <v>59177</v>
      </c>
      <c r="D138" s="4" t="s">
        <v>16</v>
      </c>
      <c r="E138" s="4" t="s">
        <v>24</v>
      </c>
      <c r="F138" s="4" t="s">
        <v>128</v>
      </c>
      <c r="H138" s="11">
        <f t="shared" si="4"/>
        <v>2</v>
      </c>
      <c r="I138" s="11">
        <f t="shared" si="4"/>
        <v>0</v>
      </c>
      <c r="J138" s="11">
        <f t="shared" si="5"/>
        <v>8</v>
      </c>
    </row>
    <row r="139" spans="1:10" x14ac:dyDescent="0.3">
      <c r="A139" s="7">
        <v>41325</v>
      </c>
      <c r="C139" s="9">
        <v>36627.199999999997</v>
      </c>
      <c r="D139" s="4" t="s">
        <v>15</v>
      </c>
      <c r="E139" s="4" t="s">
        <v>24</v>
      </c>
      <c r="F139" s="4" t="s">
        <v>144</v>
      </c>
      <c r="H139" s="11">
        <f t="shared" si="4"/>
        <v>2</v>
      </c>
      <c r="I139" s="11">
        <f t="shared" si="4"/>
        <v>0</v>
      </c>
      <c r="J139" s="11">
        <f t="shared" si="5"/>
        <v>8</v>
      </c>
    </row>
    <row r="140" spans="1:10" x14ac:dyDescent="0.3">
      <c r="A140" s="7">
        <v>41325</v>
      </c>
      <c r="C140" s="9">
        <v>65844</v>
      </c>
      <c r="D140" s="4" t="s">
        <v>9</v>
      </c>
      <c r="E140" s="4" t="s">
        <v>24</v>
      </c>
      <c r="F140" s="4" t="s">
        <v>145</v>
      </c>
      <c r="H140" s="11">
        <f t="shared" si="4"/>
        <v>2</v>
      </c>
      <c r="I140" s="11">
        <f t="shared" si="4"/>
        <v>0</v>
      </c>
      <c r="J140" s="11">
        <f t="shared" si="5"/>
        <v>8</v>
      </c>
    </row>
    <row r="141" spans="1:10" x14ac:dyDescent="0.3">
      <c r="A141" s="7">
        <v>41325</v>
      </c>
      <c r="C141" s="9">
        <v>36816</v>
      </c>
      <c r="D141" s="4" t="s">
        <v>9</v>
      </c>
      <c r="E141" s="4" t="s">
        <v>24</v>
      </c>
      <c r="F141" s="4" t="s">
        <v>136</v>
      </c>
      <c r="H141" s="11">
        <f t="shared" si="4"/>
        <v>2</v>
      </c>
      <c r="I141" s="11">
        <f t="shared" si="4"/>
        <v>0</v>
      </c>
      <c r="J141" s="11">
        <f t="shared" si="5"/>
        <v>8</v>
      </c>
    </row>
    <row r="142" spans="1:10" x14ac:dyDescent="0.3">
      <c r="A142" s="7">
        <v>41325</v>
      </c>
      <c r="C142" s="9">
        <v>151002.23999999999</v>
      </c>
      <c r="D142" s="4" t="s">
        <v>9</v>
      </c>
      <c r="E142" s="4" t="s">
        <v>24</v>
      </c>
      <c r="F142" s="4" t="s">
        <v>138</v>
      </c>
      <c r="H142" s="11">
        <f t="shared" si="4"/>
        <v>2</v>
      </c>
      <c r="I142" s="11">
        <f t="shared" si="4"/>
        <v>0</v>
      </c>
      <c r="J142" s="11">
        <f t="shared" si="5"/>
        <v>8</v>
      </c>
    </row>
    <row r="143" spans="1:10" x14ac:dyDescent="0.3">
      <c r="A143" s="7">
        <v>41325</v>
      </c>
      <c r="C143" s="9">
        <v>356832</v>
      </c>
      <c r="D143" s="4" t="s">
        <v>16</v>
      </c>
      <c r="E143" s="4" t="s">
        <v>24</v>
      </c>
      <c r="F143" s="4" t="s">
        <v>135</v>
      </c>
      <c r="H143" s="11">
        <f t="shared" si="4"/>
        <v>2</v>
      </c>
      <c r="I143" s="11">
        <f t="shared" si="4"/>
        <v>0</v>
      </c>
      <c r="J143" s="11">
        <f t="shared" si="5"/>
        <v>8</v>
      </c>
    </row>
    <row r="144" spans="1:10" x14ac:dyDescent="0.3">
      <c r="A144" s="7">
        <v>41325</v>
      </c>
      <c r="C144" s="9">
        <v>28221.66</v>
      </c>
      <c r="D144" s="4" t="s">
        <v>9</v>
      </c>
      <c r="E144" s="4" t="s">
        <v>24</v>
      </c>
      <c r="F144" s="4" t="s">
        <v>145</v>
      </c>
      <c r="H144" s="11">
        <f t="shared" si="4"/>
        <v>2</v>
      </c>
      <c r="I144" s="11">
        <f t="shared" si="4"/>
        <v>0</v>
      </c>
      <c r="J144" s="11">
        <f t="shared" si="5"/>
        <v>8</v>
      </c>
    </row>
    <row r="145" spans="1:10" x14ac:dyDescent="0.3">
      <c r="A145" s="7">
        <v>41325</v>
      </c>
      <c r="C145" s="9">
        <v>39718.800000000003</v>
      </c>
      <c r="D145" s="4" t="s">
        <v>16</v>
      </c>
      <c r="E145" s="4" t="s">
        <v>24</v>
      </c>
      <c r="F145" s="4" t="s">
        <v>143</v>
      </c>
      <c r="H145" s="11">
        <f t="shared" si="4"/>
        <v>2</v>
      </c>
      <c r="I145" s="11">
        <f t="shared" si="4"/>
        <v>0</v>
      </c>
      <c r="J145" s="11">
        <f t="shared" si="5"/>
        <v>8</v>
      </c>
    </row>
    <row r="146" spans="1:10" x14ac:dyDescent="0.3">
      <c r="A146" s="7">
        <v>41326</v>
      </c>
      <c r="C146" s="9">
        <v>238497.21</v>
      </c>
      <c r="D146" s="4" t="s">
        <v>15</v>
      </c>
      <c r="E146" s="4" t="s">
        <v>24</v>
      </c>
      <c r="F146" s="4" t="s">
        <v>139</v>
      </c>
      <c r="H146" s="11">
        <f t="shared" si="4"/>
        <v>2</v>
      </c>
      <c r="I146" s="11">
        <f t="shared" si="4"/>
        <v>0</v>
      </c>
      <c r="J146" s="11">
        <f t="shared" si="5"/>
        <v>8</v>
      </c>
    </row>
    <row r="147" spans="1:10" x14ac:dyDescent="0.3">
      <c r="A147" s="7">
        <v>41326</v>
      </c>
      <c r="C147" s="9">
        <v>13221.9</v>
      </c>
      <c r="D147" s="4" t="s">
        <v>16</v>
      </c>
      <c r="E147" s="4" t="s">
        <v>24</v>
      </c>
      <c r="F147" s="4" t="s">
        <v>142</v>
      </c>
      <c r="H147" s="11">
        <f t="shared" si="4"/>
        <v>2</v>
      </c>
      <c r="I147" s="11">
        <f t="shared" si="4"/>
        <v>0</v>
      </c>
      <c r="J147" s="11">
        <f t="shared" si="5"/>
        <v>8</v>
      </c>
    </row>
    <row r="148" spans="1:10" x14ac:dyDescent="0.3">
      <c r="A148" s="7">
        <v>41326</v>
      </c>
      <c r="C148" s="9">
        <v>36084.400000000001</v>
      </c>
      <c r="D148" s="4" t="s">
        <v>9</v>
      </c>
      <c r="E148" s="4" t="s">
        <v>24</v>
      </c>
      <c r="F148" s="4" t="s">
        <v>135</v>
      </c>
      <c r="H148" s="11">
        <f t="shared" si="4"/>
        <v>2</v>
      </c>
      <c r="I148" s="11">
        <f t="shared" si="4"/>
        <v>0</v>
      </c>
      <c r="J148" s="11">
        <f t="shared" si="5"/>
        <v>8</v>
      </c>
    </row>
    <row r="149" spans="1:10" x14ac:dyDescent="0.3">
      <c r="A149" s="7">
        <v>41326</v>
      </c>
      <c r="C149" s="9">
        <v>404976</v>
      </c>
      <c r="D149" s="4" t="s">
        <v>15</v>
      </c>
      <c r="E149" s="4" t="s">
        <v>24</v>
      </c>
      <c r="F149" s="4" t="s">
        <v>134</v>
      </c>
      <c r="H149" s="11">
        <f t="shared" si="4"/>
        <v>2</v>
      </c>
      <c r="I149" s="11">
        <f t="shared" si="4"/>
        <v>0</v>
      </c>
      <c r="J149" s="11">
        <f t="shared" si="5"/>
        <v>8</v>
      </c>
    </row>
    <row r="150" spans="1:10" x14ac:dyDescent="0.3">
      <c r="A150" s="7">
        <v>41327</v>
      </c>
      <c r="C150" s="9">
        <v>122055.66</v>
      </c>
      <c r="D150" s="4" t="s">
        <v>15</v>
      </c>
      <c r="E150" s="4" t="s">
        <v>24</v>
      </c>
      <c r="F150" s="4" t="s">
        <v>130</v>
      </c>
      <c r="H150" s="11">
        <f t="shared" si="4"/>
        <v>2</v>
      </c>
      <c r="I150" s="11">
        <f t="shared" si="4"/>
        <v>0</v>
      </c>
      <c r="J150" s="11">
        <f t="shared" si="5"/>
        <v>8</v>
      </c>
    </row>
    <row r="151" spans="1:10" x14ac:dyDescent="0.3">
      <c r="A151" s="7">
        <v>41327</v>
      </c>
      <c r="C151" s="9">
        <v>143370</v>
      </c>
      <c r="D151" s="4" t="s">
        <v>9</v>
      </c>
      <c r="E151" s="4" t="s">
        <v>24</v>
      </c>
      <c r="F151" s="4" t="s">
        <v>138</v>
      </c>
      <c r="H151" s="11">
        <f t="shared" si="4"/>
        <v>2</v>
      </c>
      <c r="I151" s="11">
        <f t="shared" si="4"/>
        <v>0</v>
      </c>
      <c r="J151" s="11">
        <f t="shared" si="5"/>
        <v>8</v>
      </c>
    </row>
    <row r="152" spans="1:10" x14ac:dyDescent="0.3">
      <c r="A152" s="7">
        <v>41327</v>
      </c>
      <c r="C152" s="9">
        <v>94433.04</v>
      </c>
      <c r="D152" s="4" t="s">
        <v>9</v>
      </c>
      <c r="E152" s="4" t="s">
        <v>24</v>
      </c>
      <c r="F152" s="4" t="s">
        <v>129</v>
      </c>
      <c r="H152" s="11">
        <f t="shared" si="4"/>
        <v>2</v>
      </c>
      <c r="I152" s="11">
        <f t="shared" si="4"/>
        <v>0</v>
      </c>
      <c r="J152" s="11">
        <f t="shared" si="5"/>
        <v>8</v>
      </c>
    </row>
    <row r="153" spans="1:10" x14ac:dyDescent="0.3">
      <c r="A153" s="7">
        <v>41327</v>
      </c>
      <c r="C153" s="9">
        <v>164610</v>
      </c>
      <c r="D153" s="4" t="s">
        <v>15</v>
      </c>
      <c r="E153" s="4" t="s">
        <v>24</v>
      </c>
      <c r="F153" s="4" t="s">
        <v>132</v>
      </c>
      <c r="H153" s="11">
        <f t="shared" si="4"/>
        <v>2</v>
      </c>
      <c r="I153" s="11">
        <f t="shared" si="4"/>
        <v>0</v>
      </c>
      <c r="J153" s="11">
        <f t="shared" si="5"/>
        <v>8</v>
      </c>
    </row>
    <row r="154" spans="1:10" x14ac:dyDescent="0.3">
      <c r="A154" s="7">
        <v>41327</v>
      </c>
      <c r="C154" s="9">
        <v>312847.5</v>
      </c>
      <c r="D154" s="4" t="s">
        <v>16</v>
      </c>
      <c r="E154" s="4" t="s">
        <v>24</v>
      </c>
      <c r="F154" s="4" t="s">
        <v>144</v>
      </c>
      <c r="H154" s="11">
        <f t="shared" si="4"/>
        <v>2</v>
      </c>
      <c r="I154" s="11">
        <f t="shared" si="4"/>
        <v>0</v>
      </c>
      <c r="J154" s="11">
        <f t="shared" si="5"/>
        <v>8</v>
      </c>
    </row>
    <row r="155" spans="1:10" x14ac:dyDescent="0.3">
      <c r="A155" s="7">
        <v>41327</v>
      </c>
      <c r="C155" s="9">
        <v>287539.63</v>
      </c>
      <c r="D155" s="4" t="s">
        <v>15</v>
      </c>
      <c r="E155" s="4" t="s">
        <v>24</v>
      </c>
      <c r="F155" s="4" t="s">
        <v>129</v>
      </c>
      <c r="H155" s="11">
        <f t="shared" si="4"/>
        <v>2</v>
      </c>
      <c r="I155" s="11">
        <f t="shared" si="4"/>
        <v>0</v>
      </c>
      <c r="J155" s="11">
        <f t="shared" si="5"/>
        <v>8</v>
      </c>
    </row>
    <row r="156" spans="1:10" x14ac:dyDescent="0.3">
      <c r="A156" s="7">
        <v>41327</v>
      </c>
      <c r="C156" s="9">
        <v>6938.4</v>
      </c>
      <c r="D156" s="4" t="s">
        <v>16</v>
      </c>
      <c r="E156" s="4" t="s">
        <v>24</v>
      </c>
      <c r="F156" s="4" t="s">
        <v>145</v>
      </c>
      <c r="H156" s="11">
        <f t="shared" si="4"/>
        <v>2</v>
      </c>
      <c r="I156" s="11">
        <f t="shared" si="4"/>
        <v>0</v>
      </c>
      <c r="J156" s="11">
        <f t="shared" si="5"/>
        <v>8</v>
      </c>
    </row>
    <row r="157" spans="1:10" x14ac:dyDescent="0.3">
      <c r="A157" s="7">
        <v>41327</v>
      </c>
      <c r="C157" s="9">
        <v>5575.5</v>
      </c>
      <c r="D157" s="4" t="s">
        <v>15</v>
      </c>
      <c r="E157" s="4" t="s">
        <v>24</v>
      </c>
      <c r="F157" s="4" t="s">
        <v>131</v>
      </c>
      <c r="H157" s="11">
        <f t="shared" si="4"/>
        <v>2</v>
      </c>
      <c r="I157" s="11">
        <f t="shared" si="4"/>
        <v>0</v>
      </c>
      <c r="J157" s="11">
        <f t="shared" si="5"/>
        <v>8</v>
      </c>
    </row>
    <row r="158" spans="1:10" x14ac:dyDescent="0.3">
      <c r="A158" s="7">
        <v>41330</v>
      </c>
      <c r="C158" s="9">
        <v>6372</v>
      </c>
      <c r="D158" s="4" t="s">
        <v>9</v>
      </c>
      <c r="E158" s="4" t="s">
        <v>24</v>
      </c>
      <c r="F158" s="4" t="s">
        <v>128</v>
      </c>
      <c r="H158" s="11">
        <f t="shared" si="4"/>
        <v>2</v>
      </c>
      <c r="I158" s="11">
        <f t="shared" si="4"/>
        <v>0</v>
      </c>
      <c r="J158" s="11">
        <f t="shared" si="5"/>
        <v>9</v>
      </c>
    </row>
    <row r="159" spans="1:10" x14ac:dyDescent="0.3">
      <c r="A159" s="7">
        <v>41330</v>
      </c>
      <c r="C159" s="9">
        <v>130000</v>
      </c>
      <c r="D159" s="4" t="s">
        <v>16</v>
      </c>
      <c r="E159" s="4" t="s">
        <v>24</v>
      </c>
      <c r="F159" s="4" t="s">
        <v>133</v>
      </c>
      <c r="H159" s="11">
        <f t="shared" si="4"/>
        <v>2</v>
      </c>
      <c r="I159" s="11">
        <f t="shared" si="4"/>
        <v>0</v>
      </c>
      <c r="J159" s="11">
        <f t="shared" si="5"/>
        <v>9</v>
      </c>
    </row>
    <row r="160" spans="1:10" x14ac:dyDescent="0.3">
      <c r="A160" s="7">
        <v>41330</v>
      </c>
      <c r="C160" s="9">
        <v>21240</v>
      </c>
      <c r="D160" s="4" t="s">
        <v>9</v>
      </c>
      <c r="E160" s="4" t="s">
        <v>24</v>
      </c>
      <c r="F160" s="4" t="s">
        <v>127</v>
      </c>
      <c r="H160" s="11">
        <f t="shared" si="4"/>
        <v>2</v>
      </c>
      <c r="I160" s="11">
        <f t="shared" si="4"/>
        <v>0</v>
      </c>
      <c r="J160" s="11">
        <f t="shared" si="5"/>
        <v>9</v>
      </c>
    </row>
    <row r="161" spans="1:10" x14ac:dyDescent="0.3">
      <c r="A161" s="7">
        <v>41330</v>
      </c>
      <c r="C161" s="9">
        <v>39825</v>
      </c>
      <c r="D161" s="4" t="s">
        <v>15</v>
      </c>
      <c r="E161" s="4" t="s">
        <v>24</v>
      </c>
      <c r="F161" s="4" t="s">
        <v>145</v>
      </c>
      <c r="H161" s="11">
        <f t="shared" si="4"/>
        <v>2</v>
      </c>
      <c r="I161" s="11">
        <f t="shared" si="4"/>
        <v>0</v>
      </c>
      <c r="J161" s="11">
        <f t="shared" si="5"/>
        <v>9</v>
      </c>
    </row>
    <row r="162" spans="1:10" x14ac:dyDescent="0.3">
      <c r="A162" s="7">
        <v>41330</v>
      </c>
      <c r="C162" s="9">
        <v>223020</v>
      </c>
      <c r="D162" s="4" t="s">
        <v>16</v>
      </c>
      <c r="E162" s="4" t="s">
        <v>24</v>
      </c>
      <c r="F162" s="4" t="s">
        <v>128</v>
      </c>
      <c r="H162" s="11">
        <f t="shared" si="4"/>
        <v>2</v>
      </c>
      <c r="I162" s="11">
        <f t="shared" si="4"/>
        <v>0</v>
      </c>
      <c r="J162" s="11">
        <f t="shared" si="5"/>
        <v>9</v>
      </c>
    </row>
    <row r="163" spans="1:10" x14ac:dyDescent="0.3">
      <c r="A163" s="7">
        <v>41330</v>
      </c>
      <c r="C163" s="9">
        <v>75225</v>
      </c>
      <c r="D163" s="4" t="s">
        <v>9</v>
      </c>
      <c r="E163" s="4" t="s">
        <v>24</v>
      </c>
      <c r="F163" s="4" t="s">
        <v>133</v>
      </c>
      <c r="H163" s="11">
        <f t="shared" si="4"/>
        <v>2</v>
      </c>
      <c r="I163" s="11">
        <f t="shared" si="4"/>
        <v>0</v>
      </c>
      <c r="J163" s="11">
        <f t="shared" si="5"/>
        <v>9</v>
      </c>
    </row>
    <row r="164" spans="1:10" x14ac:dyDescent="0.3">
      <c r="A164" s="7">
        <v>41330</v>
      </c>
      <c r="C164" s="9">
        <v>233999.9</v>
      </c>
      <c r="D164" s="4" t="s">
        <v>9</v>
      </c>
      <c r="E164" s="4" t="s">
        <v>24</v>
      </c>
      <c r="F164" s="4" t="s">
        <v>140</v>
      </c>
      <c r="H164" s="11">
        <f t="shared" si="4"/>
        <v>2</v>
      </c>
      <c r="I164" s="11">
        <f t="shared" si="4"/>
        <v>0</v>
      </c>
      <c r="J164" s="11">
        <f t="shared" si="5"/>
        <v>9</v>
      </c>
    </row>
    <row r="165" spans="1:10" x14ac:dyDescent="0.3">
      <c r="A165" s="7">
        <v>41330</v>
      </c>
      <c r="C165" s="9">
        <v>17301.75</v>
      </c>
      <c r="D165" s="4" t="s">
        <v>16</v>
      </c>
      <c r="E165" s="4" t="s">
        <v>24</v>
      </c>
      <c r="F165" s="4" t="s">
        <v>144</v>
      </c>
      <c r="H165" s="11">
        <f t="shared" si="4"/>
        <v>2</v>
      </c>
      <c r="I165" s="11">
        <f t="shared" si="4"/>
        <v>0</v>
      </c>
      <c r="J165" s="11">
        <f t="shared" si="5"/>
        <v>9</v>
      </c>
    </row>
    <row r="166" spans="1:10" x14ac:dyDescent="0.3">
      <c r="A166" s="7">
        <v>41331</v>
      </c>
      <c r="C166" s="9">
        <v>10991.7</v>
      </c>
      <c r="D166" s="4" t="s">
        <v>9</v>
      </c>
      <c r="E166" s="4" t="s">
        <v>24</v>
      </c>
      <c r="F166" s="4" t="s">
        <v>129</v>
      </c>
      <c r="H166" s="11">
        <f t="shared" si="4"/>
        <v>2</v>
      </c>
      <c r="I166" s="11">
        <f t="shared" si="4"/>
        <v>0</v>
      </c>
      <c r="J166" s="11">
        <f t="shared" si="5"/>
        <v>9</v>
      </c>
    </row>
    <row r="167" spans="1:10" x14ac:dyDescent="0.3">
      <c r="A167" s="7">
        <v>41331</v>
      </c>
      <c r="C167" s="9">
        <v>8400</v>
      </c>
      <c r="D167" s="4" t="s">
        <v>16</v>
      </c>
      <c r="E167" s="4" t="s">
        <v>24</v>
      </c>
      <c r="F167" s="4" t="s">
        <v>133</v>
      </c>
      <c r="H167" s="11">
        <f t="shared" si="4"/>
        <v>2</v>
      </c>
      <c r="I167" s="11">
        <f t="shared" si="4"/>
        <v>0</v>
      </c>
      <c r="J167" s="11">
        <f t="shared" si="5"/>
        <v>9</v>
      </c>
    </row>
    <row r="168" spans="1:10" x14ac:dyDescent="0.3">
      <c r="A168" s="7">
        <v>41332</v>
      </c>
      <c r="C168" s="9">
        <v>119510</v>
      </c>
      <c r="D168" s="4" t="s">
        <v>15</v>
      </c>
      <c r="E168" s="4" t="s">
        <v>24</v>
      </c>
      <c r="F168" s="4" t="s">
        <v>143</v>
      </c>
      <c r="H168" s="11">
        <f t="shared" si="4"/>
        <v>2</v>
      </c>
      <c r="I168" s="11">
        <f t="shared" si="4"/>
        <v>0</v>
      </c>
      <c r="J168" s="11">
        <f t="shared" si="5"/>
        <v>9</v>
      </c>
    </row>
    <row r="169" spans="1:10" x14ac:dyDescent="0.3">
      <c r="A169" s="7">
        <v>41333</v>
      </c>
      <c r="C169" s="9">
        <v>21830</v>
      </c>
      <c r="D169" s="4" t="s">
        <v>16</v>
      </c>
      <c r="E169" s="4" t="s">
        <v>24</v>
      </c>
      <c r="F169" s="4" t="s">
        <v>128</v>
      </c>
      <c r="H169" s="11">
        <f t="shared" si="4"/>
        <v>2</v>
      </c>
      <c r="I169" s="11">
        <f t="shared" si="4"/>
        <v>0</v>
      </c>
      <c r="J169" s="11">
        <f t="shared" si="5"/>
        <v>9</v>
      </c>
    </row>
    <row r="170" spans="1:10" x14ac:dyDescent="0.3">
      <c r="A170" s="7">
        <v>41333</v>
      </c>
      <c r="C170" s="9">
        <v>95580</v>
      </c>
      <c r="D170" s="4" t="s">
        <v>9</v>
      </c>
      <c r="E170" s="4" t="s">
        <v>24</v>
      </c>
      <c r="F170" s="4" t="s">
        <v>132</v>
      </c>
      <c r="H170" s="11">
        <f t="shared" si="4"/>
        <v>2</v>
      </c>
      <c r="I170" s="11">
        <f t="shared" si="4"/>
        <v>0</v>
      </c>
      <c r="J170" s="11">
        <f t="shared" si="5"/>
        <v>9</v>
      </c>
    </row>
    <row r="171" spans="1:10" x14ac:dyDescent="0.3">
      <c r="A171" s="7">
        <v>41333</v>
      </c>
      <c r="C171" s="9">
        <v>242844</v>
      </c>
      <c r="D171" s="4" t="s">
        <v>15</v>
      </c>
      <c r="E171" s="4" t="s">
        <v>24</v>
      </c>
      <c r="F171" s="4" t="s">
        <v>144</v>
      </c>
      <c r="H171" s="11">
        <f t="shared" si="4"/>
        <v>2</v>
      </c>
      <c r="I171" s="11">
        <f t="shared" si="4"/>
        <v>0</v>
      </c>
      <c r="J171" s="11">
        <f t="shared" si="5"/>
        <v>9</v>
      </c>
    </row>
    <row r="172" spans="1:10" x14ac:dyDescent="0.3">
      <c r="A172" s="7">
        <v>41333</v>
      </c>
      <c r="C172" s="9">
        <v>331344</v>
      </c>
      <c r="D172" s="4" t="s">
        <v>16</v>
      </c>
      <c r="E172" s="4" t="s">
        <v>24</v>
      </c>
      <c r="F172" s="4" t="s">
        <v>138</v>
      </c>
      <c r="H172" s="11">
        <f t="shared" si="4"/>
        <v>2</v>
      </c>
      <c r="I172" s="11">
        <f t="shared" si="4"/>
        <v>0</v>
      </c>
      <c r="J172" s="11">
        <f t="shared" si="5"/>
        <v>9</v>
      </c>
    </row>
    <row r="173" spans="1:10" x14ac:dyDescent="0.3">
      <c r="A173" s="7">
        <v>41334</v>
      </c>
      <c r="C173" s="9">
        <v>8893.4</v>
      </c>
      <c r="D173" s="4" t="s">
        <v>15</v>
      </c>
      <c r="E173" s="4" t="s">
        <v>24</v>
      </c>
      <c r="F173" s="4" t="s">
        <v>135</v>
      </c>
      <c r="H173" s="11">
        <f t="shared" si="4"/>
        <v>3</v>
      </c>
      <c r="I173" s="11">
        <f t="shared" si="4"/>
        <v>0</v>
      </c>
      <c r="J173" s="11">
        <f t="shared" si="5"/>
        <v>9</v>
      </c>
    </row>
    <row r="174" spans="1:10" x14ac:dyDescent="0.3">
      <c r="A174" s="7">
        <v>41334</v>
      </c>
      <c r="C174" s="9">
        <v>329951.59999999998</v>
      </c>
      <c r="D174" s="4" t="s">
        <v>16</v>
      </c>
      <c r="E174" s="4" t="s">
        <v>24</v>
      </c>
      <c r="F174" s="4" t="s">
        <v>147</v>
      </c>
      <c r="H174" s="11">
        <f t="shared" si="4"/>
        <v>3</v>
      </c>
      <c r="I174" s="11">
        <f t="shared" si="4"/>
        <v>0</v>
      </c>
      <c r="J174" s="11">
        <f t="shared" si="5"/>
        <v>9</v>
      </c>
    </row>
    <row r="175" spans="1:10" x14ac:dyDescent="0.3">
      <c r="A175" s="7">
        <v>41334</v>
      </c>
      <c r="C175" s="9">
        <v>12078</v>
      </c>
      <c r="D175" s="4" t="s">
        <v>16</v>
      </c>
      <c r="E175" s="4" t="s">
        <v>24</v>
      </c>
      <c r="F175" s="4" t="s">
        <v>143</v>
      </c>
      <c r="H175" s="11">
        <f t="shared" si="4"/>
        <v>3</v>
      </c>
      <c r="I175" s="11">
        <f t="shared" si="4"/>
        <v>0</v>
      </c>
      <c r="J175" s="11">
        <f t="shared" si="5"/>
        <v>9</v>
      </c>
    </row>
    <row r="176" spans="1:10" x14ac:dyDescent="0.3">
      <c r="A176" s="7">
        <v>41337</v>
      </c>
      <c r="C176" s="9">
        <v>33789.300000000003</v>
      </c>
      <c r="D176" s="4" t="s">
        <v>16</v>
      </c>
      <c r="E176" s="4" t="s">
        <v>24</v>
      </c>
      <c r="F176" s="4" t="s">
        <v>135</v>
      </c>
      <c r="H176" s="11">
        <f t="shared" si="4"/>
        <v>3</v>
      </c>
      <c r="I176" s="11">
        <f t="shared" si="4"/>
        <v>0</v>
      </c>
      <c r="J176" s="11">
        <f t="shared" si="5"/>
        <v>10</v>
      </c>
    </row>
    <row r="177" spans="1:10" x14ac:dyDescent="0.3">
      <c r="A177" s="7">
        <v>41337</v>
      </c>
      <c r="C177" s="9">
        <v>76180.800000000003</v>
      </c>
      <c r="D177" s="4" t="s">
        <v>15</v>
      </c>
      <c r="E177" s="4" t="s">
        <v>24</v>
      </c>
      <c r="F177" s="4" t="s">
        <v>131</v>
      </c>
      <c r="H177" s="11">
        <f t="shared" si="4"/>
        <v>3</v>
      </c>
      <c r="I177" s="11">
        <f t="shared" si="4"/>
        <v>0</v>
      </c>
      <c r="J177" s="11">
        <f t="shared" si="5"/>
        <v>10</v>
      </c>
    </row>
    <row r="178" spans="1:10" x14ac:dyDescent="0.3">
      <c r="A178" s="7">
        <v>41337</v>
      </c>
      <c r="C178" s="9">
        <v>88500</v>
      </c>
      <c r="D178" s="4" t="s">
        <v>16</v>
      </c>
      <c r="E178" s="4" t="s">
        <v>24</v>
      </c>
      <c r="F178" s="4" t="s">
        <v>131</v>
      </c>
      <c r="H178" s="11">
        <f t="shared" si="4"/>
        <v>3</v>
      </c>
      <c r="I178" s="11">
        <f t="shared" si="4"/>
        <v>0</v>
      </c>
      <c r="J178" s="11">
        <f t="shared" si="5"/>
        <v>10</v>
      </c>
    </row>
    <row r="179" spans="1:10" x14ac:dyDescent="0.3">
      <c r="A179" s="7">
        <v>41337</v>
      </c>
      <c r="C179" s="9">
        <v>5010</v>
      </c>
      <c r="D179" s="4" t="s">
        <v>9</v>
      </c>
      <c r="E179" s="4" t="s">
        <v>24</v>
      </c>
      <c r="F179" s="4" t="s">
        <v>140</v>
      </c>
      <c r="H179" s="11">
        <f t="shared" si="4"/>
        <v>3</v>
      </c>
      <c r="I179" s="11">
        <f t="shared" si="4"/>
        <v>0</v>
      </c>
      <c r="J179" s="11">
        <f t="shared" si="5"/>
        <v>10</v>
      </c>
    </row>
    <row r="180" spans="1:10" x14ac:dyDescent="0.3">
      <c r="A180" s="7">
        <v>41337</v>
      </c>
      <c r="C180" s="9">
        <v>65964.36</v>
      </c>
      <c r="D180" s="4" t="s">
        <v>15</v>
      </c>
      <c r="E180" s="4" t="s">
        <v>24</v>
      </c>
      <c r="F180" s="4" t="s">
        <v>137</v>
      </c>
      <c r="H180" s="11">
        <f t="shared" si="4"/>
        <v>3</v>
      </c>
      <c r="I180" s="11">
        <f t="shared" si="4"/>
        <v>0</v>
      </c>
      <c r="J180" s="11">
        <f t="shared" si="5"/>
        <v>10</v>
      </c>
    </row>
    <row r="181" spans="1:10" x14ac:dyDescent="0.3">
      <c r="A181" s="7">
        <v>41333</v>
      </c>
      <c r="C181" s="9">
        <v>270250</v>
      </c>
      <c r="D181" s="4" t="s">
        <v>9</v>
      </c>
      <c r="E181" s="4" t="s">
        <v>24</v>
      </c>
      <c r="F181" s="4" t="s">
        <v>134</v>
      </c>
      <c r="H181" s="11">
        <f t="shared" si="4"/>
        <v>2</v>
      </c>
      <c r="I181" s="11">
        <f t="shared" si="4"/>
        <v>0</v>
      </c>
      <c r="J181" s="11">
        <f t="shared" si="5"/>
        <v>9</v>
      </c>
    </row>
    <row r="182" spans="1:10" x14ac:dyDescent="0.3">
      <c r="A182" s="7">
        <v>41333</v>
      </c>
      <c r="C182" s="9">
        <v>8000</v>
      </c>
      <c r="D182" s="4" t="s">
        <v>15</v>
      </c>
      <c r="E182" s="4" t="s">
        <v>24</v>
      </c>
      <c r="F182" s="4" t="s">
        <v>132</v>
      </c>
      <c r="H182" s="11">
        <f t="shared" si="4"/>
        <v>2</v>
      </c>
      <c r="I182" s="11">
        <f t="shared" si="4"/>
        <v>0</v>
      </c>
      <c r="J182" s="11">
        <f t="shared" si="5"/>
        <v>9</v>
      </c>
    </row>
    <row r="183" spans="1:10" x14ac:dyDescent="0.3">
      <c r="A183" s="7">
        <v>41338</v>
      </c>
      <c r="C183" s="9">
        <v>400000</v>
      </c>
      <c r="D183" s="4" t="s">
        <v>15</v>
      </c>
      <c r="E183" s="4" t="s">
        <v>24</v>
      </c>
      <c r="F183" s="4" t="s">
        <v>145</v>
      </c>
      <c r="H183" s="11">
        <f t="shared" si="4"/>
        <v>3</v>
      </c>
      <c r="I183" s="11">
        <f t="shared" si="4"/>
        <v>0</v>
      </c>
      <c r="J183" s="11">
        <f t="shared" si="5"/>
        <v>10</v>
      </c>
    </row>
    <row r="184" spans="1:10" x14ac:dyDescent="0.3">
      <c r="A184" s="7">
        <v>41339</v>
      </c>
      <c r="C184" s="9">
        <v>10667.79</v>
      </c>
      <c r="D184" s="4" t="s">
        <v>16</v>
      </c>
      <c r="E184" s="4" t="s">
        <v>24</v>
      </c>
      <c r="F184" s="4" t="s">
        <v>143</v>
      </c>
      <c r="H184" s="11">
        <f t="shared" si="4"/>
        <v>3</v>
      </c>
      <c r="I184" s="11">
        <f t="shared" si="4"/>
        <v>0</v>
      </c>
      <c r="J184" s="11">
        <f t="shared" si="5"/>
        <v>10</v>
      </c>
    </row>
    <row r="185" spans="1:10" x14ac:dyDescent="0.3">
      <c r="A185" s="7">
        <v>41339</v>
      </c>
      <c r="C185" s="9">
        <v>60549.93</v>
      </c>
      <c r="D185" s="4" t="s">
        <v>16</v>
      </c>
      <c r="E185" s="4" t="s">
        <v>24</v>
      </c>
      <c r="F185" s="4" t="s">
        <v>136</v>
      </c>
      <c r="H185" s="11">
        <f t="shared" si="4"/>
        <v>3</v>
      </c>
      <c r="I185" s="11">
        <f t="shared" si="4"/>
        <v>0</v>
      </c>
      <c r="J185" s="11">
        <f t="shared" si="5"/>
        <v>10</v>
      </c>
    </row>
    <row r="186" spans="1:10" x14ac:dyDescent="0.3">
      <c r="A186" s="7">
        <v>41339</v>
      </c>
      <c r="C186" s="9">
        <v>65022.720000000001</v>
      </c>
      <c r="D186" s="4" t="s">
        <v>9</v>
      </c>
      <c r="E186" s="4" t="s">
        <v>24</v>
      </c>
      <c r="F186" s="4" t="s">
        <v>132</v>
      </c>
      <c r="H186" s="11">
        <f t="shared" si="4"/>
        <v>3</v>
      </c>
      <c r="I186" s="11">
        <f t="shared" si="4"/>
        <v>0</v>
      </c>
      <c r="J186" s="11">
        <f t="shared" si="5"/>
        <v>10</v>
      </c>
    </row>
    <row r="187" spans="1:10" x14ac:dyDescent="0.3">
      <c r="A187" s="7">
        <v>41339</v>
      </c>
      <c r="C187" s="9">
        <v>138450</v>
      </c>
      <c r="D187" s="4" t="s">
        <v>16</v>
      </c>
      <c r="E187" s="4" t="s">
        <v>24</v>
      </c>
      <c r="F187" s="4" t="s">
        <v>143</v>
      </c>
      <c r="H187" s="11">
        <f t="shared" si="4"/>
        <v>3</v>
      </c>
      <c r="I187" s="11">
        <f t="shared" si="4"/>
        <v>0</v>
      </c>
      <c r="J187" s="11">
        <f t="shared" si="5"/>
        <v>10</v>
      </c>
    </row>
    <row r="188" spans="1:10" x14ac:dyDescent="0.3">
      <c r="A188" s="7">
        <v>41339</v>
      </c>
      <c r="C188" s="9">
        <v>194440.4</v>
      </c>
      <c r="D188" s="4" t="s">
        <v>16</v>
      </c>
      <c r="E188" s="4" t="s">
        <v>24</v>
      </c>
      <c r="F188" s="4" t="s">
        <v>144</v>
      </c>
      <c r="H188" s="11">
        <f t="shared" si="4"/>
        <v>3</v>
      </c>
      <c r="I188" s="11">
        <f t="shared" si="4"/>
        <v>0</v>
      </c>
      <c r="J188" s="11">
        <f t="shared" si="5"/>
        <v>10</v>
      </c>
    </row>
    <row r="189" spans="1:10" x14ac:dyDescent="0.3">
      <c r="A189" s="7">
        <v>41339</v>
      </c>
      <c r="C189" s="9">
        <v>28417.15</v>
      </c>
      <c r="D189" s="4" t="s">
        <v>15</v>
      </c>
      <c r="E189" s="4" t="s">
        <v>24</v>
      </c>
      <c r="F189" s="4" t="s">
        <v>133</v>
      </c>
      <c r="H189" s="11">
        <f t="shared" si="4"/>
        <v>3</v>
      </c>
      <c r="I189" s="11">
        <f t="shared" si="4"/>
        <v>0</v>
      </c>
      <c r="J189" s="11">
        <f t="shared" si="5"/>
        <v>10</v>
      </c>
    </row>
    <row r="190" spans="1:10" x14ac:dyDescent="0.3">
      <c r="A190" s="7">
        <v>41339</v>
      </c>
      <c r="C190" s="9">
        <v>51178.96</v>
      </c>
      <c r="D190" s="4" t="s">
        <v>9</v>
      </c>
      <c r="E190" s="4" t="s">
        <v>24</v>
      </c>
      <c r="F190" s="4" t="s">
        <v>138</v>
      </c>
      <c r="H190" s="11">
        <f t="shared" si="4"/>
        <v>3</v>
      </c>
      <c r="I190" s="11">
        <f t="shared" si="4"/>
        <v>0</v>
      </c>
      <c r="J190" s="11">
        <f t="shared" si="5"/>
        <v>10</v>
      </c>
    </row>
    <row r="191" spans="1:10" x14ac:dyDescent="0.3">
      <c r="A191" s="7">
        <v>41339</v>
      </c>
      <c r="C191" s="9">
        <v>60417.18</v>
      </c>
      <c r="D191" s="4" t="s">
        <v>9</v>
      </c>
      <c r="E191" s="4" t="s">
        <v>24</v>
      </c>
      <c r="F191" s="4" t="s">
        <v>137</v>
      </c>
      <c r="H191" s="11">
        <f t="shared" si="4"/>
        <v>3</v>
      </c>
      <c r="I191" s="11">
        <f t="shared" si="4"/>
        <v>0</v>
      </c>
      <c r="J191" s="11">
        <f t="shared" si="5"/>
        <v>10</v>
      </c>
    </row>
    <row r="192" spans="1:10" x14ac:dyDescent="0.3">
      <c r="A192" s="7">
        <v>41339</v>
      </c>
      <c r="C192" s="9">
        <v>76894.7</v>
      </c>
      <c r="D192" s="4" t="s">
        <v>15</v>
      </c>
      <c r="E192" s="4" t="s">
        <v>24</v>
      </c>
      <c r="F192" s="4" t="s">
        <v>129</v>
      </c>
      <c r="H192" s="11">
        <f t="shared" si="4"/>
        <v>3</v>
      </c>
      <c r="I192" s="11">
        <f t="shared" si="4"/>
        <v>0</v>
      </c>
      <c r="J192" s="11">
        <f t="shared" si="5"/>
        <v>10</v>
      </c>
    </row>
    <row r="193" spans="1:10" x14ac:dyDescent="0.3">
      <c r="A193" s="7">
        <v>41339</v>
      </c>
      <c r="C193" s="9">
        <v>123900</v>
      </c>
      <c r="D193" s="4" t="s">
        <v>9</v>
      </c>
      <c r="E193" s="4" t="s">
        <v>24</v>
      </c>
      <c r="F193" s="4" t="s">
        <v>138</v>
      </c>
      <c r="H193" s="11">
        <f t="shared" si="4"/>
        <v>3</v>
      </c>
      <c r="I193" s="11">
        <f t="shared" si="4"/>
        <v>0</v>
      </c>
      <c r="J193" s="11">
        <f t="shared" si="5"/>
        <v>10</v>
      </c>
    </row>
    <row r="194" spans="1:10" x14ac:dyDescent="0.3">
      <c r="A194" s="7">
        <v>41339</v>
      </c>
      <c r="C194" s="9">
        <v>134260.4</v>
      </c>
      <c r="D194" s="4" t="s">
        <v>15</v>
      </c>
      <c r="E194" s="4" t="s">
        <v>24</v>
      </c>
      <c r="F194" s="4" t="s">
        <v>128</v>
      </c>
      <c r="H194" s="11">
        <f t="shared" si="4"/>
        <v>3</v>
      </c>
      <c r="I194" s="11">
        <f t="shared" si="4"/>
        <v>0</v>
      </c>
      <c r="J194" s="11">
        <f t="shared" si="5"/>
        <v>10</v>
      </c>
    </row>
    <row r="195" spans="1:10" x14ac:dyDescent="0.3">
      <c r="A195" s="7">
        <v>41339</v>
      </c>
      <c r="C195" s="9">
        <v>162864.91</v>
      </c>
      <c r="D195" s="4" t="s">
        <v>15</v>
      </c>
      <c r="E195" s="4" t="s">
        <v>24</v>
      </c>
      <c r="F195" s="4" t="s">
        <v>135</v>
      </c>
      <c r="H195" s="11">
        <f t="shared" si="4"/>
        <v>3</v>
      </c>
      <c r="I195" s="11">
        <f t="shared" si="4"/>
        <v>0</v>
      </c>
      <c r="J195" s="11">
        <f t="shared" si="5"/>
        <v>10</v>
      </c>
    </row>
    <row r="196" spans="1:10" x14ac:dyDescent="0.3">
      <c r="A196" s="7">
        <v>41339</v>
      </c>
      <c r="C196" s="9">
        <v>193195.5</v>
      </c>
      <c r="D196" s="4" t="s">
        <v>9</v>
      </c>
      <c r="E196" s="4" t="s">
        <v>24</v>
      </c>
      <c r="F196" s="4" t="s">
        <v>127</v>
      </c>
      <c r="H196" s="11">
        <f t="shared" ref="H196:I259" si="6">IF(ISBLANK(A196),0,MONTH(A196))</f>
        <v>3</v>
      </c>
      <c r="I196" s="11">
        <f t="shared" si="6"/>
        <v>0</v>
      </c>
      <c r="J196" s="11">
        <f t="shared" ref="J196:J259" si="7">WEEKNUM(A196)</f>
        <v>10</v>
      </c>
    </row>
    <row r="197" spans="1:10" x14ac:dyDescent="0.3">
      <c r="A197" s="7">
        <v>41339</v>
      </c>
      <c r="C197" s="9">
        <v>260190</v>
      </c>
      <c r="D197" s="4" t="s">
        <v>9</v>
      </c>
      <c r="E197" s="4" t="s">
        <v>24</v>
      </c>
      <c r="F197" s="4" t="s">
        <v>136</v>
      </c>
      <c r="H197" s="11">
        <f t="shared" si="6"/>
        <v>3</v>
      </c>
      <c r="I197" s="11">
        <f t="shared" si="6"/>
        <v>0</v>
      </c>
      <c r="J197" s="11">
        <f t="shared" si="7"/>
        <v>10</v>
      </c>
    </row>
    <row r="198" spans="1:10" x14ac:dyDescent="0.3">
      <c r="A198" s="7">
        <v>41320</v>
      </c>
      <c r="C198" s="9">
        <v>-2160000</v>
      </c>
      <c r="D198" s="4" t="s">
        <v>16</v>
      </c>
      <c r="E198" s="4" t="s">
        <v>24</v>
      </c>
      <c r="F198" s="4" t="s">
        <v>132</v>
      </c>
      <c r="H198" s="11">
        <f t="shared" si="6"/>
        <v>2</v>
      </c>
      <c r="I198" s="11">
        <f t="shared" si="6"/>
        <v>0</v>
      </c>
      <c r="J198" s="11">
        <f t="shared" si="7"/>
        <v>7</v>
      </c>
    </row>
    <row r="199" spans="1:10" x14ac:dyDescent="0.3">
      <c r="A199" s="7">
        <v>41340</v>
      </c>
      <c r="C199" s="9">
        <v>16284</v>
      </c>
      <c r="D199" s="4" t="s">
        <v>15</v>
      </c>
      <c r="E199" s="4" t="s">
        <v>24</v>
      </c>
      <c r="F199" s="4" t="s">
        <v>136</v>
      </c>
      <c r="H199" s="11">
        <f t="shared" si="6"/>
        <v>3</v>
      </c>
      <c r="I199" s="11">
        <f t="shared" si="6"/>
        <v>0</v>
      </c>
      <c r="J199" s="11">
        <f t="shared" si="7"/>
        <v>10</v>
      </c>
    </row>
    <row r="200" spans="1:10" x14ac:dyDescent="0.3">
      <c r="A200" s="7">
        <v>41340</v>
      </c>
      <c r="C200" s="9">
        <v>3115.2</v>
      </c>
      <c r="D200" s="4" t="s">
        <v>16</v>
      </c>
      <c r="E200" s="4" t="s">
        <v>24</v>
      </c>
      <c r="F200" s="4" t="s">
        <v>136</v>
      </c>
      <c r="H200" s="11">
        <f t="shared" si="6"/>
        <v>3</v>
      </c>
      <c r="I200" s="11">
        <f t="shared" si="6"/>
        <v>0</v>
      </c>
      <c r="J200" s="11">
        <f t="shared" si="7"/>
        <v>10</v>
      </c>
    </row>
    <row r="201" spans="1:10" x14ac:dyDescent="0.3">
      <c r="A201" s="7">
        <v>41340</v>
      </c>
      <c r="C201" s="9">
        <v>3115.2</v>
      </c>
      <c r="D201" s="4" t="s">
        <v>16</v>
      </c>
      <c r="E201" s="4" t="s">
        <v>24</v>
      </c>
      <c r="F201" s="4" t="s">
        <v>144</v>
      </c>
      <c r="H201" s="11">
        <f t="shared" si="6"/>
        <v>3</v>
      </c>
      <c r="I201" s="11">
        <f t="shared" si="6"/>
        <v>0</v>
      </c>
      <c r="J201" s="11">
        <f t="shared" si="7"/>
        <v>10</v>
      </c>
    </row>
    <row r="202" spans="1:10" x14ac:dyDescent="0.3">
      <c r="A202" s="7">
        <v>41340</v>
      </c>
      <c r="C202" s="9">
        <v>9062.4</v>
      </c>
      <c r="D202" s="4" t="s">
        <v>9</v>
      </c>
      <c r="E202" s="4" t="s">
        <v>24</v>
      </c>
      <c r="F202" s="4" t="s">
        <v>132</v>
      </c>
      <c r="H202" s="11">
        <f t="shared" si="6"/>
        <v>3</v>
      </c>
      <c r="I202" s="11">
        <f t="shared" si="6"/>
        <v>0</v>
      </c>
      <c r="J202" s="11">
        <f t="shared" si="7"/>
        <v>10</v>
      </c>
    </row>
    <row r="203" spans="1:10" x14ac:dyDescent="0.3">
      <c r="A203" s="7">
        <v>41340</v>
      </c>
      <c r="C203" s="9">
        <v>4751.8599999999997</v>
      </c>
      <c r="D203" s="4" t="s">
        <v>15</v>
      </c>
      <c r="E203" s="4" t="s">
        <v>24</v>
      </c>
      <c r="F203" s="4" t="s">
        <v>147</v>
      </c>
      <c r="H203" s="11">
        <f t="shared" si="6"/>
        <v>3</v>
      </c>
      <c r="I203" s="11">
        <f t="shared" si="6"/>
        <v>0</v>
      </c>
      <c r="J203" s="11">
        <f t="shared" si="7"/>
        <v>10</v>
      </c>
    </row>
    <row r="204" spans="1:10" x14ac:dyDescent="0.3">
      <c r="A204" s="7">
        <v>41340</v>
      </c>
      <c r="C204" s="9">
        <v>38206.800000000003</v>
      </c>
      <c r="D204" s="4" t="s">
        <v>16</v>
      </c>
      <c r="E204" s="4" t="s">
        <v>24</v>
      </c>
      <c r="F204" s="4" t="s">
        <v>139</v>
      </c>
      <c r="H204" s="11">
        <f t="shared" si="6"/>
        <v>3</v>
      </c>
      <c r="I204" s="11">
        <f t="shared" si="6"/>
        <v>0</v>
      </c>
      <c r="J204" s="11">
        <f t="shared" si="7"/>
        <v>10</v>
      </c>
    </row>
    <row r="205" spans="1:10" x14ac:dyDescent="0.3">
      <c r="A205" s="7">
        <v>41340</v>
      </c>
      <c r="C205" s="9">
        <v>79120.94</v>
      </c>
      <c r="D205" s="4" t="s">
        <v>15</v>
      </c>
      <c r="E205" s="4" t="s">
        <v>24</v>
      </c>
      <c r="F205" s="4" t="s">
        <v>142</v>
      </c>
      <c r="H205" s="11">
        <f t="shared" si="6"/>
        <v>3</v>
      </c>
      <c r="I205" s="11">
        <f t="shared" si="6"/>
        <v>0</v>
      </c>
      <c r="J205" s="11">
        <f t="shared" si="7"/>
        <v>10</v>
      </c>
    </row>
    <row r="206" spans="1:10" x14ac:dyDescent="0.3">
      <c r="A206" s="7">
        <v>41340</v>
      </c>
      <c r="C206" s="9">
        <v>92925</v>
      </c>
      <c r="D206" s="4" t="s">
        <v>16</v>
      </c>
      <c r="E206" s="4" t="s">
        <v>24</v>
      </c>
      <c r="F206" s="4" t="s">
        <v>145</v>
      </c>
      <c r="H206" s="11">
        <f t="shared" si="6"/>
        <v>3</v>
      </c>
      <c r="I206" s="11">
        <f t="shared" si="6"/>
        <v>0</v>
      </c>
      <c r="J206" s="11">
        <f t="shared" si="7"/>
        <v>10</v>
      </c>
    </row>
    <row r="207" spans="1:10" x14ac:dyDescent="0.3">
      <c r="A207" s="7">
        <v>41340</v>
      </c>
      <c r="C207" s="9">
        <v>-400000</v>
      </c>
      <c r="D207" s="4" t="s">
        <v>15</v>
      </c>
      <c r="E207" s="4" t="s">
        <v>24</v>
      </c>
      <c r="F207" s="4" t="s">
        <v>139</v>
      </c>
      <c r="H207" s="11">
        <f t="shared" si="6"/>
        <v>3</v>
      </c>
      <c r="I207" s="11">
        <f t="shared" si="6"/>
        <v>0</v>
      </c>
      <c r="J207" s="11">
        <f t="shared" si="7"/>
        <v>10</v>
      </c>
    </row>
    <row r="208" spans="1:10" x14ac:dyDescent="0.3">
      <c r="A208" s="7">
        <v>41340</v>
      </c>
      <c r="C208" s="9">
        <v>57820</v>
      </c>
      <c r="D208" s="4" t="s">
        <v>9</v>
      </c>
      <c r="E208" s="4" t="s">
        <v>24</v>
      </c>
      <c r="F208" s="4" t="s">
        <v>147</v>
      </c>
      <c r="H208" s="11">
        <f t="shared" si="6"/>
        <v>3</v>
      </c>
      <c r="I208" s="11">
        <f t="shared" si="6"/>
        <v>0</v>
      </c>
      <c r="J208" s="11">
        <f t="shared" si="7"/>
        <v>10</v>
      </c>
    </row>
    <row r="209" spans="1:10" x14ac:dyDescent="0.3">
      <c r="A209" s="7">
        <v>41340</v>
      </c>
      <c r="C209" s="9">
        <v>114255</v>
      </c>
      <c r="D209" s="4" t="s">
        <v>16</v>
      </c>
      <c r="E209" s="4" t="s">
        <v>24</v>
      </c>
      <c r="F209" s="4" t="s">
        <v>129</v>
      </c>
      <c r="H209" s="11">
        <f t="shared" si="6"/>
        <v>3</v>
      </c>
      <c r="I209" s="11">
        <f t="shared" si="6"/>
        <v>0</v>
      </c>
      <c r="J209" s="11">
        <f t="shared" si="7"/>
        <v>10</v>
      </c>
    </row>
    <row r="210" spans="1:10" x14ac:dyDescent="0.3">
      <c r="A210" s="7">
        <v>41344</v>
      </c>
      <c r="C210" s="9">
        <v>29500</v>
      </c>
      <c r="D210" s="4" t="s">
        <v>16</v>
      </c>
      <c r="E210" s="4" t="s">
        <v>24</v>
      </c>
      <c r="F210" s="4" t="s">
        <v>141</v>
      </c>
      <c r="H210" s="11">
        <f t="shared" si="6"/>
        <v>3</v>
      </c>
      <c r="I210" s="11">
        <f t="shared" si="6"/>
        <v>0</v>
      </c>
      <c r="J210" s="11">
        <f t="shared" si="7"/>
        <v>11</v>
      </c>
    </row>
    <row r="211" spans="1:10" x14ac:dyDescent="0.3">
      <c r="A211" s="7">
        <v>41344</v>
      </c>
      <c r="C211" s="9">
        <v>114639.36</v>
      </c>
      <c r="D211" s="4" t="s">
        <v>9</v>
      </c>
      <c r="E211" s="4" t="s">
        <v>24</v>
      </c>
      <c r="F211" s="4" t="s">
        <v>144</v>
      </c>
      <c r="H211" s="11">
        <f t="shared" si="6"/>
        <v>3</v>
      </c>
      <c r="I211" s="11">
        <f t="shared" si="6"/>
        <v>0</v>
      </c>
      <c r="J211" s="11">
        <f t="shared" si="7"/>
        <v>11</v>
      </c>
    </row>
    <row r="212" spans="1:10" x14ac:dyDescent="0.3">
      <c r="A212" s="7">
        <v>41344</v>
      </c>
      <c r="C212" s="9">
        <v>7227.5</v>
      </c>
      <c r="D212" s="4" t="s">
        <v>9</v>
      </c>
      <c r="E212" s="4" t="s">
        <v>24</v>
      </c>
      <c r="F212" s="4" t="s">
        <v>143</v>
      </c>
      <c r="H212" s="11">
        <f t="shared" si="6"/>
        <v>3</v>
      </c>
      <c r="I212" s="11">
        <f t="shared" si="6"/>
        <v>0</v>
      </c>
      <c r="J212" s="11">
        <f t="shared" si="7"/>
        <v>11</v>
      </c>
    </row>
    <row r="213" spans="1:10" x14ac:dyDescent="0.3">
      <c r="A213" s="7">
        <v>41345</v>
      </c>
      <c r="C213" s="9">
        <v>13000</v>
      </c>
      <c r="D213" s="4" t="s">
        <v>15</v>
      </c>
      <c r="E213" s="4" t="s">
        <v>24</v>
      </c>
      <c r="F213" s="4" t="s">
        <v>143</v>
      </c>
      <c r="H213" s="11">
        <f t="shared" si="6"/>
        <v>3</v>
      </c>
      <c r="I213" s="11">
        <f t="shared" si="6"/>
        <v>0</v>
      </c>
      <c r="J213" s="11">
        <f t="shared" si="7"/>
        <v>11</v>
      </c>
    </row>
    <row r="214" spans="1:10" x14ac:dyDescent="0.3">
      <c r="A214" s="7">
        <v>41345</v>
      </c>
      <c r="C214" s="9">
        <v>8466.5</v>
      </c>
      <c r="D214" s="4" t="s">
        <v>15</v>
      </c>
      <c r="E214" s="4" t="s">
        <v>24</v>
      </c>
      <c r="F214" s="4" t="s">
        <v>135</v>
      </c>
      <c r="H214" s="11">
        <f t="shared" si="6"/>
        <v>3</v>
      </c>
      <c r="I214" s="11">
        <f t="shared" si="6"/>
        <v>0</v>
      </c>
      <c r="J214" s="11">
        <f t="shared" si="7"/>
        <v>11</v>
      </c>
    </row>
    <row r="215" spans="1:10" x14ac:dyDescent="0.3">
      <c r="A215" s="7">
        <v>41345</v>
      </c>
      <c r="C215" s="9">
        <v>30578.52</v>
      </c>
      <c r="D215" s="4" t="s">
        <v>9</v>
      </c>
      <c r="E215" s="4" t="s">
        <v>24</v>
      </c>
      <c r="F215" s="4" t="s">
        <v>145</v>
      </c>
      <c r="H215" s="11">
        <f t="shared" si="6"/>
        <v>3</v>
      </c>
      <c r="I215" s="11">
        <f t="shared" si="6"/>
        <v>0</v>
      </c>
      <c r="J215" s="11">
        <f t="shared" si="7"/>
        <v>11</v>
      </c>
    </row>
    <row r="216" spans="1:10" x14ac:dyDescent="0.3">
      <c r="A216" s="7">
        <v>41345</v>
      </c>
      <c r="C216" s="9">
        <v>44962.720000000001</v>
      </c>
      <c r="D216" s="4" t="s">
        <v>15</v>
      </c>
      <c r="E216" s="4" t="s">
        <v>24</v>
      </c>
      <c r="F216" s="4" t="s">
        <v>129</v>
      </c>
      <c r="H216" s="11">
        <f t="shared" si="6"/>
        <v>3</v>
      </c>
      <c r="I216" s="11">
        <f t="shared" si="6"/>
        <v>0</v>
      </c>
      <c r="J216" s="11">
        <f t="shared" si="7"/>
        <v>11</v>
      </c>
    </row>
    <row r="217" spans="1:10" x14ac:dyDescent="0.3">
      <c r="A217" s="7">
        <v>41345</v>
      </c>
      <c r="C217" s="9">
        <v>48380</v>
      </c>
      <c r="D217" s="4" t="s">
        <v>15</v>
      </c>
      <c r="E217" s="4" t="s">
        <v>24</v>
      </c>
      <c r="F217" s="4" t="s">
        <v>127</v>
      </c>
      <c r="H217" s="11">
        <f t="shared" si="6"/>
        <v>3</v>
      </c>
      <c r="I217" s="11">
        <f t="shared" si="6"/>
        <v>0</v>
      </c>
      <c r="J217" s="11">
        <f t="shared" si="7"/>
        <v>11</v>
      </c>
    </row>
    <row r="218" spans="1:10" x14ac:dyDescent="0.3">
      <c r="A218" s="7">
        <v>41345</v>
      </c>
      <c r="C218" s="9">
        <v>54516</v>
      </c>
      <c r="D218" s="4" t="s">
        <v>9</v>
      </c>
      <c r="E218" s="4" t="s">
        <v>24</v>
      </c>
      <c r="F218" s="4" t="s">
        <v>140</v>
      </c>
      <c r="H218" s="11">
        <f t="shared" si="6"/>
        <v>3</v>
      </c>
      <c r="I218" s="11">
        <f t="shared" si="6"/>
        <v>0</v>
      </c>
      <c r="J218" s="11">
        <f t="shared" si="7"/>
        <v>11</v>
      </c>
    </row>
    <row r="219" spans="1:10" x14ac:dyDescent="0.3">
      <c r="A219" s="7">
        <v>41345</v>
      </c>
      <c r="C219" s="9">
        <v>80535</v>
      </c>
      <c r="D219" s="4" t="s">
        <v>16</v>
      </c>
      <c r="E219" s="4" t="s">
        <v>24</v>
      </c>
      <c r="F219" s="4" t="s">
        <v>134</v>
      </c>
      <c r="H219" s="11">
        <f t="shared" si="6"/>
        <v>3</v>
      </c>
      <c r="I219" s="11">
        <f t="shared" si="6"/>
        <v>0</v>
      </c>
      <c r="J219" s="11">
        <f t="shared" si="7"/>
        <v>11</v>
      </c>
    </row>
    <row r="220" spans="1:10" x14ac:dyDescent="0.3">
      <c r="A220" s="7">
        <v>41345</v>
      </c>
      <c r="C220" s="9">
        <v>97534.080000000002</v>
      </c>
      <c r="D220" s="4" t="s">
        <v>15</v>
      </c>
      <c r="E220" s="4" t="s">
        <v>24</v>
      </c>
      <c r="F220" s="4" t="s">
        <v>127</v>
      </c>
      <c r="H220" s="11">
        <f t="shared" si="6"/>
        <v>3</v>
      </c>
      <c r="I220" s="11">
        <f t="shared" si="6"/>
        <v>0</v>
      </c>
      <c r="J220" s="11">
        <f t="shared" si="7"/>
        <v>11</v>
      </c>
    </row>
    <row r="221" spans="1:10" x14ac:dyDescent="0.3">
      <c r="A221" s="7">
        <v>41345</v>
      </c>
      <c r="C221" s="9">
        <v>172575</v>
      </c>
      <c r="D221" s="4" t="s">
        <v>15</v>
      </c>
      <c r="E221" s="4" t="s">
        <v>24</v>
      </c>
      <c r="F221" s="4" t="s">
        <v>136</v>
      </c>
      <c r="H221" s="11">
        <f t="shared" si="6"/>
        <v>3</v>
      </c>
      <c r="I221" s="11">
        <f t="shared" si="6"/>
        <v>0</v>
      </c>
      <c r="J221" s="11">
        <f t="shared" si="7"/>
        <v>11</v>
      </c>
    </row>
    <row r="222" spans="1:10" x14ac:dyDescent="0.3">
      <c r="A222" s="7">
        <v>41345</v>
      </c>
      <c r="C222" s="9">
        <v>400000</v>
      </c>
      <c r="D222" s="4" t="s">
        <v>16</v>
      </c>
      <c r="E222" s="4" t="s">
        <v>24</v>
      </c>
      <c r="F222" s="4" t="s">
        <v>127</v>
      </c>
      <c r="H222" s="11">
        <f t="shared" si="6"/>
        <v>3</v>
      </c>
      <c r="I222" s="11">
        <f t="shared" si="6"/>
        <v>0</v>
      </c>
      <c r="J222" s="11">
        <f t="shared" si="7"/>
        <v>11</v>
      </c>
    </row>
    <row r="223" spans="1:10" x14ac:dyDescent="0.3">
      <c r="A223" s="7">
        <v>41345</v>
      </c>
      <c r="C223" s="9">
        <v>12440.74</v>
      </c>
      <c r="D223" s="4" t="s">
        <v>16</v>
      </c>
      <c r="E223" s="4" t="s">
        <v>24</v>
      </c>
      <c r="F223" s="4" t="s">
        <v>137</v>
      </c>
      <c r="H223" s="11">
        <f t="shared" si="6"/>
        <v>3</v>
      </c>
      <c r="I223" s="11">
        <f t="shared" si="6"/>
        <v>0</v>
      </c>
      <c r="J223" s="11">
        <f t="shared" si="7"/>
        <v>11</v>
      </c>
    </row>
    <row r="224" spans="1:10" x14ac:dyDescent="0.3">
      <c r="A224" s="7">
        <v>41345</v>
      </c>
      <c r="C224" s="9">
        <v>30090</v>
      </c>
      <c r="D224" s="4" t="s">
        <v>16</v>
      </c>
      <c r="E224" s="4" t="s">
        <v>24</v>
      </c>
      <c r="F224" s="4" t="s">
        <v>136</v>
      </c>
      <c r="H224" s="11">
        <f t="shared" si="6"/>
        <v>3</v>
      </c>
      <c r="I224" s="11">
        <f t="shared" si="6"/>
        <v>0</v>
      </c>
      <c r="J224" s="11">
        <f t="shared" si="7"/>
        <v>11</v>
      </c>
    </row>
    <row r="225" spans="1:10" x14ac:dyDescent="0.3">
      <c r="A225" s="7">
        <v>41345</v>
      </c>
      <c r="C225" s="9">
        <v>51625</v>
      </c>
      <c r="D225" s="4" t="s">
        <v>9</v>
      </c>
      <c r="E225" s="4" t="s">
        <v>24</v>
      </c>
      <c r="F225" s="4" t="s">
        <v>141</v>
      </c>
      <c r="H225" s="11">
        <f t="shared" si="6"/>
        <v>3</v>
      </c>
      <c r="I225" s="11">
        <f t="shared" si="6"/>
        <v>0</v>
      </c>
      <c r="J225" s="11">
        <f t="shared" si="7"/>
        <v>11</v>
      </c>
    </row>
    <row r="226" spans="1:10" x14ac:dyDescent="0.3">
      <c r="A226" s="7">
        <v>41345</v>
      </c>
      <c r="C226" s="9">
        <v>53384.38</v>
      </c>
      <c r="D226" s="4" t="s">
        <v>16</v>
      </c>
      <c r="E226" s="4" t="s">
        <v>24</v>
      </c>
      <c r="F226" s="4" t="s">
        <v>136</v>
      </c>
      <c r="H226" s="11">
        <f t="shared" si="6"/>
        <v>3</v>
      </c>
      <c r="I226" s="11">
        <f t="shared" si="6"/>
        <v>0</v>
      </c>
      <c r="J226" s="11">
        <f t="shared" si="7"/>
        <v>11</v>
      </c>
    </row>
    <row r="227" spans="1:10" x14ac:dyDescent="0.3">
      <c r="A227" s="7">
        <v>41345</v>
      </c>
      <c r="C227" s="9">
        <v>53690</v>
      </c>
      <c r="D227" s="4" t="s">
        <v>15</v>
      </c>
      <c r="E227" s="4" t="s">
        <v>24</v>
      </c>
      <c r="F227" s="4" t="s">
        <v>130</v>
      </c>
      <c r="H227" s="11">
        <f t="shared" si="6"/>
        <v>3</v>
      </c>
      <c r="I227" s="11">
        <f t="shared" si="6"/>
        <v>0</v>
      </c>
      <c r="J227" s="11">
        <f t="shared" si="7"/>
        <v>11</v>
      </c>
    </row>
    <row r="228" spans="1:10" x14ac:dyDescent="0.3">
      <c r="A228" s="7">
        <v>41345</v>
      </c>
      <c r="C228" s="9">
        <v>94114.32</v>
      </c>
      <c r="D228" s="4" t="s">
        <v>16</v>
      </c>
      <c r="E228" s="4" t="s">
        <v>24</v>
      </c>
      <c r="F228" s="4" t="s">
        <v>147</v>
      </c>
      <c r="H228" s="11">
        <f t="shared" si="6"/>
        <v>3</v>
      </c>
      <c r="I228" s="11">
        <f t="shared" si="6"/>
        <v>0</v>
      </c>
      <c r="J228" s="11">
        <f t="shared" si="7"/>
        <v>11</v>
      </c>
    </row>
    <row r="229" spans="1:10" x14ac:dyDescent="0.3">
      <c r="A229" s="7">
        <v>41345</v>
      </c>
      <c r="C229" s="9">
        <v>104902</v>
      </c>
      <c r="D229" s="4" t="s">
        <v>15</v>
      </c>
      <c r="E229" s="4" t="s">
        <v>24</v>
      </c>
      <c r="F229" s="4" t="s">
        <v>143</v>
      </c>
      <c r="H229" s="11">
        <f t="shared" si="6"/>
        <v>3</v>
      </c>
      <c r="I229" s="11">
        <f t="shared" si="6"/>
        <v>0</v>
      </c>
      <c r="J229" s="11">
        <f t="shared" si="7"/>
        <v>11</v>
      </c>
    </row>
    <row r="230" spans="1:10" x14ac:dyDescent="0.3">
      <c r="A230" s="7">
        <v>41345</v>
      </c>
      <c r="C230" s="9">
        <v>191597.66</v>
      </c>
      <c r="D230" s="4" t="s">
        <v>15</v>
      </c>
      <c r="E230" s="4" t="s">
        <v>24</v>
      </c>
      <c r="F230" s="4" t="s">
        <v>140</v>
      </c>
      <c r="H230" s="11">
        <f t="shared" si="6"/>
        <v>3</v>
      </c>
      <c r="I230" s="11">
        <f t="shared" si="6"/>
        <v>0</v>
      </c>
      <c r="J230" s="11">
        <f t="shared" si="7"/>
        <v>11</v>
      </c>
    </row>
    <row r="231" spans="1:10" x14ac:dyDescent="0.3">
      <c r="A231" s="7">
        <v>41346</v>
      </c>
      <c r="C231" s="9">
        <v>28822.68</v>
      </c>
      <c r="D231" s="4" t="s">
        <v>9</v>
      </c>
      <c r="E231" s="4" t="s">
        <v>24</v>
      </c>
      <c r="F231" s="4" t="s">
        <v>132</v>
      </c>
      <c r="H231" s="11">
        <f t="shared" si="6"/>
        <v>3</v>
      </c>
      <c r="I231" s="11">
        <f t="shared" si="6"/>
        <v>0</v>
      </c>
      <c r="J231" s="11">
        <f t="shared" si="7"/>
        <v>11</v>
      </c>
    </row>
    <row r="232" spans="1:10" x14ac:dyDescent="0.3">
      <c r="A232" s="7">
        <v>41347</v>
      </c>
      <c r="C232" s="9">
        <v>18399.150000000001</v>
      </c>
      <c r="D232" s="4" t="s">
        <v>16</v>
      </c>
      <c r="E232" s="4" t="s">
        <v>24</v>
      </c>
      <c r="F232" s="4" t="s">
        <v>132</v>
      </c>
      <c r="H232" s="11">
        <f t="shared" si="6"/>
        <v>3</v>
      </c>
      <c r="I232" s="11">
        <f t="shared" si="6"/>
        <v>0</v>
      </c>
      <c r="J232" s="11">
        <f t="shared" si="7"/>
        <v>11</v>
      </c>
    </row>
    <row r="233" spans="1:10" x14ac:dyDescent="0.3">
      <c r="A233" s="7">
        <v>41347</v>
      </c>
      <c r="C233" s="9">
        <v>18399.150000000001</v>
      </c>
      <c r="D233" s="4" t="s">
        <v>16</v>
      </c>
      <c r="E233" s="4" t="s">
        <v>24</v>
      </c>
      <c r="F233" s="4" t="s">
        <v>144</v>
      </c>
      <c r="H233" s="11">
        <f t="shared" si="6"/>
        <v>3</v>
      </c>
      <c r="I233" s="11">
        <f t="shared" si="6"/>
        <v>0</v>
      </c>
      <c r="J233" s="11">
        <f t="shared" si="7"/>
        <v>11</v>
      </c>
    </row>
    <row r="234" spans="1:10" x14ac:dyDescent="0.3">
      <c r="A234" s="7">
        <v>41347</v>
      </c>
      <c r="C234" s="9">
        <v>23127.98</v>
      </c>
      <c r="D234" s="4" t="s">
        <v>15</v>
      </c>
      <c r="E234" s="4" t="s">
        <v>24</v>
      </c>
      <c r="F234" s="4" t="s">
        <v>147</v>
      </c>
      <c r="H234" s="11">
        <f t="shared" si="6"/>
        <v>3</v>
      </c>
      <c r="I234" s="11">
        <f t="shared" si="6"/>
        <v>0</v>
      </c>
      <c r="J234" s="11">
        <f t="shared" si="7"/>
        <v>11</v>
      </c>
    </row>
    <row r="235" spans="1:10" x14ac:dyDescent="0.3">
      <c r="A235" s="7">
        <v>41347</v>
      </c>
      <c r="C235" s="9">
        <v>83526.3</v>
      </c>
      <c r="D235" s="4" t="s">
        <v>9</v>
      </c>
      <c r="E235" s="4" t="s">
        <v>24</v>
      </c>
      <c r="F235" s="4" t="s">
        <v>133</v>
      </c>
      <c r="H235" s="11">
        <f t="shared" si="6"/>
        <v>3</v>
      </c>
      <c r="I235" s="11">
        <f t="shared" si="6"/>
        <v>0</v>
      </c>
      <c r="J235" s="11">
        <f t="shared" si="7"/>
        <v>11</v>
      </c>
    </row>
    <row r="236" spans="1:10" x14ac:dyDescent="0.3">
      <c r="A236" s="7">
        <v>41347</v>
      </c>
      <c r="C236" s="9">
        <v>90447</v>
      </c>
      <c r="D236" s="4" t="s">
        <v>16</v>
      </c>
      <c r="E236" s="4" t="s">
        <v>24</v>
      </c>
      <c r="F236" s="4" t="s">
        <v>130</v>
      </c>
      <c r="H236" s="11">
        <f t="shared" si="6"/>
        <v>3</v>
      </c>
      <c r="I236" s="11">
        <f t="shared" si="6"/>
        <v>0</v>
      </c>
      <c r="J236" s="11">
        <f t="shared" si="7"/>
        <v>11</v>
      </c>
    </row>
    <row r="237" spans="1:10" x14ac:dyDescent="0.3">
      <c r="A237" s="7">
        <v>41347</v>
      </c>
      <c r="C237" s="9">
        <v>90447</v>
      </c>
      <c r="D237" s="4" t="s">
        <v>9</v>
      </c>
      <c r="E237" s="4" t="s">
        <v>24</v>
      </c>
      <c r="F237" s="4" t="s">
        <v>142</v>
      </c>
      <c r="H237" s="11">
        <f t="shared" si="6"/>
        <v>3</v>
      </c>
      <c r="I237" s="11">
        <f t="shared" si="6"/>
        <v>0</v>
      </c>
      <c r="J237" s="11">
        <f t="shared" si="7"/>
        <v>11</v>
      </c>
    </row>
    <row r="238" spans="1:10" x14ac:dyDescent="0.3">
      <c r="A238" s="7">
        <v>41347</v>
      </c>
      <c r="C238" s="9">
        <v>118737.5</v>
      </c>
      <c r="D238" s="4" t="s">
        <v>9</v>
      </c>
      <c r="E238" s="4" t="s">
        <v>24</v>
      </c>
      <c r="F238" s="4" t="s">
        <v>146</v>
      </c>
      <c r="H238" s="11">
        <f t="shared" si="6"/>
        <v>3</v>
      </c>
      <c r="I238" s="11">
        <f t="shared" si="6"/>
        <v>0</v>
      </c>
      <c r="J238" s="11">
        <f t="shared" si="7"/>
        <v>11</v>
      </c>
    </row>
    <row r="239" spans="1:10" x14ac:dyDescent="0.3">
      <c r="A239" s="7">
        <v>41347</v>
      </c>
      <c r="C239" s="9">
        <v>105000</v>
      </c>
      <c r="D239" s="4" t="s">
        <v>16</v>
      </c>
      <c r="E239" s="4" t="s">
        <v>24</v>
      </c>
      <c r="F239" s="4" t="s">
        <v>138</v>
      </c>
      <c r="H239" s="11">
        <f t="shared" si="6"/>
        <v>3</v>
      </c>
      <c r="I239" s="11">
        <f t="shared" si="6"/>
        <v>0</v>
      </c>
      <c r="J239" s="11">
        <f t="shared" si="7"/>
        <v>11</v>
      </c>
    </row>
    <row r="240" spans="1:10" x14ac:dyDescent="0.3">
      <c r="A240" s="7">
        <v>41347</v>
      </c>
      <c r="C240" s="9">
        <v>9600</v>
      </c>
      <c r="D240" s="4" t="s">
        <v>15</v>
      </c>
      <c r="E240" s="4" t="s">
        <v>24</v>
      </c>
      <c r="F240" s="4" t="s">
        <v>147</v>
      </c>
      <c r="H240" s="11">
        <f t="shared" si="6"/>
        <v>3</v>
      </c>
      <c r="I240" s="11">
        <f t="shared" si="6"/>
        <v>0</v>
      </c>
      <c r="J240" s="11">
        <f t="shared" si="7"/>
        <v>11</v>
      </c>
    </row>
    <row r="241" spans="1:10" x14ac:dyDescent="0.3">
      <c r="A241" s="7">
        <v>41348</v>
      </c>
      <c r="C241" s="9">
        <v>15000.12</v>
      </c>
      <c r="D241" s="4" t="s">
        <v>16</v>
      </c>
      <c r="E241" s="4" t="s">
        <v>24</v>
      </c>
      <c r="F241" s="4" t="s">
        <v>131</v>
      </c>
      <c r="H241" s="11">
        <f t="shared" si="6"/>
        <v>3</v>
      </c>
      <c r="I241" s="11">
        <f t="shared" si="6"/>
        <v>0</v>
      </c>
      <c r="J241" s="11">
        <f t="shared" si="7"/>
        <v>11</v>
      </c>
    </row>
    <row r="242" spans="1:10" x14ac:dyDescent="0.3">
      <c r="A242" s="7">
        <v>41351</v>
      </c>
      <c r="C242" s="9">
        <v>13027</v>
      </c>
      <c r="D242" s="4" t="s">
        <v>16</v>
      </c>
      <c r="E242" s="4" t="s">
        <v>24</v>
      </c>
      <c r="F242" s="4" t="s">
        <v>136</v>
      </c>
      <c r="H242" s="11">
        <f t="shared" si="6"/>
        <v>3</v>
      </c>
      <c r="I242" s="11">
        <f t="shared" si="6"/>
        <v>0</v>
      </c>
      <c r="J242" s="11">
        <f t="shared" si="7"/>
        <v>12</v>
      </c>
    </row>
    <row r="243" spans="1:10" x14ac:dyDescent="0.3">
      <c r="A243" s="7">
        <v>41351</v>
      </c>
      <c r="C243" s="9">
        <v>21240</v>
      </c>
      <c r="D243" s="4" t="s">
        <v>9</v>
      </c>
      <c r="E243" s="4" t="s">
        <v>24</v>
      </c>
      <c r="F243" s="4" t="s">
        <v>139</v>
      </c>
      <c r="H243" s="11">
        <f t="shared" si="6"/>
        <v>3</v>
      </c>
      <c r="I243" s="11">
        <f t="shared" si="6"/>
        <v>0</v>
      </c>
      <c r="J243" s="11">
        <f t="shared" si="7"/>
        <v>12</v>
      </c>
    </row>
    <row r="244" spans="1:10" x14ac:dyDescent="0.3">
      <c r="A244" s="7">
        <v>41351</v>
      </c>
      <c r="C244" s="9">
        <v>12295.6</v>
      </c>
      <c r="D244" s="4" t="s">
        <v>15</v>
      </c>
      <c r="E244" s="4" t="s">
        <v>24</v>
      </c>
      <c r="F244" s="4" t="s">
        <v>133</v>
      </c>
      <c r="H244" s="11">
        <f t="shared" si="6"/>
        <v>3</v>
      </c>
      <c r="I244" s="11">
        <f t="shared" si="6"/>
        <v>0</v>
      </c>
      <c r="J244" s="11">
        <f t="shared" si="7"/>
        <v>12</v>
      </c>
    </row>
    <row r="245" spans="1:10" x14ac:dyDescent="0.3">
      <c r="A245" s="7">
        <v>41351</v>
      </c>
      <c r="C245" s="9">
        <v>13166.44</v>
      </c>
      <c r="D245" s="4" t="s">
        <v>15</v>
      </c>
      <c r="E245" s="4" t="s">
        <v>24</v>
      </c>
      <c r="F245" s="4" t="s">
        <v>134</v>
      </c>
      <c r="H245" s="11">
        <f t="shared" si="6"/>
        <v>3</v>
      </c>
      <c r="I245" s="11">
        <f t="shared" si="6"/>
        <v>0</v>
      </c>
      <c r="J245" s="11">
        <f t="shared" si="7"/>
        <v>12</v>
      </c>
    </row>
    <row r="246" spans="1:10" x14ac:dyDescent="0.3">
      <c r="A246" s="7">
        <v>41351</v>
      </c>
      <c r="C246" s="9">
        <v>45135</v>
      </c>
      <c r="D246" s="4" t="s">
        <v>16</v>
      </c>
      <c r="E246" s="4" t="s">
        <v>24</v>
      </c>
      <c r="F246" s="4" t="s">
        <v>143</v>
      </c>
      <c r="H246" s="11">
        <f t="shared" si="6"/>
        <v>3</v>
      </c>
      <c r="I246" s="11">
        <f t="shared" si="6"/>
        <v>0</v>
      </c>
      <c r="J246" s="11">
        <f t="shared" si="7"/>
        <v>12</v>
      </c>
    </row>
    <row r="247" spans="1:10" x14ac:dyDescent="0.3">
      <c r="A247" s="7">
        <v>41347</v>
      </c>
      <c r="C247" s="9">
        <v>35400</v>
      </c>
      <c r="D247" s="4" t="s">
        <v>9</v>
      </c>
      <c r="E247" s="4" t="s">
        <v>24</v>
      </c>
      <c r="F247" s="4" t="s">
        <v>137</v>
      </c>
      <c r="H247" s="11">
        <f t="shared" si="6"/>
        <v>3</v>
      </c>
      <c r="I247" s="11">
        <f t="shared" si="6"/>
        <v>0</v>
      </c>
      <c r="J247" s="11">
        <f t="shared" si="7"/>
        <v>11</v>
      </c>
    </row>
    <row r="248" spans="1:10" x14ac:dyDescent="0.3">
      <c r="A248" s="7">
        <v>41352</v>
      </c>
      <c r="C248" s="9">
        <v>40737.4</v>
      </c>
      <c r="D248" s="4" t="s">
        <v>15</v>
      </c>
      <c r="E248" s="4" t="s">
        <v>24</v>
      </c>
      <c r="F248" s="4" t="s">
        <v>131</v>
      </c>
      <c r="H248" s="11">
        <f t="shared" si="6"/>
        <v>3</v>
      </c>
      <c r="I248" s="11">
        <f t="shared" si="6"/>
        <v>0</v>
      </c>
      <c r="J248" s="11">
        <f t="shared" si="7"/>
        <v>12</v>
      </c>
    </row>
    <row r="249" spans="1:10" x14ac:dyDescent="0.3">
      <c r="A249" s="7">
        <v>41352</v>
      </c>
      <c r="C249" s="9">
        <v>29490.560000000001</v>
      </c>
      <c r="D249" s="4" t="s">
        <v>9</v>
      </c>
      <c r="E249" s="4" t="s">
        <v>24</v>
      </c>
      <c r="F249" s="4" t="s">
        <v>136</v>
      </c>
      <c r="H249" s="11">
        <f t="shared" si="6"/>
        <v>3</v>
      </c>
      <c r="I249" s="11">
        <f t="shared" si="6"/>
        <v>0</v>
      </c>
      <c r="J249" s="11">
        <f t="shared" si="7"/>
        <v>12</v>
      </c>
    </row>
    <row r="250" spans="1:10" x14ac:dyDescent="0.3">
      <c r="A250" s="7">
        <v>41352</v>
      </c>
      <c r="C250" s="9">
        <v>38940</v>
      </c>
      <c r="D250" s="4" t="s">
        <v>15</v>
      </c>
      <c r="E250" s="4" t="s">
        <v>24</v>
      </c>
      <c r="F250" s="4" t="s">
        <v>130</v>
      </c>
      <c r="H250" s="11">
        <f t="shared" si="6"/>
        <v>3</v>
      </c>
      <c r="I250" s="11">
        <f t="shared" si="6"/>
        <v>0</v>
      </c>
      <c r="J250" s="11">
        <f t="shared" si="7"/>
        <v>12</v>
      </c>
    </row>
    <row r="251" spans="1:10" x14ac:dyDescent="0.3">
      <c r="A251" s="7">
        <v>41352</v>
      </c>
      <c r="C251" s="9">
        <v>14537.6</v>
      </c>
      <c r="D251" s="4" t="s">
        <v>16</v>
      </c>
      <c r="E251" s="4" t="s">
        <v>24</v>
      </c>
      <c r="F251" s="4" t="s">
        <v>146</v>
      </c>
      <c r="H251" s="11">
        <f t="shared" si="6"/>
        <v>3</v>
      </c>
      <c r="I251" s="11">
        <f t="shared" si="6"/>
        <v>0</v>
      </c>
      <c r="J251" s="11">
        <f t="shared" si="7"/>
        <v>12</v>
      </c>
    </row>
    <row r="252" spans="1:10" x14ac:dyDescent="0.3">
      <c r="A252" s="7">
        <v>41352</v>
      </c>
      <c r="C252" s="9">
        <v>7710.12</v>
      </c>
      <c r="D252" s="4" t="s">
        <v>16</v>
      </c>
      <c r="E252" s="4" t="s">
        <v>24</v>
      </c>
      <c r="F252" s="4" t="s">
        <v>130</v>
      </c>
      <c r="H252" s="11">
        <f t="shared" si="6"/>
        <v>3</v>
      </c>
      <c r="I252" s="11">
        <f t="shared" si="6"/>
        <v>0</v>
      </c>
      <c r="J252" s="11">
        <f t="shared" si="7"/>
        <v>12</v>
      </c>
    </row>
    <row r="253" spans="1:10" x14ac:dyDescent="0.3">
      <c r="A253" s="7">
        <v>41353</v>
      </c>
      <c r="C253" s="9">
        <v>183280</v>
      </c>
      <c r="D253" s="4" t="s">
        <v>16</v>
      </c>
      <c r="E253" s="4" t="s">
        <v>24</v>
      </c>
      <c r="F253" s="4" t="s">
        <v>130</v>
      </c>
      <c r="H253" s="11">
        <f t="shared" si="6"/>
        <v>3</v>
      </c>
      <c r="I253" s="11">
        <f t="shared" si="6"/>
        <v>0</v>
      </c>
      <c r="J253" s="11">
        <f t="shared" si="7"/>
        <v>12</v>
      </c>
    </row>
    <row r="254" spans="1:10" x14ac:dyDescent="0.3">
      <c r="A254" s="7">
        <v>41354</v>
      </c>
      <c r="C254" s="9">
        <v>21155.040000000001</v>
      </c>
      <c r="D254" s="4" t="s">
        <v>15</v>
      </c>
      <c r="E254" s="4" t="s">
        <v>24</v>
      </c>
      <c r="F254" s="4" t="s">
        <v>133</v>
      </c>
      <c r="H254" s="11">
        <f t="shared" si="6"/>
        <v>3</v>
      </c>
      <c r="I254" s="11">
        <f t="shared" si="6"/>
        <v>0</v>
      </c>
      <c r="J254" s="11">
        <f t="shared" si="7"/>
        <v>12</v>
      </c>
    </row>
    <row r="255" spans="1:10" x14ac:dyDescent="0.3">
      <c r="A255" s="7">
        <v>41355</v>
      </c>
      <c r="C255" s="9">
        <v>45857.75</v>
      </c>
      <c r="D255" s="4" t="s">
        <v>15</v>
      </c>
      <c r="E255" s="4" t="s">
        <v>24</v>
      </c>
      <c r="F255" s="4" t="s">
        <v>133</v>
      </c>
      <c r="H255" s="11">
        <f t="shared" si="6"/>
        <v>3</v>
      </c>
      <c r="I255" s="11">
        <f t="shared" si="6"/>
        <v>0</v>
      </c>
      <c r="J255" s="11">
        <f t="shared" si="7"/>
        <v>12</v>
      </c>
    </row>
    <row r="256" spans="1:10" x14ac:dyDescent="0.3">
      <c r="A256" s="7">
        <v>41355</v>
      </c>
      <c r="C256" s="9">
        <v>75773.7</v>
      </c>
      <c r="D256" s="4" t="s">
        <v>15</v>
      </c>
      <c r="E256" s="4" t="s">
        <v>24</v>
      </c>
      <c r="F256" s="4" t="s">
        <v>142</v>
      </c>
      <c r="H256" s="11">
        <f t="shared" si="6"/>
        <v>3</v>
      </c>
      <c r="I256" s="11">
        <f t="shared" si="6"/>
        <v>0</v>
      </c>
      <c r="J256" s="11">
        <f t="shared" si="7"/>
        <v>12</v>
      </c>
    </row>
    <row r="257" spans="1:10" x14ac:dyDescent="0.3">
      <c r="A257" s="7">
        <v>41355</v>
      </c>
      <c r="C257" s="9">
        <v>106200</v>
      </c>
      <c r="D257" s="4" t="s">
        <v>15</v>
      </c>
      <c r="E257" s="4" t="s">
        <v>24</v>
      </c>
      <c r="F257" s="4" t="s">
        <v>139</v>
      </c>
      <c r="H257" s="11">
        <f t="shared" si="6"/>
        <v>3</v>
      </c>
      <c r="I257" s="11">
        <f t="shared" si="6"/>
        <v>0</v>
      </c>
      <c r="J257" s="11">
        <f t="shared" si="7"/>
        <v>12</v>
      </c>
    </row>
    <row r="258" spans="1:10" x14ac:dyDescent="0.3">
      <c r="A258" s="7">
        <v>41355</v>
      </c>
      <c r="C258" s="9">
        <v>18192</v>
      </c>
      <c r="D258" s="4" t="s">
        <v>16</v>
      </c>
      <c r="E258" s="4" t="s">
        <v>24</v>
      </c>
      <c r="F258" s="4" t="s">
        <v>146</v>
      </c>
      <c r="H258" s="11">
        <f t="shared" si="6"/>
        <v>3</v>
      </c>
      <c r="I258" s="11">
        <f t="shared" si="6"/>
        <v>0</v>
      </c>
      <c r="J258" s="11">
        <f t="shared" si="7"/>
        <v>12</v>
      </c>
    </row>
    <row r="259" spans="1:10" x14ac:dyDescent="0.3">
      <c r="A259" s="7">
        <v>41358</v>
      </c>
      <c r="C259" s="9">
        <v>8400</v>
      </c>
      <c r="D259" s="4" t="s">
        <v>9</v>
      </c>
      <c r="E259" s="4" t="s">
        <v>24</v>
      </c>
      <c r="F259" s="4" t="s">
        <v>145</v>
      </c>
      <c r="H259" s="11">
        <f t="shared" si="6"/>
        <v>3</v>
      </c>
      <c r="I259" s="11">
        <f t="shared" si="6"/>
        <v>0</v>
      </c>
      <c r="J259" s="11">
        <f t="shared" si="7"/>
        <v>13</v>
      </c>
    </row>
    <row r="260" spans="1:10" x14ac:dyDescent="0.3">
      <c r="A260" s="7">
        <v>41358</v>
      </c>
      <c r="C260" s="9">
        <v>20650</v>
      </c>
      <c r="D260" s="4" t="s">
        <v>16</v>
      </c>
      <c r="E260" s="4" t="s">
        <v>24</v>
      </c>
      <c r="F260" s="4" t="s">
        <v>135</v>
      </c>
      <c r="H260" s="11">
        <f t="shared" ref="H260:I323" si="8">IF(ISBLANK(A260),0,MONTH(A260))</f>
        <v>3</v>
      </c>
      <c r="I260" s="11">
        <f t="shared" si="8"/>
        <v>0</v>
      </c>
      <c r="J260" s="11">
        <f t="shared" ref="J260:J323" si="9">WEEKNUM(A260)</f>
        <v>13</v>
      </c>
    </row>
    <row r="261" spans="1:10" x14ac:dyDescent="0.3">
      <c r="A261" s="7">
        <v>41358</v>
      </c>
      <c r="C261" s="9">
        <v>21847.7</v>
      </c>
      <c r="D261" s="4" t="s">
        <v>15</v>
      </c>
      <c r="E261" s="4" t="s">
        <v>24</v>
      </c>
      <c r="F261" s="4" t="s">
        <v>129</v>
      </c>
      <c r="H261" s="11">
        <f t="shared" si="8"/>
        <v>3</v>
      </c>
      <c r="I261" s="11">
        <f t="shared" si="8"/>
        <v>0</v>
      </c>
      <c r="J261" s="11">
        <f t="shared" si="9"/>
        <v>13</v>
      </c>
    </row>
    <row r="262" spans="1:10" x14ac:dyDescent="0.3">
      <c r="A262" s="7">
        <v>41358</v>
      </c>
      <c r="C262" s="9">
        <v>45430</v>
      </c>
      <c r="D262" s="4" t="s">
        <v>15</v>
      </c>
      <c r="E262" s="4" t="s">
        <v>24</v>
      </c>
      <c r="F262" s="4" t="s">
        <v>136</v>
      </c>
      <c r="H262" s="11">
        <f t="shared" si="8"/>
        <v>3</v>
      </c>
      <c r="I262" s="11">
        <f t="shared" si="8"/>
        <v>0</v>
      </c>
      <c r="J262" s="11">
        <f t="shared" si="9"/>
        <v>13</v>
      </c>
    </row>
    <row r="263" spans="1:10" x14ac:dyDescent="0.3">
      <c r="A263" s="7">
        <v>41358</v>
      </c>
      <c r="C263" s="9">
        <v>54722.5</v>
      </c>
      <c r="D263" s="4" t="s">
        <v>15</v>
      </c>
      <c r="E263" s="4" t="s">
        <v>24</v>
      </c>
      <c r="F263" s="4" t="s">
        <v>135</v>
      </c>
      <c r="H263" s="11">
        <f t="shared" si="8"/>
        <v>3</v>
      </c>
      <c r="I263" s="11">
        <f t="shared" si="8"/>
        <v>0</v>
      </c>
      <c r="J263" s="11">
        <f t="shared" si="9"/>
        <v>13</v>
      </c>
    </row>
    <row r="264" spans="1:10" x14ac:dyDescent="0.3">
      <c r="A264" s="7">
        <v>41358</v>
      </c>
      <c r="C264" s="9">
        <v>266827.5</v>
      </c>
      <c r="D264" s="4" t="s">
        <v>9</v>
      </c>
      <c r="E264" s="4" t="s">
        <v>24</v>
      </c>
      <c r="F264" s="4" t="s">
        <v>129</v>
      </c>
      <c r="H264" s="11">
        <f t="shared" si="8"/>
        <v>3</v>
      </c>
      <c r="I264" s="11">
        <f t="shared" si="8"/>
        <v>0</v>
      </c>
      <c r="J264" s="11">
        <f t="shared" si="9"/>
        <v>13</v>
      </c>
    </row>
    <row r="265" spans="1:10" x14ac:dyDescent="0.3">
      <c r="A265" s="7">
        <v>41358</v>
      </c>
      <c r="C265" s="9">
        <v>167265</v>
      </c>
      <c r="D265" s="4" t="s">
        <v>15</v>
      </c>
      <c r="E265" s="4" t="s">
        <v>24</v>
      </c>
      <c r="F265" s="4" t="s">
        <v>141</v>
      </c>
      <c r="H265" s="11">
        <f t="shared" si="8"/>
        <v>3</v>
      </c>
      <c r="I265" s="11">
        <f t="shared" si="8"/>
        <v>0</v>
      </c>
      <c r="J265" s="11">
        <f t="shared" si="9"/>
        <v>13</v>
      </c>
    </row>
    <row r="266" spans="1:10" x14ac:dyDescent="0.3">
      <c r="A266" s="7">
        <v>41358</v>
      </c>
      <c r="C266" s="9">
        <v>20709</v>
      </c>
      <c r="D266" s="4" t="s">
        <v>16</v>
      </c>
      <c r="E266" s="4" t="s">
        <v>24</v>
      </c>
      <c r="F266" s="4" t="s">
        <v>140</v>
      </c>
      <c r="H266" s="11">
        <f t="shared" si="8"/>
        <v>3</v>
      </c>
      <c r="I266" s="11">
        <f t="shared" si="8"/>
        <v>0</v>
      </c>
      <c r="J266" s="11">
        <f t="shared" si="9"/>
        <v>13</v>
      </c>
    </row>
    <row r="267" spans="1:10" x14ac:dyDescent="0.3">
      <c r="A267" s="7">
        <v>41359</v>
      </c>
      <c r="C267" s="9">
        <v>25488</v>
      </c>
      <c r="D267" s="4" t="s">
        <v>16</v>
      </c>
      <c r="E267" s="4" t="s">
        <v>24</v>
      </c>
      <c r="F267" s="4" t="s">
        <v>131</v>
      </c>
      <c r="H267" s="11">
        <f t="shared" si="8"/>
        <v>3</v>
      </c>
      <c r="I267" s="11">
        <f t="shared" si="8"/>
        <v>0</v>
      </c>
      <c r="J267" s="11">
        <f t="shared" si="9"/>
        <v>13</v>
      </c>
    </row>
    <row r="268" spans="1:10" x14ac:dyDescent="0.3">
      <c r="A268" s="7">
        <v>41359</v>
      </c>
      <c r="C268" s="9">
        <v>233999.9</v>
      </c>
      <c r="D268" s="4" t="s">
        <v>9</v>
      </c>
      <c r="E268" s="4" t="s">
        <v>24</v>
      </c>
      <c r="F268" s="4" t="s">
        <v>137</v>
      </c>
      <c r="H268" s="11">
        <f t="shared" si="8"/>
        <v>3</v>
      </c>
      <c r="I268" s="11">
        <f t="shared" si="8"/>
        <v>0</v>
      </c>
      <c r="J268" s="11">
        <f t="shared" si="9"/>
        <v>13</v>
      </c>
    </row>
    <row r="269" spans="1:10" x14ac:dyDescent="0.3">
      <c r="A269" s="7">
        <v>41359</v>
      </c>
      <c r="C269" s="9">
        <v>17301.75</v>
      </c>
      <c r="D269" s="4" t="s">
        <v>15</v>
      </c>
      <c r="E269" s="4" t="s">
        <v>24</v>
      </c>
      <c r="F269" s="4" t="s">
        <v>147</v>
      </c>
      <c r="H269" s="11">
        <f t="shared" si="8"/>
        <v>3</v>
      </c>
      <c r="I269" s="11">
        <f t="shared" si="8"/>
        <v>0</v>
      </c>
      <c r="J269" s="11">
        <f t="shared" si="9"/>
        <v>13</v>
      </c>
    </row>
    <row r="270" spans="1:10" x14ac:dyDescent="0.3">
      <c r="A270" s="7">
        <v>41360</v>
      </c>
      <c r="C270" s="9">
        <v>17700</v>
      </c>
      <c r="D270" s="4" t="s">
        <v>9</v>
      </c>
      <c r="E270" s="4" t="s">
        <v>24</v>
      </c>
      <c r="F270" s="4" t="s">
        <v>129</v>
      </c>
      <c r="H270" s="11">
        <f t="shared" si="8"/>
        <v>3</v>
      </c>
      <c r="I270" s="11">
        <f t="shared" si="8"/>
        <v>0</v>
      </c>
      <c r="J270" s="11">
        <f t="shared" si="9"/>
        <v>13</v>
      </c>
    </row>
    <row r="271" spans="1:10" x14ac:dyDescent="0.3">
      <c r="A271" s="7">
        <v>41360</v>
      </c>
      <c r="C271" s="9">
        <v>75225</v>
      </c>
      <c r="D271" s="4" t="s">
        <v>15</v>
      </c>
      <c r="E271" s="4" t="s">
        <v>24</v>
      </c>
      <c r="F271" s="4" t="s">
        <v>127</v>
      </c>
      <c r="H271" s="11">
        <f t="shared" si="8"/>
        <v>3</v>
      </c>
      <c r="I271" s="11">
        <f t="shared" si="8"/>
        <v>0</v>
      </c>
      <c r="J271" s="11">
        <f t="shared" si="9"/>
        <v>13</v>
      </c>
    </row>
    <row r="272" spans="1:10" x14ac:dyDescent="0.3">
      <c r="A272" s="7">
        <v>41360</v>
      </c>
      <c r="C272" s="9">
        <v>109944.14</v>
      </c>
      <c r="D272" s="4" t="s">
        <v>9</v>
      </c>
      <c r="E272" s="4" t="s">
        <v>24</v>
      </c>
      <c r="F272" s="4" t="s">
        <v>133</v>
      </c>
      <c r="H272" s="11">
        <f t="shared" si="8"/>
        <v>3</v>
      </c>
      <c r="I272" s="11">
        <f t="shared" si="8"/>
        <v>0</v>
      </c>
      <c r="J272" s="11">
        <f t="shared" si="9"/>
        <v>13</v>
      </c>
    </row>
    <row r="273" spans="1:10" x14ac:dyDescent="0.3">
      <c r="A273" s="7">
        <v>41360</v>
      </c>
      <c r="C273" s="9">
        <v>144550</v>
      </c>
      <c r="D273" s="4" t="s">
        <v>9</v>
      </c>
      <c r="E273" s="4" t="s">
        <v>24</v>
      </c>
      <c r="F273" s="4" t="s">
        <v>142</v>
      </c>
      <c r="H273" s="11">
        <f t="shared" si="8"/>
        <v>3</v>
      </c>
      <c r="I273" s="11">
        <f t="shared" si="8"/>
        <v>0</v>
      </c>
      <c r="J273" s="11">
        <f t="shared" si="9"/>
        <v>13</v>
      </c>
    </row>
    <row r="274" spans="1:10" x14ac:dyDescent="0.3">
      <c r="A274" s="7">
        <v>41362</v>
      </c>
      <c r="C274" s="9">
        <v>21830</v>
      </c>
      <c r="D274" s="4" t="s">
        <v>9</v>
      </c>
      <c r="E274" s="4" t="s">
        <v>24</v>
      </c>
      <c r="F274" s="4" t="s">
        <v>144</v>
      </c>
      <c r="H274" s="11">
        <f t="shared" si="8"/>
        <v>3</v>
      </c>
      <c r="I274" s="11">
        <f t="shared" si="8"/>
        <v>0</v>
      </c>
      <c r="J274" s="11">
        <f t="shared" si="9"/>
        <v>13</v>
      </c>
    </row>
    <row r="275" spans="1:10" x14ac:dyDescent="0.3">
      <c r="A275" s="7">
        <v>41362</v>
      </c>
      <c r="C275" s="9">
        <v>36639</v>
      </c>
      <c r="D275" s="4" t="s">
        <v>15</v>
      </c>
      <c r="E275" s="4" t="s">
        <v>24</v>
      </c>
      <c r="F275" s="4" t="s">
        <v>135</v>
      </c>
      <c r="H275" s="11">
        <f t="shared" si="8"/>
        <v>3</v>
      </c>
      <c r="I275" s="11">
        <f t="shared" si="8"/>
        <v>0</v>
      </c>
      <c r="J275" s="11">
        <f t="shared" si="9"/>
        <v>13</v>
      </c>
    </row>
    <row r="276" spans="1:10" x14ac:dyDescent="0.3">
      <c r="A276" s="7">
        <v>41362</v>
      </c>
      <c r="C276" s="9">
        <v>58410</v>
      </c>
      <c r="D276" s="4" t="s">
        <v>15</v>
      </c>
      <c r="E276" s="4" t="s">
        <v>24</v>
      </c>
      <c r="F276" s="4" t="s">
        <v>141</v>
      </c>
      <c r="H276" s="11">
        <f t="shared" si="8"/>
        <v>3</v>
      </c>
      <c r="I276" s="11">
        <f t="shared" si="8"/>
        <v>0</v>
      </c>
      <c r="J276" s="11">
        <f t="shared" si="9"/>
        <v>13</v>
      </c>
    </row>
    <row r="277" spans="1:10" x14ac:dyDescent="0.3">
      <c r="A277" s="7">
        <v>41362</v>
      </c>
      <c r="C277" s="9">
        <v>60428.46</v>
      </c>
      <c r="D277" s="4" t="s">
        <v>16</v>
      </c>
      <c r="E277" s="4" t="s">
        <v>24</v>
      </c>
      <c r="F277" s="4" t="s">
        <v>133</v>
      </c>
      <c r="H277" s="11">
        <f t="shared" si="8"/>
        <v>3</v>
      </c>
      <c r="I277" s="11">
        <f t="shared" si="8"/>
        <v>0</v>
      </c>
      <c r="J277" s="11">
        <f t="shared" si="9"/>
        <v>13</v>
      </c>
    </row>
    <row r="278" spans="1:10" x14ac:dyDescent="0.3">
      <c r="A278" s="7">
        <v>41362</v>
      </c>
      <c r="C278" s="9">
        <v>82537.62</v>
      </c>
      <c r="D278" s="4" t="s">
        <v>16</v>
      </c>
      <c r="E278" s="4" t="s">
        <v>24</v>
      </c>
      <c r="F278" s="4" t="s">
        <v>137</v>
      </c>
      <c r="H278" s="11">
        <f t="shared" si="8"/>
        <v>3</v>
      </c>
      <c r="I278" s="11">
        <f t="shared" si="8"/>
        <v>0</v>
      </c>
      <c r="J278" s="11">
        <f t="shared" si="9"/>
        <v>13</v>
      </c>
    </row>
    <row r="279" spans="1:10" x14ac:dyDescent="0.3">
      <c r="A279" s="7">
        <v>41362</v>
      </c>
      <c r="C279" s="9">
        <v>234100.2</v>
      </c>
      <c r="D279" s="4" t="s">
        <v>15</v>
      </c>
      <c r="E279" s="4" t="s">
        <v>24</v>
      </c>
      <c r="F279" s="4" t="s">
        <v>138</v>
      </c>
      <c r="H279" s="11">
        <f t="shared" si="8"/>
        <v>3</v>
      </c>
      <c r="I279" s="11">
        <f t="shared" si="8"/>
        <v>0</v>
      </c>
      <c r="J279" s="11">
        <f t="shared" si="9"/>
        <v>13</v>
      </c>
    </row>
    <row r="280" spans="1:10" x14ac:dyDescent="0.3">
      <c r="A280" s="7">
        <v>41362</v>
      </c>
      <c r="C280" s="9">
        <v>17301.75</v>
      </c>
      <c r="D280" s="4" t="s">
        <v>16</v>
      </c>
      <c r="E280" s="4" t="s">
        <v>24</v>
      </c>
      <c r="F280" s="4" t="s">
        <v>142</v>
      </c>
      <c r="H280" s="11">
        <f t="shared" si="8"/>
        <v>3</v>
      </c>
      <c r="I280" s="11">
        <f t="shared" si="8"/>
        <v>0</v>
      </c>
      <c r="J280" s="11">
        <f t="shared" si="9"/>
        <v>13</v>
      </c>
    </row>
    <row r="281" spans="1:10" x14ac:dyDescent="0.3">
      <c r="A281" s="7">
        <v>41362</v>
      </c>
      <c r="C281" s="9">
        <v>29564.9</v>
      </c>
      <c r="D281" s="4" t="s">
        <v>16</v>
      </c>
      <c r="E281" s="4" t="s">
        <v>24</v>
      </c>
      <c r="F281" s="4" t="s">
        <v>146</v>
      </c>
      <c r="H281" s="11">
        <f t="shared" si="8"/>
        <v>3</v>
      </c>
      <c r="I281" s="11">
        <f t="shared" si="8"/>
        <v>0</v>
      </c>
      <c r="J281" s="11">
        <f t="shared" si="9"/>
        <v>13</v>
      </c>
    </row>
    <row r="282" spans="1:10" x14ac:dyDescent="0.3">
      <c r="A282" s="7">
        <v>41362</v>
      </c>
      <c r="C282" s="9">
        <v>30237.5</v>
      </c>
      <c r="D282" s="4" t="s">
        <v>15</v>
      </c>
      <c r="E282" s="4" t="s">
        <v>24</v>
      </c>
      <c r="F282" s="4" t="s">
        <v>132</v>
      </c>
      <c r="H282" s="11">
        <f t="shared" si="8"/>
        <v>3</v>
      </c>
      <c r="I282" s="11">
        <f t="shared" si="8"/>
        <v>0</v>
      </c>
      <c r="J282" s="11">
        <f t="shared" si="9"/>
        <v>13</v>
      </c>
    </row>
    <row r="283" spans="1:10" x14ac:dyDescent="0.3">
      <c r="A283" s="7">
        <v>41362</v>
      </c>
      <c r="C283" s="9">
        <v>54516</v>
      </c>
      <c r="D283" s="4" t="s">
        <v>15</v>
      </c>
      <c r="E283" s="4" t="s">
        <v>24</v>
      </c>
      <c r="F283" s="4" t="s">
        <v>144</v>
      </c>
      <c r="H283" s="11">
        <f t="shared" si="8"/>
        <v>3</v>
      </c>
      <c r="I283" s="11">
        <f t="shared" si="8"/>
        <v>0</v>
      </c>
      <c r="J283" s="11">
        <f t="shared" si="9"/>
        <v>13</v>
      </c>
    </row>
    <row r="284" spans="1:10" x14ac:dyDescent="0.3">
      <c r="A284" s="7">
        <v>41362</v>
      </c>
      <c r="C284" s="9">
        <v>104076</v>
      </c>
      <c r="D284" s="4" t="s">
        <v>9</v>
      </c>
      <c r="E284" s="4" t="s">
        <v>24</v>
      </c>
      <c r="F284" s="4" t="s">
        <v>134</v>
      </c>
      <c r="H284" s="11">
        <f t="shared" si="8"/>
        <v>3</v>
      </c>
      <c r="I284" s="11">
        <f t="shared" si="8"/>
        <v>0</v>
      </c>
      <c r="J284" s="11">
        <f t="shared" si="9"/>
        <v>13</v>
      </c>
    </row>
    <row r="285" spans="1:10" x14ac:dyDescent="0.3">
      <c r="A285" s="7">
        <v>41362</v>
      </c>
      <c r="C285" s="9">
        <v>424800</v>
      </c>
      <c r="D285" s="4" t="s">
        <v>16</v>
      </c>
      <c r="E285" s="4" t="s">
        <v>24</v>
      </c>
      <c r="F285" s="4" t="s">
        <v>131</v>
      </c>
      <c r="H285" s="11">
        <f t="shared" si="8"/>
        <v>3</v>
      </c>
      <c r="I285" s="11">
        <f t="shared" si="8"/>
        <v>0</v>
      </c>
      <c r="J285" s="11">
        <f t="shared" si="9"/>
        <v>13</v>
      </c>
    </row>
    <row r="286" spans="1:10" x14ac:dyDescent="0.3">
      <c r="A286" s="7">
        <v>41361</v>
      </c>
      <c r="C286" s="9">
        <v>225182</v>
      </c>
      <c r="D286" s="4" t="s">
        <v>16</v>
      </c>
      <c r="E286" s="4" t="s">
        <v>24</v>
      </c>
      <c r="F286" s="4" t="s">
        <v>133</v>
      </c>
      <c r="H286" s="11">
        <f t="shared" si="8"/>
        <v>3</v>
      </c>
      <c r="I286" s="11">
        <f t="shared" si="8"/>
        <v>0</v>
      </c>
      <c r="J286" s="11">
        <f t="shared" si="9"/>
        <v>13</v>
      </c>
    </row>
    <row r="287" spans="1:10" x14ac:dyDescent="0.3">
      <c r="A287" s="7">
        <v>41365</v>
      </c>
      <c r="C287" s="9">
        <v>30691.8</v>
      </c>
      <c r="D287" s="4" t="s">
        <v>15</v>
      </c>
      <c r="E287" s="4" t="s">
        <v>24</v>
      </c>
      <c r="F287" s="4" t="s">
        <v>134</v>
      </c>
      <c r="H287" s="11">
        <f t="shared" si="8"/>
        <v>4</v>
      </c>
      <c r="I287" s="11">
        <f t="shared" si="8"/>
        <v>0</v>
      </c>
      <c r="J287" s="11">
        <f t="shared" si="9"/>
        <v>14</v>
      </c>
    </row>
    <row r="288" spans="1:10" x14ac:dyDescent="0.3">
      <c r="A288" s="7">
        <v>41365</v>
      </c>
      <c r="C288" s="9">
        <v>109032</v>
      </c>
      <c r="D288" s="4" t="s">
        <v>16</v>
      </c>
      <c r="E288" s="4" t="s">
        <v>24</v>
      </c>
      <c r="F288" s="4" t="s">
        <v>130</v>
      </c>
      <c r="H288" s="11">
        <f t="shared" si="8"/>
        <v>4</v>
      </c>
      <c r="I288" s="11">
        <f t="shared" si="8"/>
        <v>0</v>
      </c>
      <c r="J288" s="11">
        <f t="shared" si="9"/>
        <v>14</v>
      </c>
    </row>
    <row r="289" spans="1:10" x14ac:dyDescent="0.3">
      <c r="A289" s="7">
        <v>41364</v>
      </c>
      <c r="C289" s="9">
        <v>282570</v>
      </c>
      <c r="D289" s="4" t="s">
        <v>15</v>
      </c>
      <c r="E289" s="4" t="s">
        <v>24</v>
      </c>
      <c r="F289" s="4" t="s">
        <v>134</v>
      </c>
      <c r="H289" s="11">
        <f t="shared" si="8"/>
        <v>3</v>
      </c>
      <c r="I289" s="11">
        <f t="shared" si="8"/>
        <v>0</v>
      </c>
      <c r="J289" s="11">
        <f t="shared" si="9"/>
        <v>14</v>
      </c>
    </row>
    <row r="290" spans="1:10" x14ac:dyDescent="0.3">
      <c r="A290" s="7">
        <v>41366</v>
      </c>
      <c r="C290" s="9">
        <v>37170</v>
      </c>
      <c r="D290" s="4" t="s">
        <v>9</v>
      </c>
      <c r="E290" s="4" t="s">
        <v>24</v>
      </c>
      <c r="F290" s="4" t="s">
        <v>133</v>
      </c>
      <c r="H290" s="11">
        <f t="shared" si="8"/>
        <v>4</v>
      </c>
      <c r="I290" s="11">
        <f t="shared" si="8"/>
        <v>0</v>
      </c>
      <c r="J290" s="11">
        <f t="shared" si="9"/>
        <v>14</v>
      </c>
    </row>
    <row r="291" spans="1:10" x14ac:dyDescent="0.3">
      <c r="A291" s="7">
        <v>41366</v>
      </c>
      <c r="C291" s="9">
        <v>53100</v>
      </c>
      <c r="D291" s="4" t="s">
        <v>15</v>
      </c>
      <c r="E291" s="4" t="s">
        <v>24</v>
      </c>
      <c r="F291" s="4" t="s">
        <v>131</v>
      </c>
      <c r="H291" s="11">
        <f t="shared" si="8"/>
        <v>4</v>
      </c>
      <c r="I291" s="11">
        <f t="shared" si="8"/>
        <v>0</v>
      </c>
      <c r="J291" s="11">
        <f t="shared" si="9"/>
        <v>14</v>
      </c>
    </row>
    <row r="292" spans="1:10" x14ac:dyDescent="0.3">
      <c r="A292" s="7">
        <v>41366</v>
      </c>
      <c r="C292" s="9">
        <v>330763.2</v>
      </c>
      <c r="D292" s="4" t="s">
        <v>16</v>
      </c>
      <c r="E292" s="4" t="s">
        <v>24</v>
      </c>
      <c r="F292" s="4" t="s">
        <v>145</v>
      </c>
      <c r="H292" s="11">
        <f t="shared" si="8"/>
        <v>4</v>
      </c>
      <c r="I292" s="11">
        <f t="shared" si="8"/>
        <v>0</v>
      </c>
      <c r="J292" s="11">
        <f t="shared" si="9"/>
        <v>14</v>
      </c>
    </row>
    <row r="293" spans="1:10" x14ac:dyDescent="0.3">
      <c r="A293" s="7">
        <v>41366</v>
      </c>
      <c r="C293" s="9">
        <v>1174429.29</v>
      </c>
      <c r="D293" s="4" t="s">
        <v>16</v>
      </c>
      <c r="E293" s="4" t="s">
        <v>24</v>
      </c>
      <c r="F293" s="4" t="s">
        <v>129</v>
      </c>
      <c r="H293" s="11">
        <f t="shared" si="8"/>
        <v>4</v>
      </c>
      <c r="I293" s="11">
        <f t="shared" si="8"/>
        <v>0</v>
      </c>
      <c r="J293" s="11">
        <f t="shared" si="9"/>
        <v>14</v>
      </c>
    </row>
    <row r="294" spans="1:10" x14ac:dyDescent="0.3">
      <c r="A294" s="7">
        <v>41367</v>
      </c>
      <c r="C294" s="9">
        <v>8893.4</v>
      </c>
      <c r="D294" s="4" t="s">
        <v>15</v>
      </c>
      <c r="E294" s="4" t="s">
        <v>24</v>
      </c>
      <c r="F294" s="4" t="s">
        <v>147</v>
      </c>
      <c r="H294" s="11">
        <f t="shared" si="8"/>
        <v>4</v>
      </c>
      <c r="I294" s="11">
        <f t="shared" si="8"/>
        <v>0</v>
      </c>
      <c r="J294" s="11">
        <f t="shared" si="9"/>
        <v>14</v>
      </c>
    </row>
    <row r="295" spans="1:10" x14ac:dyDescent="0.3">
      <c r="A295" s="7">
        <v>41367</v>
      </c>
      <c r="C295" s="9">
        <v>10118.5</v>
      </c>
      <c r="D295" s="4" t="s">
        <v>16</v>
      </c>
      <c r="E295" s="4" t="s">
        <v>24</v>
      </c>
      <c r="F295" s="4" t="s">
        <v>140</v>
      </c>
      <c r="H295" s="11">
        <f t="shared" si="8"/>
        <v>4</v>
      </c>
      <c r="I295" s="11">
        <f t="shared" si="8"/>
        <v>0</v>
      </c>
      <c r="J295" s="11">
        <f t="shared" si="9"/>
        <v>14</v>
      </c>
    </row>
    <row r="296" spans="1:10" x14ac:dyDescent="0.3">
      <c r="A296" s="7">
        <v>41367</v>
      </c>
      <c r="C296" s="9">
        <v>68116.5</v>
      </c>
      <c r="D296" s="4" t="s">
        <v>9</v>
      </c>
      <c r="E296" s="4" t="s">
        <v>24</v>
      </c>
      <c r="F296" s="4" t="s">
        <v>128</v>
      </c>
      <c r="H296" s="11">
        <f t="shared" si="8"/>
        <v>4</v>
      </c>
      <c r="I296" s="11">
        <f t="shared" si="8"/>
        <v>0</v>
      </c>
      <c r="J296" s="11">
        <f t="shared" si="9"/>
        <v>14</v>
      </c>
    </row>
    <row r="297" spans="1:10" x14ac:dyDescent="0.3">
      <c r="A297" s="7">
        <v>41367</v>
      </c>
      <c r="C297" s="9">
        <v>140420</v>
      </c>
      <c r="D297" s="4" t="s">
        <v>9</v>
      </c>
      <c r="E297" s="4" t="s">
        <v>24</v>
      </c>
      <c r="F297" s="4" t="s">
        <v>128</v>
      </c>
      <c r="H297" s="11">
        <f t="shared" si="8"/>
        <v>4</v>
      </c>
      <c r="I297" s="11">
        <f t="shared" si="8"/>
        <v>0</v>
      </c>
      <c r="J297" s="11">
        <f t="shared" si="9"/>
        <v>14</v>
      </c>
    </row>
    <row r="298" spans="1:10" x14ac:dyDescent="0.3">
      <c r="A298" s="7">
        <v>41367</v>
      </c>
      <c r="C298" s="9">
        <v>251930</v>
      </c>
      <c r="D298" s="4" t="s">
        <v>16</v>
      </c>
      <c r="E298" s="4" t="s">
        <v>24</v>
      </c>
      <c r="F298" s="4" t="s">
        <v>136</v>
      </c>
      <c r="H298" s="11">
        <f t="shared" si="8"/>
        <v>4</v>
      </c>
      <c r="I298" s="11">
        <f t="shared" si="8"/>
        <v>0</v>
      </c>
      <c r="J298" s="11">
        <f t="shared" si="9"/>
        <v>14</v>
      </c>
    </row>
    <row r="299" spans="1:10" x14ac:dyDescent="0.3">
      <c r="A299" s="7">
        <v>41367</v>
      </c>
      <c r="C299" s="9">
        <v>345150</v>
      </c>
      <c r="D299" s="4" t="s">
        <v>9</v>
      </c>
      <c r="E299" s="4" t="s">
        <v>24</v>
      </c>
      <c r="F299" s="4" t="s">
        <v>139</v>
      </c>
      <c r="H299" s="11">
        <f t="shared" si="8"/>
        <v>4</v>
      </c>
      <c r="I299" s="11">
        <f t="shared" si="8"/>
        <v>0</v>
      </c>
      <c r="J299" s="11">
        <f t="shared" si="9"/>
        <v>14</v>
      </c>
    </row>
    <row r="300" spans="1:10" x14ac:dyDescent="0.3">
      <c r="A300" s="7">
        <v>41367</v>
      </c>
      <c r="C300" s="9">
        <v>399969.02</v>
      </c>
      <c r="D300" s="4" t="s">
        <v>9</v>
      </c>
      <c r="E300" s="4" t="s">
        <v>24</v>
      </c>
      <c r="F300" s="4" t="s">
        <v>143</v>
      </c>
      <c r="H300" s="11">
        <f t="shared" si="8"/>
        <v>4</v>
      </c>
      <c r="I300" s="11">
        <f t="shared" si="8"/>
        <v>0</v>
      </c>
      <c r="J300" s="11">
        <f t="shared" si="9"/>
        <v>14</v>
      </c>
    </row>
    <row r="301" spans="1:10" x14ac:dyDescent="0.3">
      <c r="A301" s="7">
        <v>41367</v>
      </c>
      <c r="C301" s="9">
        <v>820105.9</v>
      </c>
      <c r="D301" s="4" t="s">
        <v>9</v>
      </c>
      <c r="E301" s="4" t="s">
        <v>24</v>
      </c>
      <c r="F301" s="4" t="s">
        <v>144</v>
      </c>
      <c r="H301" s="11">
        <f t="shared" si="8"/>
        <v>4</v>
      </c>
      <c r="I301" s="11">
        <f t="shared" si="8"/>
        <v>0</v>
      </c>
      <c r="J301" s="11">
        <f t="shared" si="9"/>
        <v>14</v>
      </c>
    </row>
    <row r="302" spans="1:10" x14ac:dyDescent="0.3">
      <c r="A302" s="7">
        <v>41366</v>
      </c>
      <c r="C302" s="9">
        <v>13500</v>
      </c>
      <c r="D302" s="4" t="s">
        <v>9</v>
      </c>
      <c r="E302" s="4" t="s">
        <v>24</v>
      </c>
      <c r="F302" s="4" t="s">
        <v>135</v>
      </c>
      <c r="H302" s="11">
        <f t="shared" si="8"/>
        <v>4</v>
      </c>
      <c r="I302" s="11">
        <f t="shared" si="8"/>
        <v>0</v>
      </c>
      <c r="J302" s="11">
        <f t="shared" si="9"/>
        <v>14</v>
      </c>
    </row>
    <row r="303" spans="1:10" x14ac:dyDescent="0.3">
      <c r="A303" s="7">
        <v>41367</v>
      </c>
      <c r="C303" s="9">
        <v>105000</v>
      </c>
      <c r="D303" s="4" t="s">
        <v>16</v>
      </c>
      <c r="E303" s="4" t="s">
        <v>24</v>
      </c>
      <c r="F303" s="4" t="s">
        <v>144</v>
      </c>
      <c r="H303" s="11">
        <f t="shared" si="8"/>
        <v>4</v>
      </c>
      <c r="I303" s="11">
        <f t="shared" si="8"/>
        <v>0</v>
      </c>
      <c r="J303" s="11">
        <f t="shared" si="9"/>
        <v>14</v>
      </c>
    </row>
    <row r="304" spans="1:10" x14ac:dyDescent="0.3">
      <c r="A304" s="7">
        <v>41368</v>
      </c>
      <c r="C304" s="9">
        <v>14160.04</v>
      </c>
      <c r="D304" s="4" t="s">
        <v>15</v>
      </c>
      <c r="E304" s="4" t="s">
        <v>24</v>
      </c>
      <c r="F304" s="4" t="s">
        <v>136</v>
      </c>
      <c r="H304" s="11">
        <f t="shared" si="8"/>
        <v>4</v>
      </c>
      <c r="I304" s="11">
        <f t="shared" si="8"/>
        <v>0</v>
      </c>
      <c r="J304" s="11">
        <f t="shared" si="9"/>
        <v>14</v>
      </c>
    </row>
    <row r="305" spans="1:10" x14ac:dyDescent="0.3">
      <c r="A305" s="7">
        <v>41368</v>
      </c>
      <c r="C305" s="9">
        <v>60180.08</v>
      </c>
      <c r="D305" s="4" t="s">
        <v>16</v>
      </c>
      <c r="E305" s="4" t="s">
        <v>24</v>
      </c>
      <c r="F305" s="4" t="s">
        <v>136</v>
      </c>
      <c r="H305" s="11">
        <f t="shared" si="8"/>
        <v>4</v>
      </c>
      <c r="I305" s="11">
        <f t="shared" si="8"/>
        <v>0</v>
      </c>
      <c r="J305" s="11">
        <f t="shared" si="9"/>
        <v>14</v>
      </c>
    </row>
    <row r="306" spans="1:10" x14ac:dyDescent="0.3">
      <c r="A306" s="7">
        <v>41368</v>
      </c>
      <c r="C306" s="9">
        <v>67850</v>
      </c>
      <c r="D306" s="4" t="s">
        <v>15</v>
      </c>
      <c r="E306" s="4" t="s">
        <v>24</v>
      </c>
      <c r="F306" s="4" t="s">
        <v>145</v>
      </c>
      <c r="H306" s="11">
        <f t="shared" si="8"/>
        <v>4</v>
      </c>
      <c r="I306" s="11">
        <f t="shared" si="8"/>
        <v>0</v>
      </c>
      <c r="J306" s="11">
        <f t="shared" si="9"/>
        <v>14</v>
      </c>
    </row>
    <row r="307" spans="1:10" x14ac:dyDescent="0.3">
      <c r="A307" s="7">
        <v>41368</v>
      </c>
      <c r="C307" s="9">
        <v>106200</v>
      </c>
      <c r="D307" s="4" t="s">
        <v>15</v>
      </c>
      <c r="E307" s="4" t="s">
        <v>24</v>
      </c>
      <c r="F307" s="4" t="s">
        <v>135</v>
      </c>
      <c r="H307" s="11">
        <f t="shared" si="8"/>
        <v>4</v>
      </c>
      <c r="I307" s="11">
        <f t="shared" si="8"/>
        <v>0</v>
      </c>
      <c r="J307" s="11">
        <f t="shared" si="9"/>
        <v>14</v>
      </c>
    </row>
    <row r="308" spans="1:10" x14ac:dyDescent="0.3">
      <c r="A308" s="7">
        <v>41369</v>
      </c>
      <c r="C308" s="9">
        <v>5010</v>
      </c>
      <c r="D308" s="4" t="s">
        <v>9</v>
      </c>
      <c r="E308" s="4" t="s">
        <v>24</v>
      </c>
      <c r="F308" s="4" t="s">
        <v>140</v>
      </c>
      <c r="H308" s="11">
        <f t="shared" si="8"/>
        <v>4</v>
      </c>
      <c r="I308" s="11">
        <f t="shared" si="8"/>
        <v>0</v>
      </c>
      <c r="J308" s="11">
        <f t="shared" si="9"/>
        <v>14</v>
      </c>
    </row>
    <row r="309" spans="1:10" x14ac:dyDescent="0.3">
      <c r="A309" s="7">
        <v>41369</v>
      </c>
      <c r="C309" s="9">
        <v>27784.57</v>
      </c>
      <c r="D309" s="4" t="s">
        <v>9</v>
      </c>
      <c r="E309" s="4" t="s">
        <v>24</v>
      </c>
      <c r="F309" s="4" t="s">
        <v>141</v>
      </c>
      <c r="H309" s="11">
        <f t="shared" si="8"/>
        <v>4</v>
      </c>
      <c r="I309" s="11">
        <f t="shared" si="8"/>
        <v>0</v>
      </c>
      <c r="J309" s="11">
        <f t="shared" si="9"/>
        <v>14</v>
      </c>
    </row>
    <row r="310" spans="1:10" x14ac:dyDescent="0.3">
      <c r="A310" s="7">
        <v>41369</v>
      </c>
      <c r="C310" s="9">
        <v>18319.5</v>
      </c>
      <c r="D310" s="4" t="s">
        <v>15</v>
      </c>
      <c r="E310" s="4" t="s">
        <v>24</v>
      </c>
      <c r="F310" s="4" t="s">
        <v>144</v>
      </c>
      <c r="H310" s="11">
        <f t="shared" si="8"/>
        <v>4</v>
      </c>
      <c r="I310" s="11">
        <f t="shared" si="8"/>
        <v>0</v>
      </c>
      <c r="J310" s="11">
        <f t="shared" si="9"/>
        <v>14</v>
      </c>
    </row>
    <row r="311" spans="1:10" x14ac:dyDescent="0.3">
      <c r="A311" s="7">
        <v>41372</v>
      </c>
      <c r="C311" s="9">
        <v>3497</v>
      </c>
      <c r="D311" s="4" t="s">
        <v>9</v>
      </c>
      <c r="E311" s="4" t="s">
        <v>24</v>
      </c>
      <c r="F311" s="4" t="s">
        <v>132</v>
      </c>
      <c r="H311" s="11">
        <f t="shared" si="8"/>
        <v>4</v>
      </c>
      <c r="I311" s="11">
        <f t="shared" si="8"/>
        <v>0</v>
      </c>
      <c r="J311" s="11">
        <f t="shared" si="9"/>
        <v>15</v>
      </c>
    </row>
    <row r="312" spans="1:10" x14ac:dyDescent="0.3">
      <c r="A312" s="7">
        <v>41372</v>
      </c>
      <c r="C312" s="9">
        <v>48970</v>
      </c>
      <c r="D312" s="4" t="s">
        <v>15</v>
      </c>
      <c r="E312" s="4" t="s">
        <v>24</v>
      </c>
      <c r="F312" s="4" t="s">
        <v>138</v>
      </c>
      <c r="H312" s="11">
        <f t="shared" si="8"/>
        <v>4</v>
      </c>
      <c r="I312" s="11">
        <f t="shared" si="8"/>
        <v>0</v>
      </c>
      <c r="J312" s="11">
        <f t="shared" si="9"/>
        <v>15</v>
      </c>
    </row>
    <row r="313" spans="1:10" x14ac:dyDescent="0.3">
      <c r="A313" s="7">
        <v>41372</v>
      </c>
      <c r="C313" s="9">
        <v>106200</v>
      </c>
      <c r="D313" s="4" t="s">
        <v>15</v>
      </c>
      <c r="E313" s="4" t="s">
        <v>24</v>
      </c>
      <c r="F313" s="4" t="s">
        <v>131</v>
      </c>
      <c r="H313" s="11">
        <f t="shared" si="8"/>
        <v>4</v>
      </c>
      <c r="I313" s="11">
        <f t="shared" si="8"/>
        <v>0</v>
      </c>
      <c r="J313" s="11">
        <f t="shared" si="9"/>
        <v>15</v>
      </c>
    </row>
    <row r="314" spans="1:10" x14ac:dyDescent="0.3">
      <c r="A314" s="7">
        <v>41372</v>
      </c>
      <c r="C314" s="9">
        <v>139893.72</v>
      </c>
      <c r="D314" s="4" t="s">
        <v>16</v>
      </c>
      <c r="E314" s="4" t="s">
        <v>24</v>
      </c>
      <c r="F314" s="4" t="s">
        <v>147</v>
      </c>
      <c r="H314" s="11">
        <f t="shared" si="8"/>
        <v>4</v>
      </c>
      <c r="I314" s="11">
        <f t="shared" si="8"/>
        <v>0</v>
      </c>
      <c r="J314" s="11">
        <f t="shared" si="9"/>
        <v>15</v>
      </c>
    </row>
    <row r="315" spans="1:10" x14ac:dyDescent="0.3">
      <c r="A315" s="7">
        <v>41374</v>
      </c>
      <c r="C315" s="9">
        <v>26443.8</v>
      </c>
      <c r="D315" s="4" t="s">
        <v>9</v>
      </c>
      <c r="E315" s="4" t="s">
        <v>24</v>
      </c>
      <c r="F315" s="4" t="s">
        <v>142</v>
      </c>
      <c r="H315" s="11">
        <f t="shared" si="8"/>
        <v>4</v>
      </c>
      <c r="I315" s="11">
        <f t="shared" si="8"/>
        <v>0</v>
      </c>
      <c r="J315" s="11">
        <f t="shared" si="9"/>
        <v>15</v>
      </c>
    </row>
    <row r="316" spans="1:10" x14ac:dyDescent="0.3">
      <c r="A316" s="7">
        <v>41374</v>
      </c>
      <c r="C316" s="9">
        <v>119156.4</v>
      </c>
      <c r="D316" s="4" t="s">
        <v>15</v>
      </c>
      <c r="E316" s="4" t="s">
        <v>24</v>
      </c>
      <c r="F316" s="4" t="s">
        <v>128</v>
      </c>
      <c r="H316" s="11">
        <f t="shared" si="8"/>
        <v>4</v>
      </c>
      <c r="I316" s="11">
        <f t="shared" si="8"/>
        <v>0</v>
      </c>
      <c r="J316" s="11">
        <f t="shared" si="9"/>
        <v>15</v>
      </c>
    </row>
    <row r="317" spans="1:10" x14ac:dyDescent="0.3">
      <c r="A317" s="7">
        <v>41375</v>
      </c>
      <c r="C317" s="9">
        <v>2891</v>
      </c>
      <c r="D317" s="4" t="s">
        <v>16</v>
      </c>
      <c r="E317" s="4" t="s">
        <v>24</v>
      </c>
      <c r="F317" s="4" t="s">
        <v>131</v>
      </c>
      <c r="H317" s="11">
        <f t="shared" si="8"/>
        <v>4</v>
      </c>
      <c r="I317" s="11">
        <f t="shared" si="8"/>
        <v>0</v>
      </c>
      <c r="J317" s="11">
        <f t="shared" si="9"/>
        <v>15</v>
      </c>
    </row>
    <row r="318" spans="1:10" x14ac:dyDescent="0.3">
      <c r="A318" s="7">
        <v>41375</v>
      </c>
      <c r="C318" s="9">
        <v>5203.8</v>
      </c>
      <c r="D318" s="4" t="s">
        <v>15</v>
      </c>
      <c r="E318" s="4" t="s">
        <v>24</v>
      </c>
      <c r="F318" s="4" t="s">
        <v>145</v>
      </c>
      <c r="H318" s="11">
        <f t="shared" si="8"/>
        <v>4</v>
      </c>
      <c r="I318" s="11">
        <f t="shared" si="8"/>
        <v>0</v>
      </c>
      <c r="J318" s="11">
        <f t="shared" si="9"/>
        <v>15</v>
      </c>
    </row>
    <row r="319" spans="1:10" x14ac:dyDescent="0.3">
      <c r="A319" s="7">
        <v>41375</v>
      </c>
      <c r="C319" s="9">
        <v>9251.2000000000007</v>
      </c>
      <c r="D319" s="4" t="s">
        <v>16</v>
      </c>
      <c r="E319" s="4" t="s">
        <v>24</v>
      </c>
      <c r="F319" s="4" t="s">
        <v>128</v>
      </c>
      <c r="H319" s="11">
        <f t="shared" si="8"/>
        <v>4</v>
      </c>
      <c r="I319" s="11">
        <f t="shared" si="8"/>
        <v>0</v>
      </c>
      <c r="J319" s="11">
        <f t="shared" si="9"/>
        <v>15</v>
      </c>
    </row>
    <row r="320" spans="1:10" x14ac:dyDescent="0.3">
      <c r="A320" s="7">
        <v>41375</v>
      </c>
      <c r="C320" s="9">
        <v>38319.620000000003</v>
      </c>
      <c r="D320" s="4" t="s">
        <v>16</v>
      </c>
      <c r="E320" s="4" t="s">
        <v>24</v>
      </c>
      <c r="F320" s="4" t="s">
        <v>134</v>
      </c>
      <c r="H320" s="11">
        <f t="shared" si="8"/>
        <v>4</v>
      </c>
      <c r="I320" s="11">
        <f t="shared" si="8"/>
        <v>0</v>
      </c>
      <c r="J320" s="11">
        <f t="shared" si="9"/>
        <v>15</v>
      </c>
    </row>
    <row r="321" spans="1:10" x14ac:dyDescent="0.3">
      <c r="A321" s="7">
        <v>41375</v>
      </c>
      <c r="C321" s="9">
        <v>55755</v>
      </c>
      <c r="D321" s="4" t="s">
        <v>15</v>
      </c>
      <c r="E321" s="4" t="s">
        <v>24</v>
      </c>
      <c r="F321" s="4" t="s">
        <v>136</v>
      </c>
      <c r="H321" s="11">
        <f t="shared" si="8"/>
        <v>4</v>
      </c>
      <c r="I321" s="11">
        <f t="shared" si="8"/>
        <v>0</v>
      </c>
      <c r="J321" s="11">
        <f t="shared" si="9"/>
        <v>15</v>
      </c>
    </row>
    <row r="322" spans="1:10" x14ac:dyDescent="0.3">
      <c r="A322" s="7">
        <v>41375</v>
      </c>
      <c r="C322" s="9">
        <v>78470</v>
      </c>
      <c r="D322" s="4" t="s">
        <v>16</v>
      </c>
      <c r="E322" s="4" t="s">
        <v>24</v>
      </c>
      <c r="F322" s="4" t="s">
        <v>141</v>
      </c>
      <c r="H322" s="11">
        <f t="shared" si="8"/>
        <v>4</v>
      </c>
      <c r="I322" s="11">
        <f t="shared" si="8"/>
        <v>0</v>
      </c>
      <c r="J322" s="11">
        <f t="shared" si="9"/>
        <v>15</v>
      </c>
    </row>
    <row r="323" spans="1:10" x14ac:dyDescent="0.3">
      <c r="A323" s="7">
        <v>41375</v>
      </c>
      <c r="C323" s="9">
        <v>78470</v>
      </c>
      <c r="D323" s="4" t="s">
        <v>9</v>
      </c>
      <c r="E323" s="4" t="s">
        <v>24</v>
      </c>
      <c r="F323" s="4" t="s">
        <v>142</v>
      </c>
      <c r="H323" s="11">
        <f t="shared" si="8"/>
        <v>4</v>
      </c>
      <c r="I323" s="11">
        <f t="shared" si="8"/>
        <v>0</v>
      </c>
      <c r="J323" s="11">
        <f t="shared" si="9"/>
        <v>15</v>
      </c>
    </row>
    <row r="324" spans="1:10" x14ac:dyDescent="0.3">
      <c r="A324" s="7">
        <v>41375</v>
      </c>
      <c r="C324" s="9">
        <v>122130</v>
      </c>
      <c r="D324" s="4" t="s">
        <v>15</v>
      </c>
      <c r="E324" s="4" t="s">
        <v>24</v>
      </c>
      <c r="F324" s="4" t="s">
        <v>141</v>
      </c>
      <c r="H324" s="11">
        <f t="shared" ref="H324:I387" si="10">IF(ISBLANK(A324),0,MONTH(A324))</f>
        <v>4</v>
      </c>
      <c r="I324" s="11">
        <f t="shared" si="10"/>
        <v>0</v>
      </c>
      <c r="J324" s="11">
        <f t="shared" ref="J324:J387" si="11">WEEKNUM(A324)</f>
        <v>15</v>
      </c>
    </row>
    <row r="325" spans="1:10" x14ac:dyDescent="0.3">
      <c r="A325" s="7">
        <v>41375</v>
      </c>
      <c r="C325" s="9">
        <v>224259</v>
      </c>
      <c r="D325" s="4" t="s">
        <v>9</v>
      </c>
      <c r="E325" s="4" t="s">
        <v>24</v>
      </c>
      <c r="F325" s="4" t="s">
        <v>140</v>
      </c>
      <c r="H325" s="11">
        <f t="shared" si="10"/>
        <v>4</v>
      </c>
      <c r="I325" s="11">
        <f t="shared" si="10"/>
        <v>0</v>
      </c>
      <c r="J325" s="11">
        <f t="shared" si="11"/>
        <v>15</v>
      </c>
    </row>
    <row r="326" spans="1:10" x14ac:dyDescent="0.3">
      <c r="A326" s="7">
        <v>41376</v>
      </c>
      <c r="C326" s="9">
        <v>2312.66</v>
      </c>
      <c r="D326" s="4" t="s">
        <v>16</v>
      </c>
      <c r="E326" s="4" t="s">
        <v>24</v>
      </c>
      <c r="F326" s="4" t="s">
        <v>146</v>
      </c>
      <c r="H326" s="11">
        <f t="shared" si="10"/>
        <v>4</v>
      </c>
      <c r="I326" s="11">
        <f t="shared" si="10"/>
        <v>0</v>
      </c>
      <c r="J326" s="11">
        <f t="shared" si="11"/>
        <v>15</v>
      </c>
    </row>
    <row r="327" spans="1:10" x14ac:dyDescent="0.3">
      <c r="A327" s="7">
        <v>41376</v>
      </c>
      <c r="C327" s="9">
        <v>5575.5</v>
      </c>
      <c r="D327" s="4" t="s">
        <v>16</v>
      </c>
      <c r="E327" s="4" t="s">
        <v>24</v>
      </c>
      <c r="F327" s="4" t="s">
        <v>144</v>
      </c>
      <c r="H327" s="11">
        <f t="shared" si="10"/>
        <v>4</v>
      </c>
      <c r="I327" s="11">
        <f t="shared" si="10"/>
        <v>0</v>
      </c>
      <c r="J327" s="11">
        <f t="shared" si="11"/>
        <v>15</v>
      </c>
    </row>
    <row r="328" spans="1:10" x14ac:dyDescent="0.3">
      <c r="A328" s="7">
        <v>41376</v>
      </c>
      <c r="C328" s="9">
        <v>25488</v>
      </c>
      <c r="D328" s="4" t="s">
        <v>15</v>
      </c>
      <c r="E328" s="4" t="s">
        <v>24</v>
      </c>
      <c r="F328" s="4" t="s">
        <v>144</v>
      </c>
      <c r="H328" s="11">
        <f t="shared" si="10"/>
        <v>4</v>
      </c>
      <c r="I328" s="11">
        <f t="shared" si="10"/>
        <v>0</v>
      </c>
      <c r="J328" s="11">
        <f t="shared" si="11"/>
        <v>15</v>
      </c>
    </row>
    <row r="329" spans="1:10" x14ac:dyDescent="0.3">
      <c r="A329" s="7">
        <v>41376</v>
      </c>
      <c r="C329" s="9">
        <v>33984</v>
      </c>
      <c r="D329" s="4" t="s">
        <v>9</v>
      </c>
      <c r="E329" s="4" t="s">
        <v>24</v>
      </c>
      <c r="F329" s="4" t="s">
        <v>144</v>
      </c>
      <c r="H329" s="11">
        <f t="shared" si="10"/>
        <v>4</v>
      </c>
      <c r="I329" s="11">
        <f t="shared" si="10"/>
        <v>0</v>
      </c>
      <c r="J329" s="11">
        <f t="shared" si="11"/>
        <v>15</v>
      </c>
    </row>
    <row r="330" spans="1:10" x14ac:dyDescent="0.3">
      <c r="A330" s="7">
        <v>41376</v>
      </c>
      <c r="C330" s="9">
        <v>101185</v>
      </c>
      <c r="D330" s="4" t="s">
        <v>15</v>
      </c>
      <c r="E330" s="4" t="s">
        <v>24</v>
      </c>
      <c r="F330" s="4" t="s">
        <v>135</v>
      </c>
      <c r="H330" s="11">
        <f t="shared" si="10"/>
        <v>4</v>
      </c>
      <c r="I330" s="11">
        <f t="shared" si="10"/>
        <v>0</v>
      </c>
      <c r="J330" s="11">
        <f t="shared" si="11"/>
        <v>15</v>
      </c>
    </row>
    <row r="331" spans="1:10" x14ac:dyDescent="0.3">
      <c r="A331" s="7">
        <v>41376</v>
      </c>
      <c r="C331" s="9">
        <v>192363.6</v>
      </c>
      <c r="D331" s="4" t="s">
        <v>15</v>
      </c>
      <c r="E331" s="4" t="s">
        <v>24</v>
      </c>
      <c r="F331" s="4" t="s">
        <v>147</v>
      </c>
      <c r="H331" s="11">
        <f t="shared" si="10"/>
        <v>4</v>
      </c>
      <c r="I331" s="11">
        <f t="shared" si="10"/>
        <v>0</v>
      </c>
      <c r="J331" s="11">
        <f t="shared" si="11"/>
        <v>15</v>
      </c>
    </row>
    <row r="332" spans="1:10" x14ac:dyDescent="0.3">
      <c r="A332" s="7">
        <v>41379</v>
      </c>
      <c r="C332" s="9">
        <v>74340</v>
      </c>
      <c r="D332" s="4" t="s">
        <v>9</v>
      </c>
      <c r="E332" s="4" t="s">
        <v>24</v>
      </c>
      <c r="F332" s="4" t="s">
        <v>147</v>
      </c>
      <c r="H332" s="11">
        <f t="shared" si="10"/>
        <v>4</v>
      </c>
      <c r="I332" s="11">
        <f t="shared" si="10"/>
        <v>0</v>
      </c>
      <c r="J332" s="11">
        <f t="shared" si="11"/>
        <v>16</v>
      </c>
    </row>
    <row r="333" spans="1:10" x14ac:dyDescent="0.3">
      <c r="A333" s="7">
        <v>41381</v>
      </c>
      <c r="C333" s="9">
        <v>-18500</v>
      </c>
      <c r="D333" s="4" t="s">
        <v>16</v>
      </c>
      <c r="E333" s="4" t="s">
        <v>24</v>
      </c>
      <c r="F333" s="4" t="s">
        <v>133</v>
      </c>
      <c r="H333" s="11">
        <f t="shared" si="10"/>
        <v>4</v>
      </c>
      <c r="I333" s="11">
        <f t="shared" si="10"/>
        <v>0</v>
      </c>
      <c r="J333" s="11">
        <f t="shared" si="11"/>
        <v>16</v>
      </c>
    </row>
    <row r="334" spans="1:10" x14ac:dyDescent="0.3">
      <c r="A334" s="7">
        <v>41381</v>
      </c>
      <c r="C334" s="9">
        <v>98542.66</v>
      </c>
      <c r="D334" s="4" t="s">
        <v>16</v>
      </c>
      <c r="E334" s="4" t="s">
        <v>24</v>
      </c>
      <c r="F334" s="4" t="s">
        <v>140</v>
      </c>
      <c r="H334" s="11">
        <f t="shared" si="10"/>
        <v>4</v>
      </c>
      <c r="I334" s="11">
        <f t="shared" si="10"/>
        <v>0</v>
      </c>
      <c r="J334" s="11">
        <f t="shared" si="11"/>
        <v>16</v>
      </c>
    </row>
    <row r="335" spans="1:10" x14ac:dyDescent="0.3">
      <c r="A335" s="7">
        <v>41381</v>
      </c>
      <c r="C335" s="9">
        <v>29736</v>
      </c>
      <c r="D335" s="4" t="s">
        <v>9</v>
      </c>
      <c r="E335" s="4" t="s">
        <v>24</v>
      </c>
      <c r="F335" s="4" t="s">
        <v>138</v>
      </c>
      <c r="H335" s="11">
        <f t="shared" si="10"/>
        <v>4</v>
      </c>
      <c r="I335" s="11">
        <f t="shared" si="10"/>
        <v>0</v>
      </c>
      <c r="J335" s="11">
        <f t="shared" si="11"/>
        <v>16</v>
      </c>
    </row>
    <row r="336" spans="1:10" x14ac:dyDescent="0.3">
      <c r="A336" s="7">
        <v>41381</v>
      </c>
      <c r="C336" s="9">
        <v>70135.33</v>
      </c>
      <c r="D336" s="4" t="s">
        <v>9</v>
      </c>
      <c r="E336" s="4" t="s">
        <v>24</v>
      </c>
      <c r="F336" s="4" t="s">
        <v>137</v>
      </c>
      <c r="H336" s="11">
        <f t="shared" si="10"/>
        <v>4</v>
      </c>
      <c r="I336" s="11">
        <f t="shared" si="10"/>
        <v>0</v>
      </c>
      <c r="J336" s="11">
        <f t="shared" si="11"/>
        <v>16</v>
      </c>
    </row>
    <row r="337" spans="1:10" x14ac:dyDescent="0.3">
      <c r="A337" s="7">
        <v>41381</v>
      </c>
      <c r="C337" s="9">
        <v>16614.400000000001</v>
      </c>
      <c r="D337" s="4" t="s">
        <v>9</v>
      </c>
      <c r="E337" s="4" t="s">
        <v>24</v>
      </c>
      <c r="F337" s="4" t="s">
        <v>142</v>
      </c>
      <c r="H337" s="11">
        <f t="shared" si="10"/>
        <v>4</v>
      </c>
      <c r="I337" s="11">
        <f t="shared" si="10"/>
        <v>0</v>
      </c>
      <c r="J337" s="11">
        <f t="shared" si="11"/>
        <v>16</v>
      </c>
    </row>
    <row r="338" spans="1:10" x14ac:dyDescent="0.3">
      <c r="A338" s="7">
        <v>41381</v>
      </c>
      <c r="C338" s="9">
        <v>6513.6</v>
      </c>
      <c r="D338" s="4" t="s">
        <v>9</v>
      </c>
      <c r="E338" s="4" t="s">
        <v>24</v>
      </c>
      <c r="F338" s="4" t="s">
        <v>134</v>
      </c>
      <c r="H338" s="11">
        <f t="shared" si="10"/>
        <v>4</v>
      </c>
      <c r="I338" s="11">
        <f t="shared" si="10"/>
        <v>0</v>
      </c>
      <c r="J338" s="11">
        <f t="shared" si="11"/>
        <v>16</v>
      </c>
    </row>
    <row r="339" spans="1:10" x14ac:dyDescent="0.3">
      <c r="A339" s="7">
        <v>41381</v>
      </c>
      <c r="C339" s="9">
        <v>7374.53</v>
      </c>
      <c r="D339" s="4" t="s">
        <v>16</v>
      </c>
      <c r="E339" s="4" t="s">
        <v>24</v>
      </c>
      <c r="F339" s="4" t="s">
        <v>134</v>
      </c>
      <c r="H339" s="11">
        <f t="shared" si="10"/>
        <v>4</v>
      </c>
      <c r="I339" s="11">
        <f t="shared" si="10"/>
        <v>0</v>
      </c>
      <c r="J339" s="11">
        <f t="shared" si="11"/>
        <v>16</v>
      </c>
    </row>
    <row r="340" spans="1:10" x14ac:dyDescent="0.3">
      <c r="A340" s="7">
        <v>41381</v>
      </c>
      <c r="C340" s="9">
        <v>39825</v>
      </c>
      <c r="D340" s="4" t="s">
        <v>9</v>
      </c>
      <c r="E340" s="4" t="s">
        <v>24</v>
      </c>
      <c r="F340" s="4" t="s">
        <v>133</v>
      </c>
      <c r="H340" s="11">
        <f t="shared" si="10"/>
        <v>4</v>
      </c>
      <c r="I340" s="11">
        <f t="shared" si="10"/>
        <v>0</v>
      </c>
      <c r="J340" s="11">
        <f t="shared" si="11"/>
        <v>16</v>
      </c>
    </row>
    <row r="341" spans="1:10" x14ac:dyDescent="0.3">
      <c r="A341" s="7">
        <v>41382</v>
      </c>
      <c r="C341" s="9">
        <v>59708</v>
      </c>
      <c r="D341" s="4" t="s">
        <v>15</v>
      </c>
      <c r="E341" s="4" t="s">
        <v>24</v>
      </c>
      <c r="F341" s="4" t="s">
        <v>135</v>
      </c>
      <c r="H341" s="11">
        <f t="shared" si="10"/>
        <v>4</v>
      </c>
      <c r="I341" s="11">
        <f t="shared" si="10"/>
        <v>0</v>
      </c>
      <c r="J341" s="11">
        <f t="shared" si="11"/>
        <v>16</v>
      </c>
    </row>
    <row r="342" spans="1:10" x14ac:dyDescent="0.3">
      <c r="A342" s="7">
        <v>41382</v>
      </c>
      <c r="C342" s="9">
        <v>105000</v>
      </c>
      <c r="D342" s="4" t="s">
        <v>16</v>
      </c>
      <c r="E342" s="4" t="s">
        <v>24</v>
      </c>
      <c r="F342" s="4" t="s">
        <v>146</v>
      </c>
      <c r="H342" s="11">
        <f t="shared" si="10"/>
        <v>4</v>
      </c>
      <c r="I342" s="11">
        <f t="shared" si="10"/>
        <v>0</v>
      </c>
      <c r="J342" s="11">
        <f t="shared" si="11"/>
        <v>16</v>
      </c>
    </row>
    <row r="343" spans="1:10" x14ac:dyDescent="0.3">
      <c r="A343" s="7">
        <v>41382</v>
      </c>
      <c r="C343" s="9">
        <v>106200</v>
      </c>
      <c r="D343" s="4" t="s">
        <v>15</v>
      </c>
      <c r="E343" s="4" t="s">
        <v>24</v>
      </c>
      <c r="F343" s="4" t="s">
        <v>139</v>
      </c>
      <c r="H343" s="11">
        <f t="shared" si="10"/>
        <v>4</v>
      </c>
      <c r="I343" s="11">
        <f t="shared" si="10"/>
        <v>0</v>
      </c>
      <c r="J343" s="11">
        <f t="shared" si="11"/>
        <v>16</v>
      </c>
    </row>
    <row r="344" spans="1:10" x14ac:dyDescent="0.3">
      <c r="A344" s="7">
        <v>41382</v>
      </c>
      <c r="C344" s="9">
        <v>62000</v>
      </c>
      <c r="D344" s="4" t="s">
        <v>15</v>
      </c>
      <c r="E344" s="4" t="s">
        <v>24</v>
      </c>
      <c r="F344" s="4" t="s">
        <v>138</v>
      </c>
      <c r="H344" s="11">
        <f t="shared" si="10"/>
        <v>4</v>
      </c>
      <c r="I344" s="11">
        <f t="shared" si="10"/>
        <v>0</v>
      </c>
      <c r="J344" s="11">
        <f t="shared" si="11"/>
        <v>16</v>
      </c>
    </row>
    <row r="345" spans="1:10" x14ac:dyDescent="0.3">
      <c r="A345" s="7">
        <v>41382</v>
      </c>
      <c r="C345" s="9">
        <v>85250</v>
      </c>
      <c r="D345" s="4" t="s">
        <v>9</v>
      </c>
      <c r="E345" s="4" t="s">
        <v>24</v>
      </c>
      <c r="F345" s="4" t="s">
        <v>138</v>
      </c>
      <c r="H345" s="11">
        <f t="shared" si="10"/>
        <v>4</v>
      </c>
      <c r="I345" s="11">
        <f t="shared" si="10"/>
        <v>0</v>
      </c>
      <c r="J345" s="11">
        <f t="shared" si="11"/>
        <v>16</v>
      </c>
    </row>
    <row r="346" spans="1:10" x14ac:dyDescent="0.3">
      <c r="A346" s="7">
        <v>41382</v>
      </c>
      <c r="C346" s="9">
        <v>209203.20000000001</v>
      </c>
      <c r="D346" s="4" t="s">
        <v>9</v>
      </c>
      <c r="E346" s="4" t="s">
        <v>24</v>
      </c>
      <c r="F346" s="4" t="s">
        <v>128</v>
      </c>
      <c r="H346" s="11">
        <f t="shared" si="10"/>
        <v>4</v>
      </c>
      <c r="I346" s="11">
        <f t="shared" si="10"/>
        <v>0</v>
      </c>
      <c r="J346" s="11">
        <f t="shared" si="11"/>
        <v>16</v>
      </c>
    </row>
    <row r="347" spans="1:10" x14ac:dyDescent="0.3">
      <c r="A347" s="7">
        <v>41383</v>
      </c>
      <c r="C347" s="9">
        <v>8260</v>
      </c>
      <c r="D347" s="4" t="s">
        <v>15</v>
      </c>
      <c r="E347" s="4" t="s">
        <v>24</v>
      </c>
      <c r="F347" s="4" t="s">
        <v>133</v>
      </c>
      <c r="H347" s="11">
        <f t="shared" si="10"/>
        <v>4</v>
      </c>
      <c r="I347" s="11">
        <f t="shared" si="10"/>
        <v>0</v>
      </c>
      <c r="J347" s="11">
        <f t="shared" si="11"/>
        <v>16</v>
      </c>
    </row>
    <row r="348" spans="1:10" x14ac:dyDescent="0.3">
      <c r="A348" s="7">
        <v>41383</v>
      </c>
      <c r="C348" s="9">
        <v>9062.4</v>
      </c>
      <c r="D348" s="4" t="s">
        <v>15</v>
      </c>
      <c r="E348" s="4" t="s">
        <v>24</v>
      </c>
      <c r="F348" s="4" t="s">
        <v>139</v>
      </c>
      <c r="H348" s="11">
        <f t="shared" si="10"/>
        <v>4</v>
      </c>
      <c r="I348" s="11">
        <f t="shared" si="10"/>
        <v>0</v>
      </c>
      <c r="J348" s="11">
        <f t="shared" si="11"/>
        <v>16</v>
      </c>
    </row>
    <row r="349" spans="1:10" x14ac:dyDescent="0.3">
      <c r="A349" s="7">
        <v>41383</v>
      </c>
      <c r="C349" s="9">
        <v>12440.74</v>
      </c>
      <c r="D349" s="4" t="s">
        <v>15</v>
      </c>
      <c r="E349" s="4" t="s">
        <v>24</v>
      </c>
      <c r="F349" s="4" t="s">
        <v>142</v>
      </c>
      <c r="H349" s="11">
        <f t="shared" si="10"/>
        <v>4</v>
      </c>
      <c r="I349" s="11">
        <f t="shared" si="10"/>
        <v>0</v>
      </c>
      <c r="J349" s="11">
        <f t="shared" si="11"/>
        <v>16</v>
      </c>
    </row>
    <row r="350" spans="1:10" x14ac:dyDescent="0.3">
      <c r="A350" s="7">
        <v>41383</v>
      </c>
      <c r="C350" s="9">
        <v>12885.6</v>
      </c>
      <c r="D350" s="4" t="s">
        <v>15</v>
      </c>
      <c r="E350" s="4" t="s">
        <v>24</v>
      </c>
      <c r="F350" s="4" t="s">
        <v>133</v>
      </c>
      <c r="H350" s="11">
        <f t="shared" si="10"/>
        <v>4</v>
      </c>
      <c r="I350" s="11">
        <f t="shared" si="10"/>
        <v>0</v>
      </c>
      <c r="J350" s="11">
        <f t="shared" si="11"/>
        <v>16</v>
      </c>
    </row>
    <row r="351" spans="1:10" x14ac:dyDescent="0.3">
      <c r="A351" s="7">
        <v>41383</v>
      </c>
      <c r="C351" s="9">
        <v>36639</v>
      </c>
      <c r="D351" s="4" t="s">
        <v>16</v>
      </c>
      <c r="E351" s="4" t="s">
        <v>24</v>
      </c>
      <c r="F351" s="4" t="s">
        <v>136</v>
      </c>
      <c r="H351" s="11">
        <f t="shared" si="10"/>
        <v>4</v>
      </c>
      <c r="I351" s="11">
        <f t="shared" si="10"/>
        <v>0</v>
      </c>
      <c r="J351" s="11">
        <f t="shared" si="11"/>
        <v>16</v>
      </c>
    </row>
    <row r="352" spans="1:10" x14ac:dyDescent="0.3">
      <c r="A352" s="7">
        <v>41383</v>
      </c>
      <c r="C352" s="9">
        <v>43365</v>
      </c>
      <c r="D352" s="4" t="s">
        <v>9</v>
      </c>
      <c r="E352" s="4" t="s">
        <v>24</v>
      </c>
      <c r="F352" s="4" t="s">
        <v>133</v>
      </c>
      <c r="H352" s="11">
        <f t="shared" si="10"/>
        <v>4</v>
      </c>
      <c r="I352" s="11">
        <f t="shared" si="10"/>
        <v>0</v>
      </c>
      <c r="J352" s="11">
        <f t="shared" si="11"/>
        <v>16</v>
      </c>
    </row>
    <row r="353" spans="1:10" x14ac:dyDescent="0.3">
      <c r="A353" s="7">
        <v>41383</v>
      </c>
      <c r="C353" s="9">
        <v>2286.4299999999998</v>
      </c>
      <c r="D353" s="4" t="s">
        <v>16</v>
      </c>
      <c r="E353" s="4" t="s">
        <v>24</v>
      </c>
      <c r="F353" s="4" t="s">
        <v>128</v>
      </c>
      <c r="H353" s="11">
        <f t="shared" si="10"/>
        <v>4</v>
      </c>
      <c r="I353" s="11">
        <f t="shared" si="10"/>
        <v>0</v>
      </c>
      <c r="J353" s="11">
        <f t="shared" si="11"/>
        <v>16</v>
      </c>
    </row>
    <row r="354" spans="1:10" x14ac:dyDescent="0.3">
      <c r="A354" s="7">
        <v>41383</v>
      </c>
      <c r="C354" s="9">
        <v>25794.39</v>
      </c>
      <c r="D354" s="4" t="s">
        <v>9</v>
      </c>
      <c r="E354" s="4" t="s">
        <v>24</v>
      </c>
      <c r="F354" s="4" t="s">
        <v>127</v>
      </c>
      <c r="H354" s="11">
        <f t="shared" si="10"/>
        <v>4</v>
      </c>
      <c r="I354" s="11">
        <f t="shared" si="10"/>
        <v>0</v>
      </c>
      <c r="J354" s="11">
        <f t="shared" si="11"/>
        <v>16</v>
      </c>
    </row>
    <row r="355" spans="1:10" x14ac:dyDescent="0.3">
      <c r="A355" s="7">
        <v>41383</v>
      </c>
      <c r="C355" s="9">
        <v>26204.79</v>
      </c>
      <c r="D355" s="4" t="s">
        <v>9</v>
      </c>
      <c r="E355" s="4" t="s">
        <v>24</v>
      </c>
      <c r="F355" s="4" t="s">
        <v>139</v>
      </c>
      <c r="H355" s="11">
        <f t="shared" si="10"/>
        <v>4</v>
      </c>
      <c r="I355" s="11">
        <f t="shared" si="10"/>
        <v>0</v>
      </c>
      <c r="J355" s="11">
        <f t="shared" si="11"/>
        <v>16</v>
      </c>
    </row>
    <row r="356" spans="1:10" x14ac:dyDescent="0.3">
      <c r="A356" s="7">
        <v>41386</v>
      </c>
      <c r="C356" s="9">
        <v>11564</v>
      </c>
      <c r="D356" s="4" t="s">
        <v>9</v>
      </c>
      <c r="E356" s="4" t="s">
        <v>24</v>
      </c>
      <c r="F356" s="4" t="s">
        <v>133</v>
      </c>
      <c r="H356" s="11">
        <f t="shared" si="10"/>
        <v>4</v>
      </c>
      <c r="I356" s="11">
        <f t="shared" si="10"/>
        <v>0</v>
      </c>
      <c r="J356" s="11">
        <f t="shared" si="11"/>
        <v>17</v>
      </c>
    </row>
    <row r="357" spans="1:10" x14ac:dyDescent="0.3">
      <c r="A357" s="7">
        <v>41386</v>
      </c>
      <c r="C357" s="9">
        <v>61113.72</v>
      </c>
      <c r="D357" s="4" t="s">
        <v>15</v>
      </c>
      <c r="E357" s="4" t="s">
        <v>24</v>
      </c>
      <c r="F357" s="4" t="s">
        <v>133</v>
      </c>
      <c r="H357" s="11">
        <f t="shared" si="10"/>
        <v>4</v>
      </c>
      <c r="I357" s="11">
        <f t="shared" si="10"/>
        <v>0</v>
      </c>
      <c r="J357" s="11">
        <f t="shared" si="11"/>
        <v>17</v>
      </c>
    </row>
    <row r="358" spans="1:10" x14ac:dyDescent="0.3">
      <c r="A358" s="7">
        <v>41386</v>
      </c>
      <c r="C358" s="9">
        <v>111043.31</v>
      </c>
      <c r="D358" s="4" t="s">
        <v>9</v>
      </c>
      <c r="E358" s="4" t="s">
        <v>24</v>
      </c>
      <c r="F358" s="4" t="s">
        <v>136</v>
      </c>
      <c r="H358" s="11">
        <f t="shared" si="10"/>
        <v>4</v>
      </c>
      <c r="I358" s="11">
        <f t="shared" si="10"/>
        <v>0</v>
      </c>
      <c r="J358" s="11">
        <f t="shared" si="11"/>
        <v>17</v>
      </c>
    </row>
    <row r="359" spans="1:10" x14ac:dyDescent="0.3">
      <c r="A359" s="7">
        <v>41386</v>
      </c>
      <c r="C359" s="9">
        <v>2400</v>
      </c>
      <c r="D359" s="4" t="s">
        <v>9</v>
      </c>
      <c r="E359" s="4" t="s">
        <v>24</v>
      </c>
      <c r="F359" s="4" t="s">
        <v>134</v>
      </c>
      <c r="H359" s="11">
        <f t="shared" si="10"/>
        <v>4</v>
      </c>
      <c r="I359" s="11">
        <f t="shared" si="10"/>
        <v>0</v>
      </c>
      <c r="J359" s="11">
        <f t="shared" si="11"/>
        <v>17</v>
      </c>
    </row>
    <row r="360" spans="1:10" x14ac:dyDescent="0.3">
      <c r="A360" s="7">
        <v>41387</v>
      </c>
      <c r="C360" s="9">
        <v>8363.67</v>
      </c>
      <c r="D360" s="4" t="s">
        <v>15</v>
      </c>
      <c r="E360" s="4" t="s">
        <v>24</v>
      </c>
      <c r="F360" s="4" t="s">
        <v>136</v>
      </c>
      <c r="H360" s="11">
        <f t="shared" si="10"/>
        <v>4</v>
      </c>
      <c r="I360" s="11">
        <f t="shared" si="10"/>
        <v>0</v>
      </c>
      <c r="J360" s="11">
        <f t="shared" si="11"/>
        <v>17</v>
      </c>
    </row>
    <row r="361" spans="1:10" x14ac:dyDescent="0.3">
      <c r="A361" s="7">
        <v>41387</v>
      </c>
      <c r="C361" s="9">
        <v>14018.4</v>
      </c>
      <c r="D361" s="4" t="s">
        <v>16</v>
      </c>
      <c r="E361" s="4" t="s">
        <v>24</v>
      </c>
      <c r="F361" s="4" t="s">
        <v>145</v>
      </c>
      <c r="H361" s="11">
        <f t="shared" si="10"/>
        <v>4</v>
      </c>
      <c r="I361" s="11">
        <f t="shared" si="10"/>
        <v>0</v>
      </c>
      <c r="J361" s="11">
        <f t="shared" si="11"/>
        <v>17</v>
      </c>
    </row>
    <row r="362" spans="1:10" x14ac:dyDescent="0.3">
      <c r="A362" s="7">
        <v>41387</v>
      </c>
      <c r="C362" s="9">
        <v>23420.639999999999</v>
      </c>
      <c r="D362" s="4" t="s">
        <v>9</v>
      </c>
      <c r="E362" s="4" t="s">
        <v>24</v>
      </c>
      <c r="F362" s="4" t="s">
        <v>132</v>
      </c>
      <c r="H362" s="11">
        <f t="shared" si="10"/>
        <v>4</v>
      </c>
      <c r="I362" s="11">
        <f t="shared" si="10"/>
        <v>0</v>
      </c>
      <c r="J362" s="11">
        <f t="shared" si="11"/>
        <v>17</v>
      </c>
    </row>
    <row r="363" spans="1:10" x14ac:dyDescent="0.3">
      <c r="A363" s="7">
        <v>41387</v>
      </c>
      <c r="C363" s="9">
        <v>148680</v>
      </c>
      <c r="D363" s="4" t="s">
        <v>15</v>
      </c>
      <c r="E363" s="4" t="s">
        <v>24</v>
      </c>
      <c r="F363" s="4" t="s">
        <v>131</v>
      </c>
      <c r="H363" s="11">
        <f t="shared" si="10"/>
        <v>4</v>
      </c>
      <c r="I363" s="11">
        <f t="shared" si="10"/>
        <v>0</v>
      </c>
      <c r="J363" s="11">
        <f t="shared" si="11"/>
        <v>17</v>
      </c>
    </row>
    <row r="364" spans="1:10" x14ac:dyDescent="0.3">
      <c r="A364" s="7">
        <v>41387</v>
      </c>
      <c r="C364" s="9">
        <v>206498.34</v>
      </c>
      <c r="D364" s="4" t="s">
        <v>9</v>
      </c>
      <c r="E364" s="4" t="s">
        <v>24</v>
      </c>
      <c r="F364" s="4" t="s">
        <v>130</v>
      </c>
      <c r="H364" s="11">
        <f t="shared" si="10"/>
        <v>4</v>
      </c>
      <c r="I364" s="11">
        <f t="shared" si="10"/>
        <v>0</v>
      </c>
      <c r="J364" s="11">
        <f t="shared" si="11"/>
        <v>17</v>
      </c>
    </row>
    <row r="365" spans="1:10" x14ac:dyDescent="0.3">
      <c r="A365" s="7">
        <v>41387</v>
      </c>
      <c r="C365" s="9">
        <v>1174429.29</v>
      </c>
      <c r="D365" s="4" t="s">
        <v>9</v>
      </c>
      <c r="E365" s="4" t="s">
        <v>24</v>
      </c>
      <c r="F365" s="4" t="s">
        <v>129</v>
      </c>
      <c r="H365" s="11">
        <f t="shared" si="10"/>
        <v>4</v>
      </c>
      <c r="I365" s="11">
        <f t="shared" si="10"/>
        <v>0</v>
      </c>
      <c r="J365" s="11">
        <f t="shared" si="11"/>
        <v>17</v>
      </c>
    </row>
    <row r="366" spans="1:10" x14ac:dyDescent="0.3">
      <c r="A366" s="7">
        <v>41387</v>
      </c>
      <c r="C366" s="9">
        <v>154627.20000000001</v>
      </c>
      <c r="D366" s="4" t="s">
        <v>16</v>
      </c>
      <c r="E366" s="4" t="s">
        <v>24</v>
      </c>
      <c r="F366" s="4" t="s">
        <v>137</v>
      </c>
      <c r="H366" s="11">
        <f t="shared" si="10"/>
        <v>4</v>
      </c>
      <c r="I366" s="11">
        <f t="shared" si="10"/>
        <v>0</v>
      </c>
      <c r="J366" s="11">
        <f t="shared" si="11"/>
        <v>17</v>
      </c>
    </row>
    <row r="367" spans="1:10" x14ac:dyDescent="0.3">
      <c r="A367" s="7">
        <v>41388</v>
      </c>
      <c r="C367" s="9">
        <v>3689.34</v>
      </c>
      <c r="D367" s="4" t="s">
        <v>16</v>
      </c>
      <c r="E367" s="4" t="s">
        <v>24</v>
      </c>
      <c r="F367" s="4" t="s">
        <v>144</v>
      </c>
      <c r="H367" s="11">
        <f t="shared" si="10"/>
        <v>4</v>
      </c>
      <c r="I367" s="11">
        <f t="shared" si="10"/>
        <v>0</v>
      </c>
      <c r="J367" s="11">
        <f t="shared" si="11"/>
        <v>17</v>
      </c>
    </row>
    <row r="368" spans="1:10" x14ac:dyDescent="0.3">
      <c r="A368" s="7">
        <v>41388</v>
      </c>
      <c r="C368" s="9">
        <v>61950</v>
      </c>
      <c r="D368" s="4" t="s">
        <v>16</v>
      </c>
      <c r="E368" s="4" t="s">
        <v>24</v>
      </c>
      <c r="F368" s="4" t="s">
        <v>145</v>
      </c>
      <c r="H368" s="11">
        <f t="shared" si="10"/>
        <v>4</v>
      </c>
      <c r="I368" s="11">
        <f t="shared" si="10"/>
        <v>0</v>
      </c>
      <c r="J368" s="11">
        <f t="shared" si="11"/>
        <v>17</v>
      </c>
    </row>
    <row r="369" spans="1:10" x14ac:dyDescent="0.3">
      <c r="A369" s="7">
        <v>41388</v>
      </c>
      <c r="C369" s="9">
        <v>103424.64</v>
      </c>
      <c r="D369" s="4" t="s">
        <v>16</v>
      </c>
      <c r="E369" s="4" t="s">
        <v>24</v>
      </c>
      <c r="F369" s="4" t="s">
        <v>136</v>
      </c>
      <c r="H369" s="11">
        <f t="shared" si="10"/>
        <v>4</v>
      </c>
      <c r="I369" s="11">
        <f t="shared" si="10"/>
        <v>0</v>
      </c>
      <c r="J369" s="11">
        <f t="shared" si="11"/>
        <v>17</v>
      </c>
    </row>
    <row r="370" spans="1:10" x14ac:dyDescent="0.3">
      <c r="A370" s="7">
        <v>41389</v>
      </c>
      <c r="C370" s="9">
        <v>185300</v>
      </c>
      <c r="D370" s="4" t="s">
        <v>16</v>
      </c>
      <c r="E370" s="4" t="s">
        <v>24</v>
      </c>
      <c r="F370" s="4" t="s">
        <v>130</v>
      </c>
      <c r="H370" s="11">
        <f t="shared" si="10"/>
        <v>4</v>
      </c>
      <c r="I370" s="11">
        <f t="shared" si="10"/>
        <v>0</v>
      </c>
      <c r="J370" s="11">
        <f t="shared" si="11"/>
        <v>17</v>
      </c>
    </row>
    <row r="371" spans="1:10" x14ac:dyDescent="0.3">
      <c r="A371" s="7">
        <v>41389</v>
      </c>
      <c r="C371" s="9">
        <v>53690</v>
      </c>
      <c r="D371" s="4" t="s">
        <v>16</v>
      </c>
      <c r="E371" s="4" t="s">
        <v>24</v>
      </c>
      <c r="F371" s="4" t="s">
        <v>145</v>
      </c>
      <c r="H371" s="11">
        <f t="shared" si="10"/>
        <v>4</v>
      </c>
      <c r="I371" s="11">
        <f t="shared" si="10"/>
        <v>0</v>
      </c>
      <c r="J371" s="11">
        <f t="shared" si="11"/>
        <v>17</v>
      </c>
    </row>
    <row r="372" spans="1:10" x14ac:dyDescent="0.3">
      <c r="A372" s="7">
        <v>41389</v>
      </c>
      <c r="C372" s="9">
        <v>433840</v>
      </c>
      <c r="D372" s="4" t="s">
        <v>9</v>
      </c>
      <c r="E372" s="4" t="s">
        <v>24</v>
      </c>
      <c r="F372" s="4" t="s">
        <v>145</v>
      </c>
      <c r="H372" s="11">
        <f t="shared" si="10"/>
        <v>4</v>
      </c>
      <c r="I372" s="11">
        <f t="shared" si="10"/>
        <v>0</v>
      </c>
      <c r="J372" s="11">
        <f t="shared" si="11"/>
        <v>17</v>
      </c>
    </row>
    <row r="373" spans="1:10" x14ac:dyDescent="0.3">
      <c r="A373" s="7">
        <v>41390</v>
      </c>
      <c r="C373" s="9">
        <v>6600</v>
      </c>
      <c r="D373" s="4" t="s">
        <v>16</v>
      </c>
      <c r="E373" s="4" t="s">
        <v>24</v>
      </c>
      <c r="F373" s="4" t="s">
        <v>136</v>
      </c>
      <c r="H373" s="11">
        <f t="shared" si="10"/>
        <v>4</v>
      </c>
      <c r="I373" s="11">
        <f t="shared" si="10"/>
        <v>0</v>
      </c>
      <c r="J373" s="11">
        <f t="shared" si="11"/>
        <v>17</v>
      </c>
    </row>
    <row r="374" spans="1:10" x14ac:dyDescent="0.3">
      <c r="A374" s="7">
        <v>41393</v>
      </c>
      <c r="C374" s="9">
        <v>293112</v>
      </c>
      <c r="D374" s="4" t="s">
        <v>16</v>
      </c>
      <c r="E374" s="4" t="s">
        <v>24</v>
      </c>
      <c r="F374" s="4" t="s">
        <v>132</v>
      </c>
      <c r="H374" s="11">
        <f t="shared" si="10"/>
        <v>4</v>
      </c>
      <c r="I374" s="11">
        <f t="shared" si="10"/>
        <v>0</v>
      </c>
      <c r="J374" s="11">
        <f t="shared" si="11"/>
        <v>18</v>
      </c>
    </row>
    <row r="375" spans="1:10" x14ac:dyDescent="0.3">
      <c r="A375" s="7">
        <v>41394</v>
      </c>
      <c r="C375" s="9">
        <v>17523</v>
      </c>
      <c r="D375" s="4" t="s">
        <v>9</v>
      </c>
      <c r="E375" s="4" t="s">
        <v>24</v>
      </c>
      <c r="F375" s="4" t="s">
        <v>128</v>
      </c>
      <c r="H375" s="11">
        <f t="shared" si="10"/>
        <v>4</v>
      </c>
      <c r="I375" s="11">
        <f t="shared" si="10"/>
        <v>0</v>
      </c>
      <c r="J375" s="11">
        <f t="shared" si="11"/>
        <v>18</v>
      </c>
    </row>
    <row r="376" spans="1:10" x14ac:dyDescent="0.3">
      <c r="A376" s="7">
        <v>41394</v>
      </c>
      <c r="C376" s="9">
        <v>21027.599999999999</v>
      </c>
      <c r="D376" s="4" t="s">
        <v>16</v>
      </c>
      <c r="E376" s="4" t="s">
        <v>24</v>
      </c>
      <c r="F376" s="4" t="s">
        <v>145</v>
      </c>
      <c r="H376" s="11">
        <f t="shared" si="10"/>
        <v>4</v>
      </c>
      <c r="I376" s="11">
        <f t="shared" si="10"/>
        <v>0</v>
      </c>
      <c r="J376" s="11">
        <f t="shared" si="11"/>
        <v>18</v>
      </c>
    </row>
    <row r="377" spans="1:10" x14ac:dyDescent="0.3">
      <c r="A377" s="7">
        <v>41394</v>
      </c>
      <c r="C377" s="9">
        <v>28393.75</v>
      </c>
      <c r="D377" s="4" t="s">
        <v>16</v>
      </c>
      <c r="E377" s="4" t="s">
        <v>24</v>
      </c>
      <c r="F377" s="4" t="s">
        <v>131</v>
      </c>
      <c r="H377" s="11">
        <f t="shared" si="10"/>
        <v>4</v>
      </c>
      <c r="I377" s="11">
        <f t="shared" si="10"/>
        <v>0</v>
      </c>
      <c r="J377" s="11">
        <f t="shared" si="11"/>
        <v>18</v>
      </c>
    </row>
    <row r="378" spans="1:10" x14ac:dyDescent="0.3">
      <c r="A378" s="7">
        <v>41394</v>
      </c>
      <c r="C378" s="9">
        <v>88146</v>
      </c>
      <c r="D378" s="4" t="s">
        <v>16</v>
      </c>
      <c r="E378" s="4" t="s">
        <v>24</v>
      </c>
      <c r="F378" s="4" t="s">
        <v>141</v>
      </c>
      <c r="H378" s="11">
        <f t="shared" si="10"/>
        <v>4</v>
      </c>
      <c r="I378" s="11">
        <f t="shared" si="10"/>
        <v>0</v>
      </c>
      <c r="J378" s="11">
        <f t="shared" si="11"/>
        <v>18</v>
      </c>
    </row>
    <row r="379" spans="1:10" x14ac:dyDescent="0.3">
      <c r="A379" s="7">
        <v>41394</v>
      </c>
      <c r="C379" s="9">
        <v>150000</v>
      </c>
      <c r="D379" s="4" t="s">
        <v>15</v>
      </c>
      <c r="E379" s="4" t="s">
        <v>24</v>
      </c>
      <c r="F379" s="4" t="s">
        <v>131</v>
      </c>
      <c r="H379" s="11">
        <f t="shared" si="10"/>
        <v>4</v>
      </c>
      <c r="I379" s="11">
        <f t="shared" si="10"/>
        <v>0</v>
      </c>
      <c r="J379" s="11">
        <f t="shared" si="11"/>
        <v>18</v>
      </c>
    </row>
    <row r="380" spans="1:10" x14ac:dyDescent="0.3">
      <c r="A380" s="7">
        <v>41400</v>
      </c>
      <c r="C380" s="9">
        <v>40000</v>
      </c>
      <c r="D380" s="4" t="s">
        <v>9</v>
      </c>
      <c r="E380" s="4" t="s">
        <v>24</v>
      </c>
      <c r="F380" s="4" t="s">
        <v>147</v>
      </c>
      <c r="H380" s="11">
        <f t="shared" si="10"/>
        <v>5</v>
      </c>
      <c r="I380" s="11">
        <f t="shared" si="10"/>
        <v>0</v>
      </c>
      <c r="J380" s="11">
        <f t="shared" si="11"/>
        <v>19</v>
      </c>
    </row>
    <row r="381" spans="1:10" x14ac:dyDescent="0.3">
      <c r="A381" s="7">
        <v>41400</v>
      </c>
      <c r="C381" s="9">
        <v>47790</v>
      </c>
      <c r="D381" s="4" t="s">
        <v>15</v>
      </c>
      <c r="E381" s="4" t="s">
        <v>24</v>
      </c>
      <c r="F381" s="4" t="s">
        <v>137</v>
      </c>
      <c r="H381" s="11">
        <f t="shared" si="10"/>
        <v>5</v>
      </c>
      <c r="I381" s="11">
        <f t="shared" si="10"/>
        <v>0</v>
      </c>
      <c r="J381" s="11">
        <f t="shared" si="11"/>
        <v>19</v>
      </c>
    </row>
    <row r="382" spans="1:10" x14ac:dyDescent="0.3">
      <c r="A382" s="7">
        <v>41400</v>
      </c>
      <c r="C382" s="9">
        <v>59354.58</v>
      </c>
      <c r="D382" s="4" t="s">
        <v>9</v>
      </c>
      <c r="E382" s="4" t="s">
        <v>24</v>
      </c>
      <c r="F382" s="4" t="s">
        <v>141</v>
      </c>
      <c r="H382" s="11">
        <f t="shared" si="10"/>
        <v>5</v>
      </c>
      <c r="I382" s="11">
        <f t="shared" si="10"/>
        <v>0</v>
      </c>
      <c r="J382" s="11">
        <f t="shared" si="11"/>
        <v>19</v>
      </c>
    </row>
    <row r="383" spans="1:10" x14ac:dyDescent="0.3">
      <c r="A383" s="7">
        <v>41400</v>
      </c>
      <c r="C383" s="9">
        <v>84960</v>
      </c>
      <c r="D383" s="4" t="s">
        <v>16</v>
      </c>
      <c r="E383" s="4" t="s">
        <v>24</v>
      </c>
      <c r="F383" s="4" t="s">
        <v>138</v>
      </c>
      <c r="H383" s="11">
        <f t="shared" si="10"/>
        <v>5</v>
      </c>
      <c r="I383" s="11">
        <f t="shared" si="10"/>
        <v>0</v>
      </c>
      <c r="J383" s="11">
        <f t="shared" si="11"/>
        <v>19</v>
      </c>
    </row>
    <row r="384" spans="1:10" x14ac:dyDescent="0.3">
      <c r="A384" s="7">
        <v>41400</v>
      </c>
      <c r="C384" s="9">
        <v>49531.68</v>
      </c>
      <c r="D384" s="4" t="s">
        <v>15</v>
      </c>
      <c r="E384" s="4" t="s">
        <v>24</v>
      </c>
      <c r="F384" s="4" t="s">
        <v>128</v>
      </c>
      <c r="H384" s="11">
        <f t="shared" si="10"/>
        <v>5</v>
      </c>
      <c r="I384" s="11">
        <f t="shared" si="10"/>
        <v>0</v>
      </c>
      <c r="J384" s="11">
        <f t="shared" si="11"/>
        <v>19</v>
      </c>
    </row>
    <row r="385" spans="1:10" x14ac:dyDescent="0.3">
      <c r="A385" s="7">
        <v>41400</v>
      </c>
      <c r="C385" s="9">
        <v>29736</v>
      </c>
      <c r="D385" s="4" t="s">
        <v>9</v>
      </c>
      <c r="E385" s="4" t="s">
        <v>24</v>
      </c>
      <c r="F385" s="4" t="s">
        <v>129</v>
      </c>
      <c r="H385" s="11">
        <f t="shared" si="10"/>
        <v>5</v>
      </c>
      <c r="I385" s="11">
        <f t="shared" si="10"/>
        <v>0</v>
      </c>
      <c r="J385" s="11">
        <f t="shared" si="11"/>
        <v>19</v>
      </c>
    </row>
    <row r="386" spans="1:10" x14ac:dyDescent="0.3">
      <c r="A386" s="7">
        <v>41401</v>
      </c>
      <c r="C386" s="9">
        <v>53690</v>
      </c>
      <c r="D386" s="4" t="s">
        <v>9</v>
      </c>
      <c r="E386" s="4" t="s">
        <v>24</v>
      </c>
      <c r="F386" s="4" t="s">
        <v>129</v>
      </c>
      <c r="H386" s="11">
        <f t="shared" si="10"/>
        <v>5</v>
      </c>
      <c r="I386" s="11">
        <f t="shared" si="10"/>
        <v>0</v>
      </c>
      <c r="J386" s="11">
        <f t="shared" si="11"/>
        <v>19</v>
      </c>
    </row>
    <row r="387" spans="1:10" x14ac:dyDescent="0.3">
      <c r="A387" s="7">
        <v>41401</v>
      </c>
      <c r="C387" s="9">
        <v>58976.4</v>
      </c>
      <c r="D387" s="4" t="s">
        <v>15</v>
      </c>
      <c r="E387" s="4" t="s">
        <v>24</v>
      </c>
      <c r="F387" s="4" t="s">
        <v>129</v>
      </c>
      <c r="H387" s="11">
        <f t="shared" si="10"/>
        <v>5</v>
      </c>
      <c r="I387" s="11">
        <f t="shared" si="10"/>
        <v>0</v>
      </c>
      <c r="J387" s="11">
        <f t="shared" si="11"/>
        <v>19</v>
      </c>
    </row>
    <row r="388" spans="1:10" x14ac:dyDescent="0.3">
      <c r="A388" s="7">
        <v>41401</v>
      </c>
      <c r="C388" s="9">
        <v>9558</v>
      </c>
      <c r="D388" s="4" t="s">
        <v>9</v>
      </c>
      <c r="E388" s="4" t="s">
        <v>24</v>
      </c>
      <c r="F388" s="4" t="s">
        <v>146</v>
      </c>
      <c r="H388" s="11">
        <f t="shared" ref="H388:I451" si="12">IF(ISBLANK(A388),0,MONTH(A388))</f>
        <v>5</v>
      </c>
      <c r="I388" s="11">
        <f t="shared" si="12"/>
        <v>0</v>
      </c>
      <c r="J388" s="11">
        <f t="shared" ref="J388:J451" si="13">WEEKNUM(A388)</f>
        <v>19</v>
      </c>
    </row>
    <row r="389" spans="1:10" x14ac:dyDescent="0.3">
      <c r="A389" s="7">
        <v>41401</v>
      </c>
      <c r="C389" s="9">
        <v>942267.55</v>
      </c>
      <c r="D389" s="4" t="s">
        <v>9</v>
      </c>
      <c r="E389" s="4" t="s">
        <v>24</v>
      </c>
      <c r="F389" s="4" t="s">
        <v>132</v>
      </c>
      <c r="H389" s="11">
        <f t="shared" si="12"/>
        <v>5</v>
      </c>
      <c r="I389" s="11">
        <f t="shared" si="12"/>
        <v>0</v>
      </c>
      <c r="J389" s="11">
        <f t="shared" si="13"/>
        <v>19</v>
      </c>
    </row>
    <row r="390" spans="1:10" x14ac:dyDescent="0.3">
      <c r="A390" s="7">
        <v>41402</v>
      </c>
      <c r="C390" s="9">
        <v>9062.4</v>
      </c>
      <c r="D390" s="4" t="s">
        <v>9</v>
      </c>
      <c r="E390" s="4" t="s">
        <v>24</v>
      </c>
      <c r="F390" s="4" t="s">
        <v>147</v>
      </c>
      <c r="H390" s="11">
        <f t="shared" si="12"/>
        <v>5</v>
      </c>
      <c r="I390" s="11">
        <f t="shared" si="12"/>
        <v>0</v>
      </c>
      <c r="J390" s="11">
        <f t="shared" si="13"/>
        <v>19</v>
      </c>
    </row>
    <row r="391" spans="1:10" x14ac:dyDescent="0.3">
      <c r="A391" s="7">
        <v>41402</v>
      </c>
      <c r="C391" s="9">
        <v>74340</v>
      </c>
      <c r="D391" s="4" t="s">
        <v>16</v>
      </c>
      <c r="E391" s="4" t="s">
        <v>24</v>
      </c>
      <c r="F391" s="4" t="s">
        <v>133</v>
      </c>
      <c r="H391" s="11">
        <f t="shared" si="12"/>
        <v>5</v>
      </c>
      <c r="I391" s="11">
        <f t="shared" si="12"/>
        <v>0</v>
      </c>
      <c r="J391" s="11">
        <f t="shared" si="13"/>
        <v>19</v>
      </c>
    </row>
    <row r="392" spans="1:10" x14ac:dyDescent="0.3">
      <c r="A392" s="7">
        <v>41402</v>
      </c>
      <c r="C392" s="9">
        <v>116820</v>
      </c>
      <c r="D392" s="4" t="s">
        <v>9</v>
      </c>
      <c r="E392" s="4" t="s">
        <v>24</v>
      </c>
      <c r="F392" s="4" t="s">
        <v>132</v>
      </c>
      <c r="H392" s="11">
        <f t="shared" si="12"/>
        <v>5</v>
      </c>
      <c r="I392" s="11">
        <f t="shared" si="12"/>
        <v>0</v>
      </c>
      <c r="J392" s="11">
        <f t="shared" si="13"/>
        <v>19</v>
      </c>
    </row>
    <row r="393" spans="1:10" x14ac:dyDescent="0.3">
      <c r="A393" s="7">
        <v>41402</v>
      </c>
      <c r="C393" s="9">
        <v>191160</v>
      </c>
      <c r="D393" s="4" t="s">
        <v>15</v>
      </c>
      <c r="E393" s="4" t="s">
        <v>24</v>
      </c>
      <c r="F393" s="4" t="s">
        <v>134</v>
      </c>
      <c r="H393" s="11">
        <f t="shared" si="12"/>
        <v>5</v>
      </c>
      <c r="I393" s="11">
        <f t="shared" si="12"/>
        <v>0</v>
      </c>
      <c r="J393" s="11">
        <f t="shared" si="13"/>
        <v>19</v>
      </c>
    </row>
    <row r="394" spans="1:10" x14ac:dyDescent="0.3">
      <c r="A394" s="7">
        <v>41402</v>
      </c>
      <c r="C394" s="9">
        <v>273760</v>
      </c>
      <c r="D394" s="4" t="s">
        <v>16</v>
      </c>
      <c r="E394" s="4" t="s">
        <v>24</v>
      </c>
      <c r="F394" s="4" t="s">
        <v>145</v>
      </c>
      <c r="H394" s="11">
        <f t="shared" si="12"/>
        <v>5</v>
      </c>
      <c r="I394" s="11">
        <f t="shared" si="12"/>
        <v>0</v>
      </c>
      <c r="J394" s="11">
        <f t="shared" si="13"/>
        <v>19</v>
      </c>
    </row>
    <row r="395" spans="1:10" x14ac:dyDescent="0.3">
      <c r="A395" s="7">
        <v>41407</v>
      </c>
      <c r="C395" s="9">
        <v>11505</v>
      </c>
      <c r="D395" s="4" t="s">
        <v>9</v>
      </c>
      <c r="E395" s="4" t="s">
        <v>24</v>
      </c>
      <c r="F395" s="4" t="s">
        <v>133</v>
      </c>
      <c r="H395" s="11">
        <f t="shared" si="12"/>
        <v>5</v>
      </c>
      <c r="I395" s="11">
        <f t="shared" si="12"/>
        <v>0</v>
      </c>
      <c r="J395" s="11">
        <f t="shared" si="13"/>
        <v>20</v>
      </c>
    </row>
    <row r="396" spans="1:10" x14ac:dyDescent="0.3">
      <c r="A396" s="7">
        <v>41407</v>
      </c>
      <c r="C396" s="9">
        <v>18880</v>
      </c>
      <c r="D396" s="4" t="s">
        <v>16</v>
      </c>
      <c r="E396" s="4" t="s">
        <v>24</v>
      </c>
      <c r="F396" s="4" t="s">
        <v>135</v>
      </c>
      <c r="H396" s="11">
        <f t="shared" si="12"/>
        <v>5</v>
      </c>
      <c r="I396" s="11">
        <f t="shared" si="12"/>
        <v>0</v>
      </c>
      <c r="J396" s="11">
        <f t="shared" si="13"/>
        <v>20</v>
      </c>
    </row>
    <row r="397" spans="1:10" x14ac:dyDescent="0.3">
      <c r="A397" s="7">
        <v>41407</v>
      </c>
      <c r="C397" s="9">
        <v>28206.720000000001</v>
      </c>
      <c r="D397" s="4" t="s">
        <v>16</v>
      </c>
      <c r="E397" s="4" t="s">
        <v>24</v>
      </c>
      <c r="F397" s="4" t="s">
        <v>144</v>
      </c>
      <c r="H397" s="11">
        <f t="shared" si="12"/>
        <v>5</v>
      </c>
      <c r="I397" s="11">
        <f t="shared" si="12"/>
        <v>0</v>
      </c>
      <c r="J397" s="11">
        <f t="shared" si="13"/>
        <v>20</v>
      </c>
    </row>
    <row r="398" spans="1:10" x14ac:dyDescent="0.3">
      <c r="A398" s="7">
        <v>41407</v>
      </c>
      <c r="C398" s="9">
        <v>267624</v>
      </c>
      <c r="D398" s="4" t="s">
        <v>9</v>
      </c>
      <c r="E398" s="4" t="s">
        <v>24</v>
      </c>
      <c r="F398" s="4" t="s">
        <v>129</v>
      </c>
      <c r="H398" s="11">
        <f t="shared" si="12"/>
        <v>5</v>
      </c>
      <c r="I398" s="11">
        <f t="shared" si="12"/>
        <v>0</v>
      </c>
      <c r="J398" s="11">
        <f t="shared" si="13"/>
        <v>20</v>
      </c>
    </row>
    <row r="399" spans="1:10" x14ac:dyDescent="0.3">
      <c r="A399" s="7">
        <v>41408</v>
      </c>
      <c r="C399" s="9">
        <v>8893.4</v>
      </c>
      <c r="D399" s="4" t="s">
        <v>15</v>
      </c>
      <c r="E399" s="4" t="s">
        <v>24</v>
      </c>
      <c r="F399" s="4" t="s">
        <v>140</v>
      </c>
      <c r="H399" s="11">
        <f t="shared" si="12"/>
        <v>5</v>
      </c>
      <c r="I399" s="11">
        <f t="shared" si="12"/>
        <v>0</v>
      </c>
      <c r="J399" s="11">
        <f t="shared" si="13"/>
        <v>20</v>
      </c>
    </row>
    <row r="400" spans="1:10" x14ac:dyDescent="0.3">
      <c r="A400" s="7">
        <v>41408</v>
      </c>
      <c r="C400" s="9">
        <v>23895</v>
      </c>
      <c r="D400" s="4" t="s">
        <v>15</v>
      </c>
      <c r="E400" s="4" t="s">
        <v>24</v>
      </c>
      <c r="F400" s="4" t="s">
        <v>146</v>
      </c>
      <c r="H400" s="11">
        <f t="shared" si="12"/>
        <v>5</v>
      </c>
      <c r="I400" s="11">
        <f t="shared" si="12"/>
        <v>0</v>
      </c>
      <c r="J400" s="11">
        <f t="shared" si="13"/>
        <v>20</v>
      </c>
    </row>
    <row r="401" spans="1:10" x14ac:dyDescent="0.3">
      <c r="A401" s="7">
        <v>41408</v>
      </c>
      <c r="C401" s="9">
        <v>962036</v>
      </c>
      <c r="D401" s="4" t="s">
        <v>16</v>
      </c>
      <c r="E401" s="4" t="s">
        <v>24</v>
      </c>
      <c r="F401" s="4" t="s">
        <v>135</v>
      </c>
      <c r="H401" s="11">
        <f t="shared" si="12"/>
        <v>5</v>
      </c>
      <c r="I401" s="11">
        <f t="shared" si="12"/>
        <v>0</v>
      </c>
      <c r="J401" s="11">
        <f t="shared" si="13"/>
        <v>20</v>
      </c>
    </row>
    <row r="402" spans="1:10" x14ac:dyDescent="0.3">
      <c r="A402" s="7">
        <v>41409</v>
      </c>
      <c r="C402" s="9">
        <v>1076.75</v>
      </c>
      <c r="D402" s="4" t="s">
        <v>15</v>
      </c>
      <c r="E402" s="4" t="s">
        <v>24</v>
      </c>
      <c r="F402" s="4" t="s">
        <v>138</v>
      </c>
      <c r="H402" s="11">
        <f t="shared" si="12"/>
        <v>5</v>
      </c>
      <c r="I402" s="11">
        <f t="shared" si="12"/>
        <v>0</v>
      </c>
      <c r="J402" s="11">
        <f t="shared" si="13"/>
        <v>20</v>
      </c>
    </row>
    <row r="403" spans="1:10" x14ac:dyDescent="0.3">
      <c r="A403" s="7">
        <v>41409</v>
      </c>
      <c r="C403" s="9">
        <v>4307</v>
      </c>
      <c r="D403" s="4" t="s">
        <v>9</v>
      </c>
      <c r="E403" s="4" t="s">
        <v>24</v>
      </c>
      <c r="F403" s="4" t="s">
        <v>136</v>
      </c>
      <c r="H403" s="11">
        <f t="shared" si="12"/>
        <v>5</v>
      </c>
      <c r="I403" s="11">
        <f t="shared" si="12"/>
        <v>0</v>
      </c>
      <c r="J403" s="11">
        <f t="shared" si="13"/>
        <v>20</v>
      </c>
    </row>
    <row r="404" spans="1:10" x14ac:dyDescent="0.3">
      <c r="A404" s="7">
        <v>41409</v>
      </c>
      <c r="C404" s="9">
        <v>26845</v>
      </c>
      <c r="D404" s="4" t="s">
        <v>16</v>
      </c>
      <c r="E404" s="4" t="s">
        <v>24</v>
      </c>
      <c r="F404" s="4" t="s">
        <v>147</v>
      </c>
      <c r="H404" s="11">
        <f t="shared" si="12"/>
        <v>5</v>
      </c>
      <c r="I404" s="11">
        <f t="shared" si="12"/>
        <v>0</v>
      </c>
      <c r="J404" s="11">
        <f t="shared" si="13"/>
        <v>20</v>
      </c>
    </row>
    <row r="405" spans="1:10" x14ac:dyDescent="0.3">
      <c r="A405" s="7">
        <v>41409</v>
      </c>
      <c r="C405" s="9">
        <v>82600</v>
      </c>
      <c r="D405" s="4" t="s">
        <v>16</v>
      </c>
      <c r="E405" s="4" t="s">
        <v>24</v>
      </c>
      <c r="F405" s="4" t="s">
        <v>143</v>
      </c>
      <c r="H405" s="11">
        <f t="shared" si="12"/>
        <v>5</v>
      </c>
      <c r="I405" s="11">
        <f t="shared" si="12"/>
        <v>0</v>
      </c>
      <c r="J405" s="11">
        <f t="shared" si="13"/>
        <v>20</v>
      </c>
    </row>
    <row r="406" spans="1:10" x14ac:dyDescent="0.3">
      <c r="A406" s="7">
        <v>41409</v>
      </c>
      <c r="C406" s="9">
        <v>136880</v>
      </c>
      <c r="D406" s="4" t="s">
        <v>15</v>
      </c>
      <c r="E406" s="4" t="s">
        <v>24</v>
      </c>
      <c r="F406" s="4" t="s">
        <v>147</v>
      </c>
      <c r="H406" s="11">
        <f t="shared" si="12"/>
        <v>5</v>
      </c>
      <c r="I406" s="11">
        <f t="shared" si="12"/>
        <v>0</v>
      </c>
      <c r="J406" s="11">
        <f t="shared" si="13"/>
        <v>20</v>
      </c>
    </row>
    <row r="407" spans="1:10" x14ac:dyDescent="0.3">
      <c r="A407" s="7">
        <v>41407</v>
      </c>
      <c r="C407" s="9">
        <v>73770.649999999994</v>
      </c>
      <c r="D407" s="4" t="s">
        <v>16</v>
      </c>
      <c r="E407" s="4" t="s">
        <v>24</v>
      </c>
      <c r="F407" s="4" t="s">
        <v>137</v>
      </c>
      <c r="H407" s="11">
        <f t="shared" si="12"/>
        <v>5</v>
      </c>
      <c r="I407" s="11">
        <f t="shared" si="12"/>
        <v>0</v>
      </c>
      <c r="J407" s="11">
        <f t="shared" si="13"/>
        <v>20</v>
      </c>
    </row>
    <row r="408" spans="1:10" x14ac:dyDescent="0.3">
      <c r="A408" s="7">
        <v>41400</v>
      </c>
      <c r="C408" s="9">
        <v>42986.559999999998</v>
      </c>
      <c r="D408" s="4" t="s">
        <v>9</v>
      </c>
      <c r="E408" s="4" t="s">
        <v>24</v>
      </c>
      <c r="F408" s="4" t="s">
        <v>131</v>
      </c>
      <c r="H408" s="11">
        <f t="shared" si="12"/>
        <v>5</v>
      </c>
      <c r="I408" s="11">
        <f t="shared" si="12"/>
        <v>0</v>
      </c>
      <c r="J408" s="11">
        <f t="shared" si="13"/>
        <v>19</v>
      </c>
    </row>
    <row r="409" spans="1:10" x14ac:dyDescent="0.3">
      <c r="A409" s="7">
        <v>41400</v>
      </c>
      <c r="C409" s="9">
        <v>45135</v>
      </c>
      <c r="D409" s="4" t="s">
        <v>15</v>
      </c>
      <c r="E409" s="4" t="s">
        <v>24</v>
      </c>
      <c r="F409" s="4" t="s">
        <v>128</v>
      </c>
      <c r="H409" s="11">
        <f t="shared" si="12"/>
        <v>5</v>
      </c>
      <c r="I409" s="11">
        <f t="shared" si="12"/>
        <v>0</v>
      </c>
      <c r="J409" s="11">
        <f t="shared" si="13"/>
        <v>19</v>
      </c>
    </row>
    <row r="410" spans="1:10" x14ac:dyDescent="0.3">
      <c r="A410" s="7">
        <v>41411</v>
      </c>
      <c r="C410" s="9">
        <v>450796.88</v>
      </c>
      <c r="D410" s="4" t="s">
        <v>15</v>
      </c>
      <c r="E410" s="4" t="s">
        <v>24</v>
      </c>
      <c r="F410" s="4" t="s">
        <v>130</v>
      </c>
      <c r="H410" s="11">
        <f t="shared" si="12"/>
        <v>5</v>
      </c>
      <c r="I410" s="11">
        <f t="shared" si="12"/>
        <v>0</v>
      </c>
      <c r="J410" s="11">
        <f t="shared" si="13"/>
        <v>20</v>
      </c>
    </row>
    <row r="411" spans="1:10" x14ac:dyDescent="0.3">
      <c r="A411" s="7">
        <v>41411</v>
      </c>
      <c r="C411" s="9">
        <v>8776.25</v>
      </c>
      <c r="D411" s="4" t="s">
        <v>9</v>
      </c>
      <c r="E411" s="4" t="s">
        <v>24</v>
      </c>
      <c r="F411" s="4" t="s">
        <v>134</v>
      </c>
      <c r="H411" s="11">
        <f t="shared" si="12"/>
        <v>5</v>
      </c>
      <c r="I411" s="11">
        <f t="shared" si="12"/>
        <v>0</v>
      </c>
      <c r="J411" s="11">
        <f t="shared" si="13"/>
        <v>20</v>
      </c>
    </row>
    <row r="412" spans="1:10" x14ac:dyDescent="0.3">
      <c r="A412" s="7">
        <v>41411</v>
      </c>
      <c r="C412" s="9">
        <v>45312</v>
      </c>
      <c r="D412" s="4" t="s">
        <v>15</v>
      </c>
      <c r="E412" s="4" t="s">
        <v>24</v>
      </c>
      <c r="F412" s="4" t="s">
        <v>144</v>
      </c>
      <c r="H412" s="11">
        <f t="shared" si="12"/>
        <v>5</v>
      </c>
      <c r="I412" s="11">
        <f t="shared" si="12"/>
        <v>0</v>
      </c>
      <c r="J412" s="11">
        <f t="shared" si="13"/>
        <v>20</v>
      </c>
    </row>
    <row r="413" spans="1:10" x14ac:dyDescent="0.3">
      <c r="A413" s="7">
        <v>41411</v>
      </c>
      <c r="C413" s="9">
        <v>64640.4</v>
      </c>
      <c r="D413" s="4" t="s">
        <v>16</v>
      </c>
      <c r="E413" s="4" t="s">
        <v>24</v>
      </c>
      <c r="F413" s="4" t="s">
        <v>138</v>
      </c>
      <c r="H413" s="11">
        <f t="shared" si="12"/>
        <v>5</v>
      </c>
      <c r="I413" s="11">
        <f t="shared" si="12"/>
        <v>0</v>
      </c>
      <c r="J413" s="11">
        <f t="shared" si="13"/>
        <v>20</v>
      </c>
    </row>
    <row r="414" spans="1:10" x14ac:dyDescent="0.3">
      <c r="A414" s="7">
        <v>41411</v>
      </c>
      <c r="C414" s="9">
        <v>235998.11</v>
      </c>
      <c r="D414" s="4" t="s">
        <v>9</v>
      </c>
      <c r="E414" s="4" t="s">
        <v>24</v>
      </c>
      <c r="F414" s="4" t="s">
        <v>145</v>
      </c>
      <c r="H414" s="11">
        <f t="shared" si="12"/>
        <v>5</v>
      </c>
      <c r="I414" s="11">
        <f t="shared" si="12"/>
        <v>0</v>
      </c>
      <c r="J414" s="11">
        <f t="shared" si="13"/>
        <v>20</v>
      </c>
    </row>
    <row r="415" spans="1:10" x14ac:dyDescent="0.3">
      <c r="A415" s="7">
        <v>41414</v>
      </c>
      <c r="C415" s="9">
        <v>-36360</v>
      </c>
      <c r="D415" s="4" t="s">
        <v>16</v>
      </c>
      <c r="E415" s="4" t="s">
        <v>24</v>
      </c>
      <c r="F415" s="4" t="s">
        <v>139</v>
      </c>
      <c r="H415" s="11">
        <f t="shared" si="12"/>
        <v>5</v>
      </c>
      <c r="I415" s="11">
        <f t="shared" si="12"/>
        <v>0</v>
      </c>
      <c r="J415" s="11">
        <f t="shared" si="13"/>
        <v>21</v>
      </c>
    </row>
    <row r="416" spans="1:10" x14ac:dyDescent="0.3">
      <c r="A416" s="7">
        <v>41415</v>
      </c>
      <c r="C416" s="9">
        <v>486870</v>
      </c>
      <c r="D416" s="4" t="s">
        <v>9</v>
      </c>
      <c r="E416" s="4" t="s">
        <v>24</v>
      </c>
      <c r="F416" s="4" t="s">
        <v>132</v>
      </c>
      <c r="H416" s="11">
        <f t="shared" si="12"/>
        <v>5</v>
      </c>
      <c r="I416" s="11">
        <f t="shared" si="12"/>
        <v>0</v>
      </c>
      <c r="J416" s="11">
        <f t="shared" si="13"/>
        <v>21</v>
      </c>
    </row>
    <row r="417" spans="1:10" x14ac:dyDescent="0.3">
      <c r="A417" s="7">
        <v>41415</v>
      </c>
      <c r="C417" s="9">
        <v>17700</v>
      </c>
      <c r="D417" s="4" t="s">
        <v>16</v>
      </c>
      <c r="E417" s="4" t="s">
        <v>24</v>
      </c>
      <c r="F417" s="4" t="s">
        <v>139</v>
      </c>
      <c r="H417" s="11">
        <f t="shared" si="12"/>
        <v>5</v>
      </c>
      <c r="I417" s="11">
        <f t="shared" si="12"/>
        <v>0</v>
      </c>
      <c r="J417" s="11">
        <f t="shared" si="13"/>
        <v>21</v>
      </c>
    </row>
    <row r="418" spans="1:10" x14ac:dyDescent="0.3">
      <c r="A418" s="7">
        <v>41415</v>
      </c>
      <c r="C418" s="9">
        <v>32709.599999999999</v>
      </c>
      <c r="D418" s="4" t="s">
        <v>15</v>
      </c>
      <c r="E418" s="4" t="s">
        <v>24</v>
      </c>
      <c r="F418" s="4" t="s">
        <v>129</v>
      </c>
      <c r="H418" s="11">
        <f t="shared" si="12"/>
        <v>5</v>
      </c>
      <c r="I418" s="11">
        <f t="shared" si="12"/>
        <v>0</v>
      </c>
      <c r="J418" s="11">
        <f t="shared" si="13"/>
        <v>21</v>
      </c>
    </row>
    <row r="419" spans="1:10" x14ac:dyDescent="0.3">
      <c r="A419" s="7">
        <v>41415</v>
      </c>
      <c r="C419" s="9">
        <v>42587.91</v>
      </c>
      <c r="D419" s="4" t="s">
        <v>16</v>
      </c>
      <c r="E419" s="4" t="s">
        <v>24</v>
      </c>
      <c r="F419" s="4" t="s">
        <v>127</v>
      </c>
      <c r="H419" s="11">
        <f t="shared" si="12"/>
        <v>5</v>
      </c>
      <c r="I419" s="11">
        <f t="shared" si="12"/>
        <v>0</v>
      </c>
      <c r="J419" s="11">
        <f t="shared" si="13"/>
        <v>21</v>
      </c>
    </row>
    <row r="420" spans="1:10" x14ac:dyDescent="0.3">
      <c r="A420" s="7">
        <v>41415</v>
      </c>
      <c r="C420" s="9">
        <v>64197.9</v>
      </c>
      <c r="D420" s="4" t="s">
        <v>15</v>
      </c>
      <c r="E420" s="4" t="s">
        <v>24</v>
      </c>
      <c r="F420" s="4" t="s">
        <v>131</v>
      </c>
      <c r="H420" s="11">
        <f t="shared" si="12"/>
        <v>5</v>
      </c>
      <c r="I420" s="11">
        <f t="shared" si="12"/>
        <v>0</v>
      </c>
      <c r="J420" s="11">
        <f t="shared" si="13"/>
        <v>21</v>
      </c>
    </row>
    <row r="421" spans="1:10" x14ac:dyDescent="0.3">
      <c r="A421" s="7">
        <v>41415</v>
      </c>
      <c r="C421" s="9">
        <v>91011.19</v>
      </c>
      <c r="D421" s="4" t="s">
        <v>15</v>
      </c>
      <c r="E421" s="4" t="s">
        <v>24</v>
      </c>
      <c r="F421" s="4" t="s">
        <v>142</v>
      </c>
      <c r="H421" s="11">
        <f t="shared" si="12"/>
        <v>5</v>
      </c>
      <c r="I421" s="11">
        <f t="shared" si="12"/>
        <v>0</v>
      </c>
      <c r="J421" s="11">
        <f t="shared" si="13"/>
        <v>21</v>
      </c>
    </row>
    <row r="422" spans="1:10" x14ac:dyDescent="0.3">
      <c r="A422" s="7">
        <v>41415</v>
      </c>
      <c r="C422" s="9">
        <v>25443.75</v>
      </c>
      <c r="D422" s="4" t="s">
        <v>16</v>
      </c>
      <c r="E422" s="4" t="s">
        <v>24</v>
      </c>
      <c r="F422" s="4" t="s">
        <v>144</v>
      </c>
      <c r="H422" s="11">
        <f t="shared" si="12"/>
        <v>5</v>
      </c>
      <c r="I422" s="11">
        <f t="shared" si="12"/>
        <v>0</v>
      </c>
      <c r="J422" s="11">
        <f t="shared" si="13"/>
        <v>21</v>
      </c>
    </row>
    <row r="423" spans="1:10" x14ac:dyDescent="0.3">
      <c r="A423" s="7">
        <v>41415</v>
      </c>
      <c r="C423" s="9">
        <v>132750</v>
      </c>
      <c r="D423" s="4" t="s">
        <v>15</v>
      </c>
      <c r="E423" s="4" t="s">
        <v>24</v>
      </c>
      <c r="F423" s="4" t="s">
        <v>136</v>
      </c>
      <c r="H423" s="11">
        <f t="shared" si="12"/>
        <v>5</v>
      </c>
      <c r="I423" s="11">
        <f t="shared" si="12"/>
        <v>0</v>
      </c>
      <c r="J423" s="11">
        <f t="shared" si="13"/>
        <v>21</v>
      </c>
    </row>
    <row r="424" spans="1:10" x14ac:dyDescent="0.3">
      <c r="A424" s="7">
        <v>41415</v>
      </c>
      <c r="C424" s="9">
        <v>58434.63</v>
      </c>
      <c r="D424" s="4" t="s">
        <v>15</v>
      </c>
      <c r="E424" s="4" t="s">
        <v>24</v>
      </c>
      <c r="F424" s="4" t="s">
        <v>134</v>
      </c>
      <c r="H424" s="11">
        <f t="shared" si="12"/>
        <v>5</v>
      </c>
      <c r="I424" s="11">
        <f t="shared" si="12"/>
        <v>0</v>
      </c>
      <c r="J424" s="11">
        <f t="shared" si="13"/>
        <v>21</v>
      </c>
    </row>
    <row r="425" spans="1:10" x14ac:dyDescent="0.3">
      <c r="A425" s="7">
        <v>41415</v>
      </c>
      <c r="C425" s="9">
        <v>27045.599999999999</v>
      </c>
      <c r="D425" s="4" t="s">
        <v>9</v>
      </c>
      <c r="E425" s="4" t="s">
        <v>24</v>
      </c>
      <c r="F425" s="4" t="s">
        <v>141</v>
      </c>
      <c r="H425" s="11">
        <f t="shared" si="12"/>
        <v>5</v>
      </c>
      <c r="I425" s="11">
        <f t="shared" si="12"/>
        <v>0</v>
      </c>
      <c r="J425" s="11">
        <f t="shared" si="13"/>
        <v>21</v>
      </c>
    </row>
    <row r="426" spans="1:10" x14ac:dyDescent="0.3">
      <c r="A426" s="7">
        <v>41415</v>
      </c>
      <c r="C426" s="9">
        <v>26738.799999999999</v>
      </c>
      <c r="D426" s="4" t="s">
        <v>15</v>
      </c>
      <c r="E426" s="4" t="s">
        <v>24</v>
      </c>
      <c r="F426" s="4" t="s">
        <v>130</v>
      </c>
      <c r="H426" s="11">
        <f t="shared" si="12"/>
        <v>5</v>
      </c>
      <c r="I426" s="11">
        <f t="shared" si="12"/>
        <v>0</v>
      </c>
      <c r="J426" s="11">
        <f t="shared" si="13"/>
        <v>21</v>
      </c>
    </row>
    <row r="427" spans="1:10" x14ac:dyDescent="0.3">
      <c r="A427" s="7">
        <v>41415</v>
      </c>
      <c r="C427" s="9">
        <v>42480</v>
      </c>
      <c r="D427" s="4" t="s">
        <v>15</v>
      </c>
      <c r="E427" s="4" t="s">
        <v>24</v>
      </c>
      <c r="F427" s="4" t="s">
        <v>147</v>
      </c>
      <c r="H427" s="11">
        <f t="shared" si="12"/>
        <v>5</v>
      </c>
      <c r="I427" s="11">
        <f t="shared" si="12"/>
        <v>0</v>
      </c>
      <c r="J427" s="11">
        <f t="shared" si="13"/>
        <v>21</v>
      </c>
    </row>
    <row r="428" spans="1:10" x14ac:dyDescent="0.3">
      <c r="A428" s="7">
        <v>41415</v>
      </c>
      <c r="C428" s="9">
        <v>15594.88</v>
      </c>
      <c r="D428" s="4" t="s">
        <v>9</v>
      </c>
      <c r="E428" s="4" t="s">
        <v>24</v>
      </c>
      <c r="F428" s="4" t="s">
        <v>139</v>
      </c>
      <c r="H428" s="11">
        <f t="shared" si="12"/>
        <v>5</v>
      </c>
      <c r="I428" s="11">
        <f t="shared" si="12"/>
        <v>0</v>
      </c>
      <c r="J428" s="11">
        <f t="shared" si="13"/>
        <v>21</v>
      </c>
    </row>
    <row r="429" spans="1:10" x14ac:dyDescent="0.3">
      <c r="A429" s="7">
        <v>41415</v>
      </c>
      <c r="C429" s="9">
        <v>22089.599999999999</v>
      </c>
      <c r="D429" s="4" t="s">
        <v>15</v>
      </c>
      <c r="E429" s="4" t="s">
        <v>24</v>
      </c>
      <c r="F429" s="4" t="s">
        <v>138</v>
      </c>
      <c r="H429" s="11">
        <f t="shared" si="12"/>
        <v>5</v>
      </c>
      <c r="I429" s="11">
        <f t="shared" si="12"/>
        <v>0</v>
      </c>
      <c r="J429" s="11">
        <f t="shared" si="13"/>
        <v>21</v>
      </c>
    </row>
    <row r="430" spans="1:10" x14ac:dyDescent="0.3">
      <c r="A430" s="7">
        <v>41415</v>
      </c>
      <c r="C430" s="9">
        <v>14160</v>
      </c>
      <c r="D430" s="4" t="s">
        <v>9</v>
      </c>
      <c r="E430" s="4" t="s">
        <v>24</v>
      </c>
      <c r="F430" s="4" t="s">
        <v>137</v>
      </c>
      <c r="H430" s="11">
        <f t="shared" si="12"/>
        <v>5</v>
      </c>
      <c r="I430" s="11">
        <f t="shared" si="12"/>
        <v>0</v>
      </c>
      <c r="J430" s="11">
        <f t="shared" si="13"/>
        <v>21</v>
      </c>
    </row>
    <row r="431" spans="1:10" x14ac:dyDescent="0.3">
      <c r="A431" s="7">
        <v>41415</v>
      </c>
      <c r="C431" s="9">
        <v>51752.13</v>
      </c>
      <c r="D431" s="4" t="s">
        <v>16</v>
      </c>
      <c r="E431" s="4" t="s">
        <v>24</v>
      </c>
      <c r="F431" s="4" t="s">
        <v>143</v>
      </c>
      <c r="H431" s="11">
        <f t="shared" si="12"/>
        <v>5</v>
      </c>
      <c r="I431" s="11">
        <f t="shared" si="12"/>
        <v>0</v>
      </c>
      <c r="J431" s="11">
        <f t="shared" si="13"/>
        <v>21</v>
      </c>
    </row>
    <row r="432" spans="1:10" x14ac:dyDescent="0.3">
      <c r="A432" s="7">
        <v>41415</v>
      </c>
      <c r="C432" s="9">
        <v>19540.8</v>
      </c>
      <c r="D432" s="4" t="s">
        <v>15</v>
      </c>
      <c r="E432" s="4" t="s">
        <v>24</v>
      </c>
      <c r="F432" s="4" t="s">
        <v>144</v>
      </c>
      <c r="H432" s="11">
        <f t="shared" si="12"/>
        <v>5</v>
      </c>
      <c r="I432" s="11">
        <f t="shared" si="12"/>
        <v>0</v>
      </c>
      <c r="J432" s="11">
        <f t="shared" si="13"/>
        <v>21</v>
      </c>
    </row>
    <row r="433" spans="1:10" x14ac:dyDescent="0.3">
      <c r="A433" s="7">
        <v>41415</v>
      </c>
      <c r="C433" s="9">
        <v>6990</v>
      </c>
      <c r="D433" s="4" t="s">
        <v>16</v>
      </c>
      <c r="E433" s="4" t="s">
        <v>24</v>
      </c>
      <c r="F433" s="4" t="s">
        <v>142</v>
      </c>
      <c r="H433" s="11">
        <f t="shared" si="12"/>
        <v>5</v>
      </c>
      <c r="I433" s="11">
        <f t="shared" si="12"/>
        <v>0</v>
      </c>
      <c r="J433" s="11">
        <f t="shared" si="13"/>
        <v>21</v>
      </c>
    </row>
    <row r="434" spans="1:10" x14ac:dyDescent="0.3">
      <c r="A434" s="7">
        <v>41416</v>
      </c>
      <c r="C434" s="9">
        <v>9499</v>
      </c>
      <c r="D434" s="4" t="s">
        <v>16</v>
      </c>
      <c r="E434" s="4" t="s">
        <v>24</v>
      </c>
      <c r="F434" s="4" t="s">
        <v>128</v>
      </c>
      <c r="H434" s="11">
        <f t="shared" si="12"/>
        <v>5</v>
      </c>
      <c r="I434" s="11">
        <f t="shared" si="12"/>
        <v>0</v>
      </c>
      <c r="J434" s="11">
        <f t="shared" si="13"/>
        <v>21</v>
      </c>
    </row>
    <row r="435" spans="1:10" x14ac:dyDescent="0.3">
      <c r="A435" s="7">
        <v>41416</v>
      </c>
      <c r="C435" s="9">
        <v>20612.830000000002</v>
      </c>
      <c r="D435" s="4" t="s">
        <v>15</v>
      </c>
      <c r="E435" s="4" t="s">
        <v>24</v>
      </c>
      <c r="F435" s="4" t="s">
        <v>144</v>
      </c>
      <c r="H435" s="11">
        <f t="shared" si="12"/>
        <v>5</v>
      </c>
      <c r="I435" s="11">
        <f t="shared" si="12"/>
        <v>0</v>
      </c>
      <c r="J435" s="11">
        <f t="shared" si="13"/>
        <v>21</v>
      </c>
    </row>
    <row r="436" spans="1:10" x14ac:dyDescent="0.3">
      <c r="A436" s="7">
        <v>41416</v>
      </c>
      <c r="C436" s="9">
        <v>31561.46</v>
      </c>
      <c r="D436" s="4" t="s">
        <v>15</v>
      </c>
      <c r="E436" s="4" t="s">
        <v>24</v>
      </c>
      <c r="F436" s="4" t="s">
        <v>143</v>
      </c>
      <c r="H436" s="11">
        <f t="shared" si="12"/>
        <v>5</v>
      </c>
      <c r="I436" s="11">
        <f t="shared" si="12"/>
        <v>0</v>
      </c>
      <c r="J436" s="11">
        <f t="shared" si="13"/>
        <v>21</v>
      </c>
    </row>
    <row r="437" spans="1:10" x14ac:dyDescent="0.3">
      <c r="A437" s="7">
        <v>41416</v>
      </c>
      <c r="C437" s="9">
        <v>31679.17</v>
      </c>
      <c r="D437" s="4" t="s">
        <v>9</v>
      </c>
      <c r="E437" s="4" t="s">
        <v>24</v>
      </c>
      <c r="F437" s="4" t="s">
        <v>142</v>
      </c>
      <c r="H437" s="11">
        <f t="shared" si="12"/>
        <v>5</v>
      </c>
      <c r="I437" s="11">
        <f t="shared" si="12"/>
        <v>0</v>
      </c>
      <c r="J437" s="11">
        <f t="shared" si="13"/>
        <v>21</v>
      </c>
    </row>
    <row r="438" spans="1:10" x14ac:dyDescent="0.3">
      <c r="A438" s="7">
        <v>41416</v>
      </c>
      <c r="C438" s="9">
        <v>41047.760000000002</v>
      </c>
      <c r="D438" s="4" t="s">
        <v>9</v>
      </c>
      <c r="E438" s="4" t="s">
        <v>24</v>
      </c>
      <c r="F438" s="4" t="s">
        <v>137</v>
      </c>
      <c r="H438" s="11">
        <f t="shared" si="12"/>
        <v>5</v>
      </c>
      <c r="I438" s="11">
        <f t="shared" si="12"/>
        <v>0</v>
      </c>
      <c r="J438" s="11">
        <f t="shared" si="13"/>
        <v>21</v>
      </c>
    </row>
    <row r="439" spans="1:10" x14ac:dyDescent="0.3">
      <c r="A439" s="7">
        <v>41416</v>
      </c>
      <c r="C439" s="9">
        <v>66208.03</v>
      </c>
      <c r="D439" s="4" t="s">
        <v>9</v>
      </c>
      <c r="E439" s="4" t="s">
        <v>24</v>
      </c>
      <c r="F439" s="4" t="s">
        <v>137</v>
      </c>
      <c r="H439" s="11">
        <f t="shared" si="12"/>
        <v>5</v>
      </c>
      <c r="I439" s="11">
        <f t="shared" si="12"/>
        <v>0</v>
      </c>
      <c r="J439" s="11">
        <f t="shared" si="13"/>
        <v>21</v>
      </c>
    </row>
    <row r="440" spans="1:10" x14ac:dyDescent="0.3">
      <c r="A440" s="7">
        <v>41416</v>
      </c>
      <c r="C440" s="9">
        <v>66208.03</v>
      </c>
      <c r="D440" s="4" t="s">
        <v>9</v>
      </c>
      <c r="E440" s="4" t="s">
        <v>24</v>
      </c>
      <c r="F440" s="4" t="s">
        <v>137</v>
      </c>
      <c r="H440" s="11">
        <f t="shared" si="12"/>
        <v>5</v>
      </c>
      <c r="I440" s="11">
        <f t="shared" si="12"/>
        <v>0</v>
      </c>
      <c r="J440" s="11">
        <f t="shared" si="13"/>
        <v>21</v>
      </c>
    </row>
    <row r="441" spans="1:10" x14ac:dyDescent="0.3">
      <c r="A441" s="7">
        <v>41416</v>
      </c>
      <c r="C441" s="9">
        <v>79867.460000000006</v>
      </c>
      <c r="D441" s="4" t="s">
        <v>16</v>
      </c>
      <c r="E441" s="4" t="s">
        <v>24</v>
      </c>
      <c r="F441" s="4" t="s">
        <v>136</v>
      </c>
      <c r="H441" s="11">
        <f t="shared" si="12"/>
        <v>5</v>
      </c>
      <c r="I441" s="11">
        <f t="shared" si="12"/>
        <v>0</v>
      </c>
      <c r="J441" s="11">
        <f t="shared" si="13"/>
        <v>21</v>
      </c>
    </row>
    <row r="442" spans="1:10" x14ac:dyDescent="0.3">
      <c r="A442" s="7">
        <v>41416</v>
      </c>
      <c r="C442" s="9">
        <v>80769.899999999994</v>
      </c>
      <c r="D442" s="4" t="s">
        <v>9</v>
      </c>
      <c r="E442" s="4" t="s">
        <v>24</v>
      </c>
      <c r="F442" s="4" t="s">
        <v>141</v>
      </c>
      <c r="H442" s="11">
        <f t="shared" si="12"/>
        <v>5</v>
      </c>
      <c r="I442" s="11">
        <f t="shared" si="12"/>
        <v>0</v>
      </c>
      <c r="J442" s="11">
        <f t="shared" si="13"/>
        <v>21</v>
      </c>
    </row>
    <row r="443" spans="1:10" x14ac:dyDescent="0.3">
      <c r="A443" s="7">
        <v>41416</v>
      </c>
      <c r="C443" s="9">
        <v>115640</v>
      </c>
      <c r="D443" s="4" t="s">
        <v>15</v>
      </c>
      <c r="E443" s="4" t="s">
        <v>24</v>
      </c>
      <c r="F443" s="4" t="s">
        <v>145</v>
      </c>
      <c r="H443" s="11">
        <f t="shared" si="12"/>
        <v>5</v>
      </c>
      <c r="I443" s="11">
        <f t="shared" si="12"/>
        <v>0</v>
      </c>
      <c r="J443" s="11">
        <f t="shared" si="13"/>
        <v>21</v>
      </c>
    </row>
    <row r="444" spans="1:10" x14ac:dyDescent="0.3">
      <c r="A444" s="7">
        <v>41416</v>
      </c>
      <c r="C444" s="9">
        <v>115640</v>
      </c>
      <c r="D444" s="4" t="s">
        <v>16</v>
      </c>
      <c r="E444" s="4" t="s">
        <v>24</v>
      </c>
      <c r="F444" s="4" t="s">
        <v>146</v>
      </c>
      <c r="H444" s="11">
        <f t="shared" si="12"/>
        <v>5</v>
      </c>
      <c r="I444" s="11">
        <f t="shared" si="12"/>
        <v>0</v>
      </c>
      <c r="J444" s="11">
        <f t="shared" si="13"/>
        <v>21</v>
      </c>
    </row>
    <row r="445" spans="1:10" x14ac:dyDescent="0.3">
      <c r="A445" s="7">
        <v>41416</v>
      </c>
      <c r="C445" s="9">
        <v>144550</v>
      </c>
      <c r="D445" s="4" t="s">
        <v>15</v>
      </c>
      <c r="E445" s="4" t="s">
        <v>24</v>
      </c>
      <c r="F445" s="4" t="s">
        <v>138</v>
      </c>
      <c r="H445" s="11">
        <f t="shared" si="12"/>
        <v>5</v>
      </c>
      <c r="I445" s="11">
        <f t="shared" si="12"/>
        <v>0</v>
      </c>
      <c r="J445" s="11">
        <f t="shared" si="13"/>
        <v>21</v>
      </c>
    </row>
    <row r="446" spans="1:10" x14ac:dyDescent="0.3">
      <c r="A446" s="7">
        <v>41416</v>
      </c>
      <c r="C446" s="9">
        <v>270137.40000000002</v>
      </c>
      <c r="D446" s="4" t="s">
        <v>16</v>
      </c>
      <c r="E446" s="4" t="s">
        <v>24</v>
      </c>
      <c r="F446" s="4" t="s">
        <v>127</v>
      </c>
      <c r="H446" s="11">
        <f t="shared" si="12"/>
        <v>5</v>
      </c>
      <c r="I446" s="11">
        <f t="shared" si="12"/>
        <v>0</v>
      </c>
      <c r="J446" s="11">
        <f t="shared" si="13"/>
        <v>21</v>
      </c>
    </row>
    <row r="447" spans="1:10" x14ac:dyDescent="0.3">
      <c r="A447" s="7">
        <v>41416</v>
      </c>
      <c r="C447" s="9">
        <v>343026</v>
      </c>
      <c r="D447" s="4" t="s">
        <v>15</v>
      </c>
      <c r="E447" s="4" t="s">
        <v>24</v>
      </c>
      <c r="F447" s="4" t="s">
        <v>133</v>
      </c>
      <c r="H447" s="11">
        <f t="shared" si="12"/>
        <v>5</v>
      </c>
      <c r="I447" s="11">
        <f t="shared" si="12"/>
        <v>0</v>
      </c>
      <c r="J447" s="11">
        <f t="shared" si="13"/>
        <v>21</v>
      </c>
    </row>
    <row r="448" spans="1:10" x14ac:dyDescent="0.3">
      <c r="A448" s="7">
        <v>41417</v>
      </c>
      <c r="C448" s="9">
        <v>18300</v>
      </c>
      <c r="D448" s="4" t="s">
        <v>9</v>
      </c>
      <c r="E448" s="4" t="s">
        <v>24</v>
      </c>
      <c r="F448" s="4" t="s">
        <v>147</v>
      </c>
      <c r="H448" s="11">
        <f t="shared" si="12"/>
        <v>5</v>
      </c>
      <c r="I448" s="11">
        <f t="shared" si="12"/>
        <v>0</v>
      </c>
      <c r="J448" s="11">
        <f t="shared" si="13"/>
        <v>21</v>
      </c>
    </row>
    <row r="449" spans="1:10" x14ac:dyDescent="0.3">
      <c r="A449" s="7">
        <v>41417</v>
      </c>
      <c r="C449" s="9">
        <v>72000</v>
      </c>
      <c r="D449" s="4" t="s">
        <v>15</v>
      </c>
      <c r="E449" s="4" t="s">
        <v>24</v>
      </c>
      <c r="F449" s="4" t="s">
        <v>128</v>
      </c>
      <c r="H449" s="11">
        <f t="shared" si="12"/>
        <v>5</v>
      </c>
      <c r="I449" s="11">
        <f t="shared" si="12"/>
        <v>0</v>
      </c>
      <c r="J449" s="11">
        <f t="shared" si="13"/>
        <v>21</v>
      </c>
    </row>
    <row r="450" spans="1:10" x14ac:dyDescent="0.3">
      <c r="A450" s="7">
        <v>41417</v>
      </c>
      <c r="C450" s="9">
        <v>17217</v>
      </c>
      <c r="D450" s="4" t="s">
        <v>16</v>
      </c>
      <c r="E450" s="4" t="s">
        <v>24</v>
      </c>
      <c r="F450" s="4" t="s">
        <v>132</v>
      </c>
      <c r="H450" s="11">
        <f t="shared" si="12"/>
        <v>5</v>
      </c>
      <c r="I450" s="11">
        <f t="shared" si="12"/>
        <v>0</v>
      </c>
      <c r="J450" s="11">
        <f t="shared" si="13"/>
        <v>21</v>
      </c>
    </row>
    <row r="451" spans="1:10" x14ac:dyDescent="0.3">
      <c r="A451" s="7">
        <v>41417</v>
      </c>
      <c r="C451" s="9">
        <v>119416</v>
      </c>
      <c r="D451" s="4" t="s">
        <v>9</v>
      </c>
      <c r="E451" s="4" t="s">
        <v>24</v>
      </c>
      <c r="F451" s="4" t="s">
        <v>145</v>
      </c>
      <c r="H451" s="11">
        <f t="shared" si="12"/>
        <v>5</v>
      </c>
      <c r="I451" s="11">
        <f t="shared" si="12"/>
        <v>0</v>
      </c>
      <c r="J451" s="11">
        <f t="shared" si="13"/>
        <v>21</v>
      </c>
    </row>
    <row r="452" spans="1:10" x14ac:dyDescent="0.3">
      <c r="A452" s="7">
        <v>41417</v>
      </c>
      <c r="C452" s="9">
        <v>61239.64</v>
      </c>
      <c r="D452" s="4" t="s">
        <v>16</v>
      </c>
      <c r="E452" s="4" t="s">
        <v>24</v>
      </c>
      <c r="F452" s="4" t="s">
        <v>142</v>
      </c>
      <c r="H452" s="11">
        <f t="shared" ref="H452:I515" si="14">IF(ISBLANK(A452),0,MONTH(A452))</f>
        <v>5</v>
      </c>
      <c r="I452" s="11">
        <f t="shared" si="14"/>
        <v>0</v>
      </c>
      <c r="J452" s="11">
        <f t="shared" ref="J452:J515" si="15">WEEKNUM(A452)</f>
        <v>21</v>
      </c>
    </row>
    <row r="453" spans="1:10" x14ac:dyDescent="0.3">
      <c r="A453" s="7">
        <v>41417</v>
      </c>
      <c r="C453" s="9">
        <v>17912.400000000001</v>
      </c>
      <c r="D453" s="4" t="s">
        <v>9</v>
      </c>
      <c r="E453" s="4" t="s">
        <v>24</v>
      </c>
      <c r="F453" s="4" t="s">
        <v>144</v>
      </c>
      <c r="H453" s="11">
        <f t="shared" si="14"/>
        <v>5</v>
      </c>
      <c r="I453" s="11">
        <f t="shared" si="14"/>
        <v>0</v>
      </c>
      <c r="J453" s="11">
        <f t="shared" si="15"/>
        <v>21</v>
      </c>
    </row>
    <row r="454" spans="1:10" x14ac:dyDescent="0.3">
      <c r="A454" s="7">
        <v>41417</v>
      </c>
      <c r="C454" s="9">
        <v>9086</v>
      </c>
      <c r="D454" s="4" t="s">
        <v>15</v>
      </c>
      <c r="E454" s="4" t="s">
        <v>24</v>
      </c>
      <c r="F454" s="4" t="s">
        <v>147</v>
      </c>
      <c r="H454" s="11">
        <f t="shared" si="14"/>
        <v>5</v>
      </c>
      <c r="I454" s="11">
        <f t="shared" si="14"/>
        <v>0</v>
      </c>
      <c r="J454" s="11">
        <f t="shared" si="15"/>
        <v>21</v>
      </c>
    </row>
    <row r="455" spans="1:10" x14ac:dyDescent="0.3">
      <c r="A455" s="7">
        <v>41417</v>
      </c>
      <c r="C455" s="9">
        <v>121207.24</v>
      </c>
      <c r="D455" s="4" t="s">
        <v>9</v>
      </c>
      <c r="E455" s="4" t="s">
        <v>24</v>
      </c>
      <c r="F455" s="4" t="s">
        <v>147</v>
      </c>
      <c r="H455" s="11">
        <f t="shared" si="14"/>
        <v>5</v>
      </c>
      <c r="I455" s="11">
        <f t="shared" si="14"/>
        <v>0</v>
      </c>
      <c r="J455" s="11">
        <f t="shared" si="15"/>
        <v>21</v>
      </c>
    </row>
    <row r="456" spans="1:10" x14ac:dyDescent="0.3">
      <c r="A456" s="7">
        <v>41417</v>
      </c>
      <c r="C456" s="9">
        <v>25077.360000000001</v>
      </c>
      <c r="D456" s="4" t="s">
        <v>9</v>
      </c>
      <c r="E456" s="4" t="s">
        <v>24</v>
      </c>
      <c r="F456" s="4" t="s">
        <v>133</v>
      </c>
      <c r="H456" s="11">
        <f t="shared" si="14"/>
        <v>5</v>
      </c>
      <c r="I456" s="11">
        <f t="shared" si="14"/>
        <v>0</v>
      </c>
      <c r="J456" s="11">
        <f t="shared" si="15"/>
        <v>21</v>
      </c>
    </row>
    <row r="457" spans="1:10" x14ac:dyDescent="0.3">
      <c r="A457" s="7">
        <v>41417</v>
      </c>
      <c r="C457" s="9">
        <v>106200</v>
      </c>
      <c r="D457" s="4" t="s">
        <v>9</v>
      </c>
      <c r="E457" s="4" t="s">
        <v>24</v>
      </c>
      <c r="F457" s="4" t="s">
        <v>129</v>
      </c>
      <c r="H457" s="11">
        <f t="shared" si="14"/>
        <v>5</v>
      </c>
      <c r="I457" s="11">
        <f t="shared" si="14"/>
        <v>0</v>
      </c>
      <c r="J457" s="11">
        <f t="shared" si="15"/>
        <v>21</v>
      </c>
    </row>
    <row r="458" spans="1:10" x14ac:dyDescent="0.3">
      <c r="A458" s="7">
        <v>41417</v>
      </c>
      <c r="C458" s="9">
        <v>30054.6</v>
      </c>
      <c r="D458" s="4" t="s">
        <v>16</v>
      </c>
      <c r="E458" s="4" t="s">
        <v>24</v>
      </c>
      <c r="F458" s="4" t="s">
        <v>132</v>
      </c>
      <c r="H458" s="11">
        <f t="shared" si="14"/>
        <v>5</v>
      </c>
      <c r="I458" s="11">
        <f t="shared" si="14"/>
        <v>0</v>
      </c>
      <c r="J458" s="11">
        <f t="shared" si="15"/>
        <v>21</v>
      </c>
    </row>
    <row r="459" spans="1:10" x14ac:dyDescent="0.3">
      <c r="A459" s="7">
        <v>41418</v>
      </c>
      <c r="C459" s="9">
        <v>42952</v>
      </c>
      <c r="D459" s="4" t="s">
        <v>15</v>
      </c>
      <c r="E459" s="4" t="s">
        <v>24</v>
      </c>
      <c r="F459" s="4" t="s">
        <v>143</v>
      </c>
      <c r="H459" s="11">
        <f t="shared" si="14"/>
        <v>5</v>
      </c>
      <c r="I459" s="11">
        <f t="shared" si="14"/>
        <v>0</v>
      </c>
      <c r="J459" s="11">
        <f t="shared" si="15"/>
        <v>21</v>
      </c>
    </row>
    <row r="460" spans="1:10" x14ac:dyDescent="0.3">
      <c r="A460" s="7">
        <v>41418</v>
      </c>
      <c r="C460" s="9">
        <v>68950.350000000006</v>
      </c>
      <c r="D460" s="4" t="s">
        <v>15</v>
      </c>
      <c r="E460" s="4" t="s">
        <v>24</v>
      </c>
      <c r="F460" s="4" t="s">
        <v>128</v>
      </c>
      <c r="H460" s="11">
        <f t="shared" si="14"/>
        <v>5</v>
      </c>
      <c r="I460" s="11">
        <f t="shared" si="14"/>
        <v>0</v>
      </c>
      <c r="J460" s="11">
        <f t="shared" si="15"/>
        <v>21</v>
      </c>
    </row>
    <row r="461" spans="1:10" x14ac:dyDescent="0.3">
      <c r="A461" s="7">
        <v>41418</v>
      </c>
      <c r="C461" s="9">
        <v>132042.29999999999</v>
      </c>
      <c r="D461" s="4" t="s">
        <v>15</v>
      </c>
      <c r="E461" s="4" t="s">
        <v>24</v>
      </c>
      <c r="F461" s="4" t="s">
        <v>140</v>
      </c>
      <c r="H461" s="11">
        <f t="shared" si="14"/>
        <v>5</v>
      </c>
      <c r="I461" s="11">
        <f t="shared" si="14"/>
        <v>0</v>
      </c>
      <c r="J461" s="11">
        <f t="shared" si="15"/>
        <v>21</v>
      </c>
    </row>
    <row r="462" spans="1:10" x14ac:dyDescent="0.3">
      <c r="A462" s="7">
        <v>41418</v>
      </c>
      <c r="C462" s="9">
        <v>139273.92000000001</v>
      </c>
      <c r="D462" s="4" t="s">
        <v>9</v>
      </c>
      <c r="E462" s="4" t="s">
        <v>24</v>
      </c>
      <c r="F462" s="4" t="s">
        <v>129</v>
      </c>
      <c r="H462" s="11">
        <f t="shared" si="14"/>
        <v>5</v>
      </c>
      <c r="I462" s="11">
        <f t="shared" si="14"/>
        <v>0</v>
      </c>
      <c r="J462" s="11">
        <f t="shared" si="15"/>
        <v>21</v>
      </c>
    </row>
    <row r="463" spans="1:10" x14ac:dyDescent="0.3">
      <c r="A463" s="7">
        <v>41418</v>
      </c>
      <c r="C463" s="9">
        <v>144550</v>
      </c>
      <c r="D463" s="4" t="s">
        <v>9</v>
      </c>
      <c r="E463" s="4" t="s">
        <v>24</v>
      </c>
      <c r="F463" s="4" t="s">
        <v>144</v>
      </c>
      <c r="H463" s="11">
        <f t="shared" si="14"/>
        <v>5</v>
      </c>
      <c r="I463" s="11">
        <f t="shared" si="14"/>
        <v>0</v>
      </c>
      <c r="J463" s="11">
        <f t="shared" si="15"/>
        <v>21</v>
      </c>
    </row>
    <row r="464" spans="1:10" x14ac:dyDescent="0.3">
      <c r="A464" s="7">
        <v>41418</v>
      </c>
      <c r="C464" s="9">
        <v>169846.25</v>
      </c>
      <c r="D464" s="4" t="s">
        <v>15</v>
      </c>
      <c r="E464" s="4" t="s">
        <v>24</v>
      </c>
      <c r="F464" s="4" t="s">
        <v>143</v>
      </c>
      <c r="H464" s="11">
        <f t="shared" si="14"/>
        <v>5</v>
      </c>
      <c r="I464" s="11">
        <f t="shared" si="14"/>
        <v>0</v>
      </c>
      <c r="J464" s="11">
        <f t="shared" si="15"/>
        <v>21</v>
      </c>
    </row>
    <row r="465" spans="1:10" x14ac:dyDescent="0.3">
      <c r="A465" s="7">
        <v>41418</v>
      </c>
      <c r="C465" s="9">
        <v>177651.95</v>
      </c>
      <c r="D465" s="4" t="s">
        <v>9</v>
      </c>
      <c r="E465" s="4" t="s">
        <v>24</v>
      </c>
      <c r="F465" s="4" t="s">
        <v>129</v>
      </c>
      <c r="H465" s="11">
        <f t="shared" si="14"/>
        <v>5</v>
      </c>
      <c r="I465" s="11">
        <f t="shared" si="14"/>
        <v>0</v>
      </c>
      <c r="J465" s="11">
        <f t="shared" si="15"/>
        <v>21</v>
      </c>
    </row>
    <row r="466" spans="1:10" x14ac:dyDescent="0.3">
      <c r="A466" s="7">
        <v>41418</v>
      </c>
      <c r="C466" s="9">
        <v>202370</v>
      </c>
      <c r="D466" s="4" t="s">
        <v>15</v>
      </c>
      <c r="E466" s="4" t="s">
        <v>24</v>
      </c>
      <c r="F466" s="4" t="s">
        <v>141</v>
      </c>
      <c r="H466" s="11">
        <f t="shared" si="14"/>
        <v>5</v>
      </c>
      <c r="I466" s="11">
        <f t="shared" si="14"/>
        <v>0</v>
      </c>
      <c r="J466" s="11">
        <f t="shared" si="15"/>
        <v>21</v>
      </c>
    </row>
    <row r="467" spans="1:10" x14ac:dyDescent="0.3">
      <c r="A467" s="7">
        <v>41418</v>
      </c>
      <c r="C467" s="9">
        <v>245735</v>
      </c>
      <c r="D467" s="4" t="s">
        <v>15</v>
      </c>
      <c r="E467" s="4" t="s">
        <v>24</v>
      </c>
      <c r="F467" s="4" t="s">
        <v>130</v>
      </c>
      <c r="H467" s="11">
        <f t="shared" si="14"/>
        <v>5</v>
      </c>
      <c r="I467" s="11">
        <f t="shared" si="14"/>
        <v>0</v>
      </c>
      <c r="J467" s="11">
        <f t="shared" si="15"/>
        <v>21</v>
      </c>
    </row>
    <row r="468" spans="1:10" x14ac:dyDescent="0.3">
      <c r="A468" s="7">
        <v>41418</v>
      </c>
      <c r="C468" s="9">
        <v>289100</v>
      </c>
      <c r="D468" s="4" t="s">
        <v>9</v>
      </c>
      <c r="E468" s="4" t="s">
        <v>24</v>
      </c>
      <c r="F468" s="4" t="s">
        <v>137</v>
      </c>
      <c r="H468" s="11">
        <f t="shared" si="14"/>
        <v>5</v>
      </c>
      <c r="I468" s="11">
        <f t="shared" si="14"/>
        <v>0</v>
      </c>
      <c r="J468" s="11">
        <f t="shared" si="15"/>
        <v>21</v>
      </c>
    </row>
    <row r="469" spans="1:10" x14ac:dyDescent="0.3">
      <c r="A469" s="7">
        <v>41418</v>
      </c>
      <c r="C469" s="9">
        <v>361375</v>
      </c>
      <c r="D469" s="4" t="s">
        <v>15</v>
      </c>
      <c r="E469" s="4" t="s">
        <v>24</v>
      </c>
      <c r="F469" s="4" t="s">
        <v>147</v>
      </c>
      <c r="H469" s="11">
        <f t="shared" si="14"/>
        <v>5</v>
      </c>
      <c r="I469" s="11">
        <f t="shared" si="14"/>
        <v>0</v>
      </c>
      <c r="J469" s="11">
        <f t="shared" si="15"/>
        <v>21</v>
      </c>
    </row>
    <row r="470" spans="1:10" x14ac:dyDescent="0.3">
      <c r="A470" s="7">
        <v>41418</v>
      </c>
      <c r="C470" s="9">
        <v>532666.75</v>
      </c>
      <c r="D470" s="4" t="s">
        <v>9</v>
      </c>
      <c r="E470" s="4" t="s">
        <v>24</v>
      </c>
      <c r="F470" s="4" t="s">
        <v>130</v>
      </c>
      <c r="H470" s="11">
        <f t="shared" si="14"/>
        <v>5</v>
      </c>
      <c r="I470" s="11">
        <f t="shared" si="14"/>
        <v>0</v>
      </c>
      <c r="J470" s="11">
        <f t="shared" si="15"/>
        <v>21</v>
      </c>
    </row>
    <row r="471" spans="1:10" x14ac:dyDescent="0.3">
      <c r="A471" s="7">
        <v>41418</v>
      </c>
      <c r="C471" s="9">
        <v>10620</v>
      </c>
      <c r="D471" s="4" t="s">
        <v>9</v>
      </c>
      <c r="E471" s="4" t="s">
        <v>24</v>
      </c>
      <c r="F471" s="4" t="s">
        <v>131</v>
      </c>
      <c r="H471" s="11">
        <f t="shared" si="14"/>
        <v>5</v>
      </c>
      <c r="I471" s="11">
        <f t="shared" si="14"/>
        <v>0</v>
      </c>
      <c r="J471" s="11">
        <f t="shared" si="15"/>
        <v>21</v>
      </c>
    </row>
    <row r="472" spans="1:10" x14ac:dyDescent="0.3">
      <c r="A472" s="7">
        <v>41421</v>
      </c>
      <c r="C472" s="9">
        <v>100000</v>
      </c>
      <c r="D472" s="4" t="s">
        <v>16</v>
      </c>
      <c r="E472" s="4" t="s">
        <v>24</v>
      </c>
      <c r="F472" s="4" t="s">
        <v>144</v>
      </c>
      <c r="H472" s="11">
        <f t="shared" si="14"/>
        <v>5</v>
      </c>
      <c r="I472" s="11">
        <f t="shared" si="14"/>
        <v>0</v>
      </c>
      <c r="J472" s="11">
        <f t="shared" si="15"/>
        <v>22</v>
      </c>
    </row>
    <row r="473" spans="1:10" x14ac:dyDescent="0.3">
      <c r="A473" s="7">
        <v>41421</v>
      </c>
      <c r="C473" s="9">
        <v>3393.21</v>
      </c>
      <c r="D473" s="4" t="s">
        <v>15</v>
      </c>
      <c r="E473" s="4" t="s">
        <v>24</v>
      </c>
      <c r="F473" s="4" t="s">
        <v>140</v>
      </c>
      <c r="H473" s="11">
        <f t="shared" si="14"/>
        <v>5</v>
      </c>
      <c r="I473" s="11">
        <f t="shared" si="14"/>
        <v>0</v>
      </c>
      <c r="J473" s="11">
        <f t="shared" si="15"/>
        <v>22</v>
      </c>
    </row>
    <row r="474" spans="1:10" x14ac:dyDescent="0.3">
      <c r="A474" s="7">
        <v>41421</v>
      </c>
      <c r="C474" s="9">
        <v>6401.29</v>
      </c>
      <c r="D474" s="4" t="s">
        <v>16</v>
      </c>
      <c r="E474" s="4" t="s">
        <v>24</v>
      </c>
      <c r="F474" s="4" t="s">
        <v>131</v>
      </c>
      <c r="H474" s="11">
        <f t="shared" si="14"/>
        <v>5</v>
      </c>
      <c r="I474" s="11">
        <f t="shared" si="14"/>
        <v>0</v>
      </c>
      <c r="J474" s="11">
        <f t="shared" si="15"/>
        <v>22</v>
      </c>
    </row>
    <row r="475" spans="1:10" x14ac:dyDescent="0.3">
      <c r="A475" s="7">
        <v>41421</v>
      </c>
      <c r="C475" s="9">
        <v>9112.23</v>
      </c>
      <c r="D475" s="4" t="s">
        <v>15</v>
      </c>
      <c r="E475" s="4" t="s">
        <v>24</v>
      </c>
      <c r="F475" s="4" t="s">
        <v>129</v>
      </c>
      <c r="H475" s="11">
        <f t="shared" si="14"/>
        <v>5</v>
      </c>
      <c r="I475" s="11">
        <f t="shared" si="14"/>
        <v>0</v>
      </c>
      <c r="J475" s="11">
        <f t="shared" si="15"/>
        <v>22</v>
      </c>
    </row>
    <row r="476" spans="1:10" x14ac:dyDescent="0.3">
      <c r="A476" s="7">
        <v>41421</v>
      </c>
      <c r="C476" s="9">
        <v>15000</v>
      </c>
      <c r="D476" s="4" t="s">
        <v>16</v>
      </c>
      <c r="E476" s="4" t="s">
        <v>24</v>
      </c>
      <c r="F476" s="4" t="s">
        <v>128</v>
      </c>
      <c r="H476" s="11">
        <f t="shared" si="14"/>
        <v>5</v>
      </c>
      <c r="I476" s="11">
        <f t="shared" si="14"/>
        <v>0</v>
      </c>
      <c r="J476" s="11">
        <f t="shared" si="15"/>
        <v>22</v>
      </c>
    </row>
    <row r="477" spans="1:10" x14ac:dyDescent="0.3">
      <c r="A477" s="7">
        <v>41421</v>
      </c>
      <c r="C477" s="9">
        <v>26349.4</v>
      </c>
      <c r="D477" s="4" t="s">
        <v>16</v>
      </c>
      <c r="E477" s="4" t="s">
        <v>24</v>
      </c>
      <c r="F477" s="4" t="s">
        <v>132</v>
      </c>
      <c r="H477" s="11">
        <f t="shared" si="14"/>
        <v>5</v>
      </c>
      <c r="I477" s="11">
        <f t="shared" si="14"/>
        <v>0</v>
      </c>
      <c r="J477" s="11">
        <f t="shared" si="15"/>
        <v>22</v>
      </c>
    </row>
    <row r="478" spans="1:10" x14ac:dyDescent="0.3">
      <c r="A478" s="7">
        <v>41421</v>
      </c>
      <c r="C478" s="9">
        <v>38940</v>
      </c>
      <c r="D478" s="4" t="s">
        <v>9</v>
      </c>
      <c r="E478" s="4" t="s">
        <v>24</v>
      </c>
      <c r="F478" s="4" t="s">
        <v>133</v>
      </c>
      <c r="H478" s="11">
        <f t="shared" si="14"/>
        <v>5</v>
      </c>
      <c r="I478" s="11">
        <f t="shared" si="14"/>
        <v>0</v>
      </c>
      <c r="J478" s="11">
        <f t="shared" si="15"/>
        <v>22</v>
      </c>
    </row>
    <row r="479" spans="1:10" x14ac:dyDescent="0.3">
      <c r="A479" s="7">
        <v>41421</v>
      </c>
      <c r="C479" s="9">
        <v>95580</v>
      </c>
      <c r="D479" s="4" t="s">
        <v>15</v>
      </c>
      <c r="E479" s="4" t="s">
        <v>24</v>
      </c>
      <c r="F479" s="4" t="s">
        <v>134</v>
      </c>
      <c r="H479" s="11">
        <f t="shared" si="14"/>
        <v>5</v>
      </c>
      <c r="I479" s="11">
        <f t="shared" si="14"/>
        <v>0</v>
      </c>
      <c r="J479" s="11">
        <f t="shared" si="15"/>
        <v>22</v>
      </c>
    </row>
    <row r="480" spans="1:10" x14ac:dyDescent="0.3">
      <c r="A480" s="7">
        <v>41421</v>
      </c>
      <c r="C480" s="9">
        <v>107380</v>
      </c>
      <c r="D480" s="4" t="s">
        <v>9</v>
      </c>
      <c r="E480" s="4" t="s">
        <v>24</v>
      </c>
      <c r="F480" s="4" t="s">
        <v>139</v>
      </c>
      <c r="H480" s="11">
        <f t="shared" si="14"/>
        <v>5</v>
      </c>
      <c r="I480" s="11">
        <f t="shared" si="14"/>
        <v>0</v>
      </c>
      <c r="J480" s="11">
        <f t="shared" si="15"/>
        <v>22</v>
      </c>
    </row>
    <row r="481" spans="1:10" x14ac:dyDescent="0.3">
      <c r="A481" s="7">
        <v>41421</v>
      </c>
      <c r="C481" s="9">
        <v>371700</v>
      </c>
      <c r="D481" s="4" t="s">
        <v>15</v>
      </c>
      <c r="E481" s="4" t="s">
        <v>24</v>
      </c>
      <c r="F481" s="4" t="s">
        <v>138</v>
      </c>
      <c r="H481" s="11">
        <f t="shared" si="14"/>
        <v>5</v>
      </c>
      <c r="I481" s="11">
        <f t="shared" si="14"/>
        <v>0</v>
      </c>
      <c r="J481" s="11">
        <f t="shared" si="15"/>
        <v>22</v>
      </c>
    </row>
    <row r="482" spans="1:10" x14ac:dyDescent="0.3">
      <c r="A482" s="7">
        <v>41421</v>
      </c>
      <c r="C482" s="9">
        <v>625990</v>
      </c>
      <c r="D482" s="4" t="s">
        <v>9</v>
      </c>
      <c r="E482" s="4" t="s">
        <v>24</v>
      </c>
      <c r="F482" s="4" t="s">
        <v>141</v>
      </c>
      <c r="H482" s="11">
        <f t="shared" si="14"/>
        <v>5</v>
      </c>
      <c r="I482" s="11">
        <f t="shared" si="14"/>
        <v>0</v>
      </c>
      <c r="J482" s="11">
        <f t="shared" si="15"/>
        <v>22</v>
      </c>
    </row>
    <row r="483" spans="1:10" x14ac:dyDescent="0.3">
      <c r="A483" s="7">
        <v>41422</v>
      </c>
      <c r="C483" s="9">
        <v>43140.800000000003</v>
      </c>
      <c r="D483" s="4" t="s">
        <v>16</v>
      </c>
      <c r="E483" s="4" t="s">
        <v>24</v>
      </c>
      <c r="F483" s="4" t="s">
        <v>139</v>
      </c>
      <c r="H483" s="11">
        <f t="shared" si="14"/>
        <v>5</v>
      </c>
      <c r="I483" s="11">
        <f t="shared" si="14"/>
        <v>0</v>
      </c>
      <c r="J483" s="11">
        <f t="shared" si="15"/>
        <v>22</v>
      </c>
    </row>
    <row r="484" spans="1:10" x14ac:dyDescent="0.3">
      <c r="A484" s="7">
        <v>41422</v>
      </c>
      <c r="C484" s="9">
        <v>16567.2</v>
      </c>
      <c r="D484" s="4" t="s">
        <v>15</v>
      </c>
      <c r="E484" s="4" t="s">
        <v>24</v>
      </c>
      <c r="F484" s="4" t="s">
        <v>128</v>
      </c>
      <c r="H484" s="11">
        <f t="shared" si="14"/>
        <v>5</v>
      </c>
      <c r="I484" s="11">
        <f t="shared" si="14"/>
        <v>0</v>
      </c>
      <c r="J484" s="11">
        <f t="shared" si="15"/>
        <v>22</v>
      </c>
    </row>
    <row r="485" spans="1:10" x14ac:dyDescent="0.3">
      <c r="A485" s="7">
        <v>41422</v>
      </c>
      <c r="C485" s="9">
        <v>218890</v>
      </c>
      <c r="D485" s="4" t="s">
        <v>15</v>
      </c>
      <c r="E485" s="4" t="s">
        <v>24</v>
      </c>
      <c r="F485" s="4" t="s">
        <v>132</v>
      </c>
      <c r="H485" s="11">
        <f t="shared" si="14"/>
        <v>5</v>
      </c>
      <c r="I485" s="11">
        <f t="shared" si="14"/>
        <v>0</v>
      </c>
      <c r="J485" s="11">
        <f t="shared" si="15"/>
        <v>22</v>
      </c>
    </row>
    <row r="486" spans="1:10" x14ac:dyDescent="0.3">
      <c r="A486" s="7">
        <v>41422</v>
      </c>
      <c r="C486" s="9">
        <v>253984.9</v>
      </c>
      <c r="D486" s="4" t="s">
        <v>9</v>
      </c>
      <c r="E486" s="4" t="s">
        <v>24</v>
      </c>
      <c r="F486" s="4" t="s">
        <v>138</v>
      </c>
      <c r="H486" s="11">
        <f t="shared" si="14"/>
        <v>5</v>
      </c>
      <c r="I486" s="11">
        <f t="shared" si="14"/>
        <v>0</v>
      </c>
      <c r="J486" s="11">
        <f t="shared" si="15"/>
        <v>22</v>
      </c>
    </row>
    <row r="487" spans="1:10" x14ac:dyDescent="0.3">
      <c r="A487" s="7">
        <v>41422</v>
      </c>
      <c r="C487" s="9">
        <v>399976</v>
      </c>
      <c r="D487" s="4" t="s">
        <v>9</v>
      </c>
      <c r="E487" s="4" t="s">
        <v>24</v>
      </c>
      <c r="F487" s="4" t="s">
        <v>128</v>
      </c>
      <c r="H487" s="11">
        <f t="shared" si="14"/>
        <v>5</v>
      </c>
      <c r="I487" s="11">
        <f t="shared" si="14"/>
        <v>0</v>
      </c>
      <c r="J487" s="11">
        <f t="shared" si="15"/>
        <v>22</v>
      </c>
    </row>
    <row r="488" spans="1:10" x14ac:dyDescent="0.3">
      <c r="A488" s="7">
        <v>41423</v>
      </c>
      <c r="C488" s="9">
        <v>9250</v>
      </c>
      <c r="D488" s="4" t="s">
        <v>15</v>
      </c>
      <c r="E488" s="4" t="s">
        <v>24</v>
      </c>
      <c r="F488" s="4" t="s">
        <v>135</v>
      </c>
      <c r="H488" s="11">
        <f t="shared" si="14"/>
        <v>5</v>
      </c>
      <c r="I488" s="11">
        <f t="shared" si="14"/>
        <v>0</v>
      </c>
      <c r="J488" s="11">
        <f t="shared" si="15"/>
        <v>22</v>
      </c>
    </row>
    <row r="489" spans="1:10" x14ac:dyDescent="0.3">
      <c r="A489" s="7">
        <v>41423</v>
      </c>
      <c r="C489" s="9">
        <v>30975</v>
      </c>
      <c r="D489" s="4" t="s">
        <v>9</v>
      </c>
      <c r="E489" s="4" t="s">
        <v>24</v>
      </c>
      <c r="F489" s="4" t="s">
        <v>130</v>
      </c>
      <c r="H489" s="11">
        <f t="shared" si="14"/>
        <v>5</v>
      </c>
      <c r="I489" s="11">
        <f t="shared" si="14"/>
        <v>0</v>
      </c>
      <c r="J489" s="11">
        <f t="shared" si="15"/>
        <v>22</v>
      </c>
    </row>
    <row r="490" spans="1:10" x14ac:dyDescent="0.3">
      <c r="A490" s="7">
        <v>41423</v>
      </c>
      <c r="C490" s="9">
        <v>55755</v>
      </c>
      <c r="D490" s="4" t="s">
        <v>16</v>
      </c>
      <c r="E490" s="4" t="s">
        <v>24</v>
      </c>
      <c r="F490" s="4" t="s">
        <v>137</v>
      </c>
      <c r="H490" s="11">
        <f t="shared" si="14"/>
        <v>5</v>
      </c>
      <c r="I490" s="11">
        <f t="shared" si="14"/>
        <v>0</v>
      </c>
      <c r="J490" s="11">
        <f t="shared" si="15"/>
        <v>22</v>
      </c>
    </row>
    <row r="491" spans="1:10" x14ac:dyDescent="0.3">
      <c r="A491" s="7">
        <v>41423</v>
      </c>
      <c r="C491" s="9">
        <v>126048.78</v>
      </c>
      <c r="D491" s="4" t="s">
        <v>9</v>
      </c>
      <c r="E491" s="4" t="s">
        <v>24</v>
      </c>
      <c r="F491" s="4" t="s">
        <v>138</v>
      </c>
      <c r="H491" s="11">
        <f t="shared" si="14"/>
        <v>5</v>
      </c>
      <c r="I491" s="11">
        <f t="shared" si="14"/>
        <v>0</v>
      </c>
      <c r="J491" s="11">
        <f t="shared" si="15"/>
        <v>22</v>
      </c>
    </row>
    <row r="492" spans="1:10" x14ac:dyDescent="0.3">
      <c r="A492" s="7">
        <v>41423</v>
      </c>
      <c r="C492" s="9">
        <v>206824.5</v>
      </c>
      <c r="D492" s="4" t="s">
        <v>15</v>
      </c>
      <c r="E492" s="4" t="s">
        <v>24</v>
      </c>
      <c r="F492" s="4" t="s">
        <v>138</v>
      </c>
      <c r="H492" s="11">
        <f t="shared" si="14"/>
        <v>5</v>
      </c>
      <c r="I492" s="11">
        <f t="shared" si="14"/>
        <v>0</v>
      </c>
      <c r="J492" s="11">
        <f t="shared" si="15"/>
        <v>22</v>
      </c>
    </row>
    <row r="493" spans="1:10" x14ac:dyDescent="0.3">
      <c r="A493" s="7">
        <v>41424</v>
      </c>
      <c r="C493" s="9">
        <v>21155.040000000001</v>
      </c>
      <c r="D493" s="4" t="s">
        <v>9</v>
      </c>
      <c r="E493" s="4" t="s">
        <v>24</v>
      </c>
      <c r="F493" s="4" t="s">
        <v>140</v>
      </c>
      <c r="H493" s="11">
        <f t="shared" si="14"/>
        <v>5</v>
      </c>
      <c r="I493" s="11">
        <f t="shared" si="14"/>
        <v>0</v>
      </c>
      <c r="J493" s="11">
        <f t="shared" si="15"/>
        <v>22</v>
      </c>
    </row>
    <row r="494" spans="1:10" x14ac:dyDescent="0.3">
      <c r="A494" s="7">
        <v>41424</v>
      </c>
      <c r="C494" s="9">
        <v>23417.1</v>
      </c>
      <c r="D494" s="4" t="s">
        <v>16</v>
      </c>
      <c r="E494" s="4" t="s">
        <v>24</v>
      </c>
      <c r="F494" s="4" t="s">
        <v>130</v>
      </c>
      <c r="H494" s="11">
        <f t="shared" si="14"/>
        <v>5</v>
      </c>
      <c r="I494" s="11">
        <f t="shared" si="14"/>
        <v>0</v>
      </c>
      <c r="J494" s="11">
        <f t="shared" si="15"/>
        <v>22</v>
      </c>
    </row>
    <row r="495" spans="1:10" x14ac:dyDescent="0.3">
      <c r="A495" s="7">
        <v>41424</v>
      </c>
      <c r="C495" s="9">
        <v>41300</v>
      </c>
      <c r="D495" s="4" t="s">
        <v>15</v>
      </c>
      <c r="E495" s="4" t="s">
        <v>24</v>
      </c>
      <c r="F495" s="4" t="s">
        <v>132</v>
      </c>
      <c r="H495" s="11">
        <f t="shared" si="14"/>
        <v>5</v>
      </c>
      <c r="I495" s="11">
        <f t="shared" si="14"/>
        <v>0</v>
      </c>
      <c r="J495" s="11">
        <f t="shared" si="15"/>
        <v>22</v>
      </c>
    </row>
    <row r="496" spans="1:10" x14ac:dyDescent="0.3">
      <c r="A496" s="7">
        <v>41424</v>
      </c>
      <c r="C496" s="9">
        <v>60180</v>
      </c>
      <c r="D496" s="4" t="s">
        <v>15</v>
      </c>
      <c r="E496" s="4" t="s">
        <v>24</v>
      </c>
      <c r="F496" s="4" t="s">
        <v>146</v>
      </c>
      <c r="H496" s="11">
        <f t="shared" si="14"/>
        <v>5</v>
      </c>
      <c r="I496" s="11">
        <f t="shared" si="14"/>
        <v>0</v>
      </c>
      <c r="J496" s="11">
        <f t="shared" si="15"/>
        <v>22</v>
      </c>
    </row>
    <row r="497" spans="1:10" x14ac:dyDescent="0.3">
      <c r="A497" s="7">
        <v>41424</v>
      </c>
      <c r="C497" s="9">
        <v>74340</v>
      </c>
      <c r="D497" s="4" t="s">
        <v>16</v>
      </c>
      <c r="E497" s="4" t="s">
        <v>24</v>
      </c>
      <c r="F497" s="4" t="s">
        <v>130</v>
      </c>
      <c r="H497" s="11">
        <f t="shared" si="14"/>
        <v>5</v>
      </c>
      <c r="I497" s="11">
        <f t="shared" si="14"/>
        <v>0</v>
      </c>
      <c r="J497" s="11">
        <f t="shared" si="15"/>
        <v>22</v>
      </c>
    </row>
    <row r="498" spans="1:10" x14ac:dyDescent="0.3">
      <c r="A498" s="7">
        <v>41424</v>
      </c>
      <c r="C498" s="9">
        <v>83787.38</v>
      </c>
      <c r="D498" s="4" t="s">
        <v>15</v>
      </c>
      <c r="E498" s="4" t="s">
        <v>24</v>
      </c>
      <c r="F498" s="4" t="s">
        <v>129</v>
      </c>
      <c r="H498" s="11">
        <f t="shared" si="14"/>
        <v>5</v>
      </c>
      <c r="I498" s="11">
        <f t="shared" si="14"/>
        <v>0</v>
      </c>
      <c r="J498" s="11">
        <f t="shared" si="15"/>
        <v>22</v>
      </c>
    </row>
    <row r="499" spans="1:10" x14ac:dyDescent="0.3">
      <c r="A499" s="7">
        <v>41424</v>
      </c>
      <c r="C499" s="9">
        <v>91011.19</v>
      </c>
      <c r="D499" s="4" t="s">
        <v>15</v>
      </c>
      <c r="E499" s="4" t="s">
        <v>24</v>
      </c>
      <c r="F499" s="4" t="s">
        <v>132</v>
      </c>
      <c r="H499" s="11">
        <f t="shared" si="14"/>
        <v>5</v>
      </c>
      <c r="I499" s="11">
        <f t="shared" si="14"/>
        <v>0</v>
      </c>
      <c r="J499" s="11">
        <f t="shared" si="15"/>
        <v>22</v>
      </c>
    </row>
    <row r="500" spans="1:10" x14ac:dyDescent="0.3">
      <c r="A500" s="7">
        <v>41424</v>
      </c>
      <c r="C500" s="9">
        <v>111510</v>
      </c>
      <c r="D500" s="4" t="s">
        <v>16</v>
      </c>
      <c r="E500" s="4" t="s">
        <v>24</v>
      </c>
      <c r="F500" s="4" t="s">
        <v>136</v>
      </c>
      <c r="H500" s="11">
        <f t="shared" si="14"/>
        <v>5</v>
      </c>
      <c r="I500" s="11">
        <f t="shared" si="14"/>
        <v>0</v>
      </c>
      <c r="J500" s="11">
        <f t="shared" si="15"/>
        <v>22</v>
      </c>
    </row>
    <row r="501" spans="1:10" x14ac:dyDescent="0.3">
      <c r="A501" s="7">
        <v>41424</v>
      </c>
      <c r="C501" s="9">
        <v>279944.68</v>
      </c>
      <c r="D501" s="4" t="s">
        <v>15</v>
      </c>
      <c r="E501" s="4" t="s">
        <v>24</v>
      </c>
      <c r="F501" s="4" t="s">
        <v>135</v>
      </c>
      <c r="H501" s="11">
        <f t="shared" si="14"/>
        <v>5</v>
      </c>
      <c r="I501" s="11">
        <f t="shared" si="14"/>
        <v>0</v>
      </c>
      <c r="J501" s="11">
        <f t="shared" si="15"/>
        <v>22</v>
      </c>
    </row>
    <row r="502" spans="1:10" x14ac:dyDescent="0.3">
      <c r="A502" s="7">
        <v>41424</v>
      </c>
      <c r="C502" s="9">
        <v>41300</v>
      </c>
      <c r="D502" s="4" t="s">
        <v>16</v>
      </c>
      <c r="E502" s="4" t="s">
        <v>24</v>
      </c>
      <c r="F502" s="4" t="s">
        <v>137</v>
      </c>
      <c r="H502" s="11">
        <f t="shared" si="14"/>
        <v>5</v>
      </c>
      <c r="I502" s="11">
        <f t="shared" si="14"/>
        <v>0</v>
      </c>
      <c r="J502" s="11">
        <f t="shared" si="15"/>
        <v>22</v>
      </c>
    </row>
    <row r="503" spans="1:10" x14ac:dyDescent="0.3">
      <c r="A503" s="7">
        <v>41424</v>
      </c>
      <c r="C503" s="9">
        <v>57339.15</v>
      </c>
      <c r="D503" s="4" t="s">
        <v>9</v>
      </c>
      <c r="E503" s="4" t="s">
        <v>24</v>
      </c>
      <c r="F503" s="4" t="s">
        <v>143</v>
      </c>
      <c r="H503" s="11">
        <f t="shared" si="14"/>
        <v>5</v>
      </c>
      <c r="I503" s="11">
        <f t="shared" si="14"/>
        <v>0</v>
      </c>
      <c r="J503" s="11">
        <f t="shared" si="15"/>
        <v>22</v>
      </c>
    </row>
    <row r="504" spans="1:10" x14ac:dyDescent="0.3">
      <c r="A504" s="7">
        <v>41425</v>
      </c>
      <c r="C504" s="9">
        <v>41300</v>
      </c>
      <c r="D504" s="4" t="s">
        <v>15</v>
      </c>
      <c r="E504" s="4" t="s">
        <v>24</v>
      </c>
      <c r="F504" s="4" t="s">
        <v>147</v>
      </c>
      <c r="H504" s="11">
        <f t="shared" si="14"/>
        <v>5</v>
      </c>
      <c r="I504" s="11">
        <f t="shared" si="14"/>
        <v>0</v>
      </c>
      <c r="J504" s="11">
        <f t="shared" si="15"/>
        <v>22</v>
      </c>
    </row>
    <row r="505" spans="1:10" x14ac:dyDescent="0.3">
      <c r="A505" s="7">
        <v>41425</v>
      </c>
      <c r="C505" s="9">
        <v>45135</v>
      </c>
      <c r="D505" s="4" t="s">
        <v>9</v>
      </c>
      <c r="E505" s="4" t="s">
        <v>24</v>
      </c>
      <c r="F505" s="4" t="s">
        <v>137</v>
      </c>
      <c r="H505" s="11">
        <f t="shared" si="14"/>
        <v>5</v>
      </c>
      <c r="I505" s="11">
        <f t="shared" si="14"/>
        <v>0</v>
      </c>
      <c r="J505" s="11">
        <f t="shared" si="15"/>
        <v>22</v>
      </c>
    </row>
    <row r="506" spans="1:10" x14ac:dyDescent="0.3">
      <c r="A506" s="7">
        <v>41428</v>
      </c>
      <c r="C506" s="9">
        <v>67850</v>
      </c>
      <c r="D506" s="4" t="s">
        <v>15</v>
      </c>
      <c r="E506" s="4" t="s">
        <v>24</v>
      </c>
      <c r="F506" s="4" t="s">
        <v>141</v>
      </c>
      <c r="H506" s="11">
        <f t="shared" si="14"/>
        <v>6</v>
      </c>
      <c r="I506" s="11">
        <f t="shared" si="14"/>
        <v>0</v>
      </c>
      <c r="J506" s="11">
        <f t="shared" si="15"/>
        <v>23</v>
      </c>
    </row>
    <row r="507" spans="1:10" x14ac:dyDescent="0.3">
      <c r="A507" s="7">
        <v>41429</v>
      </c>
      <c r="C507" s="9">
        <v>8673</v>
      </c>
      <c r="D507" s="4" t="s">
        <v>9</v>
      </c>
      <c r="E507" s="4" t="s">
        <v>24</v>
      </c>
      <c r="F507" s="4" t="s">
        <v>146</v>
      </c>
      <c r="H507" s="11">
        <f t="shared" si="14"/>
        <v>6</v>
      </c>
      <c r="I507" s="11">
        <f t="shared" si="14"/>
        <v>0</v>
      </c>
      <c r="J507" s="11">
        <f t="shared" si="15"/>
        <v>23</v>
      </c>
    </row>
    <row r="508" spans="1:10" x14ac:dyDescent="0.3">
      <c r="A508" s="7">
        <v>41429</v>
      </c>
      <c r="C508" s="9">
        <v>8673</v>
      </c>
      <c r="D508" s="4" t="s">
        <v>16</v>
      </c>
      <c r="E508" s="4" t="s">
        <v>24</v>
      </c>
      <c r="F508" s="4" t="s">
        <v>139</v>
      </c>
      <c r="H508" s="11">
        <f t="shared" si="14"/>
        <v>6</v>
      </c>
      <c r="I508" s="11">
        <f t="shared" si="14"/>
        <v>0</v>
      </c>
      <c r="J508" s="11">
        <f t="shared" si="15"/>
        <v>23</v>
      </c>
    </row>
    <row r="509" spans="1:10" x14ac:dyDescent="0.3">
      <c r="A509" s="7">
        <v>41429</v>
      </c>
      <c r="C509" s="9">
        <v>48468.5</v>
      </c>
      <c r="D509" s="4" t="s">
        <v>9</v>
      </c>
      <c r="E509" s="4" t="s">
        <v>24</v>
      </c>
      <c r="F509" s="4" t="s">
        <v>133</v>
      </c>
      <c r="H509" s="11">
        <f t="shared" si="14"/>
        <v>6</v>
      </c>
      <c r="I509" s="11">
        <f t="shared" si="14"/>
        <v>0</v>
      </c>
      <c r="J509" s="11">
        <f t="shared" si="15"/>
        <v>23</v>
      </c>
    </row>
    <row r="510" spans="1:10" x14ac:dyDescent="0.3">
      <c r="A510" s="7">
        <v>41429</v>
      </c>
      <c r="C510" s="9">
        <v>596183.31000000006</v>
      </c>
      <c r="D510" s="4" t="s">
        <v>15</v>
      </c>
      <c r="E510" s="4" t="s">
        <v>24</v>
      </c>
      <c r="F510" s="4" t="s">
        <v>142</v>
      </c>
      <c r="H510" s="11">
        <f t="shared" si="14"/>
        <v>6</v>
      </c>
      <c r="I510" s="11">
        <f t="shared" si="14"/>
        <v>0</v>
      </c>
      <c r="J510" s="11">
        <f t="shared" si="15"/>
        <v>23</v>
      </c>
    </row>
    <row r="511" spans="1:10" x14ac:dyDescent="0.3">
      <c r="A511" s="7">
        <v>41429</v>
      </c>
      <c r="C511" s="9">
        <v>1391165.46</v>
      </c>
      <c r="D511" s="4" t="s">
        <v>15</v>
      </c>
      <c r="E511" s="4" t="s">
        <v>24</v>
      </c>
      <c r="F511" s="4" t="s">
        <v>127</v>
      </c>
      <c r="H511" s="11">
        <f t="shared" si="14"/>
        <v>6</v>
      </c>
      <c r="I511" s="11">
        <f t="shared" si="14"/>
        <v>0</v>
      </c>
      <c r="J511" s="11">
        <f t="shared" si="15"/>
        <v>23</v>
      </c>
    </row>
    <row r="512" spans="1:10" x14ac:dyDescent="0.3">
      <c r="A512" s="7">
        <v>41430</v>
      </c>
      <c r="C512" s="9">
        <v>289.10000000000002</v>
      </c>
      <c r="D512" s="4" t="s">
        <v>15</v>
      </c>
      <c r="E512" s="4" t="s">
        <v>24</v>
      </c>
      <c r="F512" s="4" t="s">
        <v>143</v>
      </c>
      <c r="H512" s="11">
        <f t="shared" si="14"/>
        <v>6</v>
      </c>
      <c r="I512" s="11">
        <f t="shared" si="14"/>
        <v>0</v>
      </c>
      <c r="J512" s="11">
        <f t="shared" si="15"/>
        <v>23</v>
      </c>
    </row>
    <row r="513" spans="1:10" x14ac:dyDescent="0.3">
      <c r="A513" s="7">
        <v>41430</v>
      </c>
      <c r="C513" s="9">
        <v>2202.77</v>
      </c>
      <c r="D513" s="4" t="s">
        <v>15</v>
      </c>
      <c r="E513" s="4" t="s">
        <v>24</v>
      </c>
      <c r="F513" s="4" t="s">
        <v>130</v>
      </c>
      <c r="H513" s="11">
        <f t="shared" si="14"/>
        <v>6</v>
      </c>
      <c r="I513" s="11">
        <f t="shared" si="14"/>
        <v>0</v>
      </c>
      <c r="J513" s="11">
        <f t="shared" si="15"/>
        <v>23</v>
      </c>
    </row>
    <row r="514" spans="1:10" x14ac:dyDescent="0.3">
      <c r="A514" s="7">
        <v>41430</v>
      </c>
      <c r="C514" s="9">
        <v>8850</v>
      </c>
      <c r="D514" s="4" t="s">
        <v>9</v>
      </c>
      <c r="E514" s="4" t="s">
        <v>24</v>
      </c>
      <c r="F514" s="4" t="s">
        <v>146</v>
      </c>
      <c r="H514" s="11">
        <f t="shared" si="14"/>
        <v>6</v>
      </c>
      <c r="I514" s="11">
        <f t="shared" si="14"/>
        <v>0</v>
      </c>
      <c r="J514" s="11">
        <f t="shared" si="15"/>
        <v>23</v>
      </c>
    </row>
    <row r="515" spans="1:10" x14ac:dyDescent="0.3">
      <c r="A515" s="7">
        <v>41430</v>
      </c>
      <c r="C515" s="9">
        <v>11800</v>
      </c>
      <c r="D515" s="4" t="s">
        <v>9</v>
      </c>
      <c r="E515" s="4" t="s">
        <v>24</v>
      </c>
      <c r="F515" s="4" t="s">
        <v>132</v>
      </c>
      <c r="H515" s="11">
        <f t="shared" si="14"/>
        <v>6</v>
      </c>
      <c r="I515" s="11">
        <f t="shared" si="14"/>
        <v>0</v>
      </c>
      <c r="J515" s="11">
        <f t="shared" si="15"/>
        <v>23</v>
      </c>
    </row>
    <row r="516" spans="1:10" x14ac:dyDescent="0.3">
      <c r="A516" s="7">
        <v>41430</v>
      </c>
      <c r="C516" s="9">
        <v>11800</v>
      </c>
      <c r="D516" s="4" t="s">
        <v>9</v>
      </c>
      <c r="E516" s="4" t="s">
        <v>24</v>
      </c>
      <c r="F516" s="4" t="s">
        <v>142</v>
      </c>
      <c r="H516" s="11">
        <f t="shared" ref="H516:I579" si="16">IF(ISBLANK(A516),0,MONTH(A516))</f>
        <v>6</v>
      </c>
      <c r="I516" s="11">
        <f t="shared" si="16"/>
        <v>0</v>
      </c>
      <c r="J516" s="11">
        <f t="shared" ref="J516:J579" si="17">WEEKNUM(A516)</f>
        <v>23</v>
      </c>
    </row>
    <row r="517" spans="1:10" x14ac:dyDescent="0.3">
      <c r="A517" s="7">
        <v>41430</v>
      </c>
      <c r="C517" s="9">
        <v>14750</v>
      </c>
      <c r="D517" s="4" t="s">
        <v>16</v>
      </c>
      <c r="E517" s="4" t="s">
        <v>24</v>
      </c>
      <c r="F517" s="4" t="s">
        <v>143</v>
      </c>
      <c r="H517" s="11">
        <f t="shared" si="16"/>
        <v>6</v>
      </c>
      <c r="I517" s="11">
        <f t="shared" si="16"/>
        <v>0</v>
      </c>
      <c r="J517" s="11">
        <f t="shared" si="17"/>
        <v>23</v>
      </c>
    </row>
    <row r="518" spans="1:10" x14ac:dyDescent="0.3">
      <c r="A518" s="7">
        <v>41430</v>
      </c>
      <c r="C518" s="9">
        <v>17700</v>
      </c>
      <c r="D518" s="4" t="s">
        <v>16</v>
      </c>
      <c r="E518" s="4" t="s">
        <v>24</v>
      </c>
      <c r="F518" s="4" t="s">
        <v>145</v>
      </c>
      <c r="H518" s="11">
        <f t="shared" si="16"/>
        <v>6</v>
      </c>
      <c r="I518" s="11">
        <f t="shared" si="16"/>
        <v>0</v>
      </c>
      <c r="J518" s="11">
        <f t="shared" si="17"/>
        <v>23</v>
      </c>
    </row>
    <row r="519" spans="1:10" x14ac:dyDescent="0.3">
      <c r="A519" s="7">
        <v>41430</v>
      </c>
      <c r="C519" s="9">
        <v>53690</v>
      </c>
      <c r="D519" s="4" t="s">
        <v>16</v>
      </c>
      <c r="E519" s="4" t="s">
        <v>24</v>
      </c>
      <c r="F519" s="4" t="s">
        <v>141</v>
      </c>
      <c r="H519" s="11">
        <f t="shared" si="16"/>
        <v>6</v>
      </c>
      <c r="I519" s="11">
        <f t="shared" si="16"/>
        <v>0</v>
      </c>
      <c r="J519" s="11">
        <f t="shared" si="17"/>
        <v>23</v>
      </c>
    </row>
    <row r="520" spans="1:10" x14ac:dyDescent="0.3">
      <c r="A520" s="7">
        <v>41430</v>
      </c>
      <c r="C520" s="9">
        <v>100000</v>
      </c>
      <c r="D520" s="4" t="s">
        <v>9</v>
      </c>
      <c r="E520" s="4" t="s">
        <v>24</v>
      </c>
      <c r="F520" s="4" t="s">
        <v>137</v>
      </c>
      <c r="H520" s="11">
        <f t="shared" si="16"/>
        <v>6</v>
      </c>
      <c r="I520" s="11">
        <f t="shared" si="16"/>
        <v>0</v>
      </c>
      <c r="J520" s="11">
        <f t="shared" si="17"/>
        <v>23</v>
      </c>
    </row>
    <row r="521" spans="1:10" x14ac:dyDescent="0.3">
      <c r="A521" s="7">
        <v>41431</v>
      </c>
      <c r="C521" s="9">
        <v>8850</v>
      </c>
      <c r="D521" s="4" t="s">
        <v>16</v>
      </c>
      <c r="E521" s="4" t="s">
        <v>24</v>
      </c>
      <c r="F521" s="4" t="s">
        <v>134</v>
      </c>
      <c r="H521" s="11">
        <f t="shared" si="16"/>
        <v>6</v>
      </c>
      <c r="I521" s="11">
        <f t="shared" si="16"/>
        <v>0</v>
      </c>
      <c r="J521" s="11">
        <f t="shared" si="17"/>
        <v>23</v>
      </c>
    </row>
    <row r="522" spans="1:10" x14ac:dyDescent="0.3">
      <c r="A522" s="7">
        <v>41431</v>
      </c>
      <c r="C522" s="9">
        <v>39841.99</v>
      </c>
      <c r="D522" s="4" t="s">
        <v>15</v>
      </c>
      <c r="E522" s="4" t="s">
        <v>24</v>
      </c>
      <c r="F522" s="4" t="s">
        <v>127</v>
      </c>
      <c r="H522" s="11">
        <f t="shared" si="16"/>
        <v>6</v>
      </c>
      <c r="I522" s="11">
        <f t="shared" si="16"/>
        <v>0</v>
      </c>
      <c r="J522" s="11">
        <f t="shared" si="17"/>
        <v>23</v>
      </c>
    </row>
    <row r="523" spans="1:10" x14ac:dyDescent="0.3">
      <c r="A523" s="7">
        <v>41431</v>
      </c>
      <c r="C523" s="9">
        <v>53100</v>
      </c>
      <c r="D523" s="4" t="s">
        <v>15</v>
      </c>
      <c r="E523" s="4" t="s">
        <v>24</v>
      </c>
      <c r="F523" s="4" t="s">
        <v>130</v>
      </c>
      <c r="H523" s="11">
        <f t="shared" si="16"/>
        <v>6</v>
      </c>
      <c r="I523" s="11">
        <f t="shared" si="16"/>
        <v>0</v>
      </c>
      <c r="J523" s="11">
        <f t="shared" si="17"/>
        <v>23</v>
      </c>
    </row>
    <row r="524" spans="1:10" x14ac:dyDescent="0.3">
      <c r="A524" s="7">
        <v>41432</v>
      </c>
      <c r="C524" s="9">
        <v>15198.4</v>
      </c>
      <c r="D524" s="4" t="s">
        <v>9</v>
      </c>
      <c r="E524" s="4" t="s">
        <v>24</v>
      </c>
      <c r="F524" s="4" t="s">
        <v>143</v>
      </c>
      <c r="H524" s="11">
        <f t="shared" si="16"/>
        <v>6</v>
      </c>
      <c r="I524" s="11">
        <f t="shared" si="16"/>
        <v>0</v>
      </c>
      <c r="J524" s="11">
        <f t="shared" si="17"/>
        <v>23</v>
      </c>
    </row>
    <row r="525" spans="1:10" x14ac:dyDescent="0.3">
      <c r="A525" s="7">
        <v>41432</v>
      </c>
      <c r="C525" s="9">
        <v>200080.8</v>
      </c>
      <c r="D525" s="4" t="s">
        <v>15</v>
      </c>
      <c r="E525" s="4" t="s">
        <v>24</v>
      </c>
      <c r="F525" s="4" t="s">
        <v>145</v>
      </c>
      <c r="H525" s="11">
        <f t="shared" si="16"/>
        <v>6</v>
      </c>
      <c r="I525" s="11">
        <f t="shared" si="16"/>
        <v>0</v>
      </c>
      <c r="J525" s="11">
        <f t="shared" si="17"/>
        <v>23</v>
      </c>
    </row>
    <row r="526" spans="1:10" x14ac:dyDescent="0.3">
      <c r="A526" s="7">
        <v>41432</v>
      </c>
      <c r="C526" s="9">
        <v>200080.8</v>
      </c>
      <c r="D526" s="4" t="s">
        <v>9</v>
      </c>
      <c r="E526" s="4" t="s">
        <v>24</v>
      </c>
      <c r="F526" s="4" t="s">
        <v>141</v>
      </c>
      <c r="H526" s="11">
        <f t="shared" si="16"/>
        <v>6</v>
      </c>
      <c r="I526" s="11">
        <f t="shared" si="16"/>
        <v>0</v>
      </c>
      <c r="J526" s="11">
        <f t="shared" si="17"/>
        <v>23</v>
      </c>
    </row>
    <row r="527" spans="1:10" x14ac:dyDescent="0.3">
      <c r="A527" s="7">
        <v>41432</v>
      </c>
      <c r="C527" s="9">
        <v>84960</v>
      </c>
      <c r="D527" s="4" t="s">
        <v>15</v>
      </c>
      <c r="E527" s="4" t="s">
        <v>24</v>
      </c>
      <c r="F527" s="4" t="s">
        <v>147</v>
      </c>
      <c r="H527" s="11">
        <f t="shared" si="16"/>
        <v>6</v>
      </c>
      <c r="I527" s="11">
        <f t="shared" si="16"/>
        <v>0</v>
      </c>
      <c r="J527" s="11">
        <f t="shared" si="17"/>
        <v>23</v>
      </c>
    </row>
    <row r="528" spans="1:10" x14ac:dyDescent="0.3">
      <c r="A528" s="7">
        <v>41432</v>
      </c>
      <c r="C528" s="9">
        <v>7080</v>
      </c>
      <c r="D528" s="4" t="s">
        <v>9</v>
      </c>
      <c r="E528" s="4" t="s">
        <v>24</v>
      </c>
      <c r="F528" s="4" t="s">
        <v>133</v>
      </c>
      <c r="H528" s="11">
        <f t="shared" si="16"/>
        <v>6</v>
      </c>
      <c r="I528" s="11">
        <f t="shared" si="16"/>
        <v>0</v>
      </c>
      <c r="J528" s="11">
        <f t="shared" si="17"/>
        <v>23</v>
      </c>
    </row>
    <row r="529" spans="1:10" x14ac:dyDescent="0.3">
      <c r="A529" s="7">
        <v>41432</v>
      </c>
      <c r="C529" s="9">
        <v>54299.45</v>
      </c>
      <c r="D529" s="4" t="s">
        <v>9</v>
      </c>
      <c r="E529" s="4" t="s">
        <v>24</v>
      </c>
      <c r="F529" s="4" t="s">
        <v>129</v>
      </c>
      <c r="H529" s="11">
        <f t="shared" si="16"/>
        <v>6</v>
      </c>
      <c r="I529" s="11">
        <f t="shared" si="16"/>
        <v>0</v>
      </c>
      <c r="J529" s="11">
        <f t="shared" si="17"/>
        <v>23</v>
      </c>
    </row>
    <row r="530" spans="1:10" x14ac:dyDescent="0.3">
      <c r="A530" s="7">
        <v>41432</v>
      </c>
      <c r="C530" s="9">
        <v>99025.600000000006</v>
      </c>
      <c r="D530" s="4" t="s">
        <v>15</v>
      </c>
      <c r="E530" s="4" t="s">
        <v>24</v>
      </c>
      <c r="F530" s="4" t="s">
        <v>142</v>
      </c>
      <c r="H530" s="11">
        <f t="shared" si="16"/>
        <v>6</v>
      </c>
      <c r="I530" s="11">
        <f t="shared" si="16"/>
        <v>0</v>
      </c>
      <c r="J530" s="11">
        <f t="shared" si="17"/>
        <v>23</v>
      </c>
    </row>
    <row r="531" spans="1:10" x14ac:dyDescent="0.3">
      <c r="A531" s="7">
        <v>41432</v>
      </c>
      <c r="C531" s="9">
        <v>16874</v>
      </c>
      <c r="D531" s="4" t="s">
        <v>9</v>
      </c>
      <c r="E531" s="4" t="s">
        <v>24</v>
      </c>
      <c r="F531" s="4" t="s">
        <v>145</v>
      </c>
      <c r="H531" s="11">
        <f t="shared" si="16"/>
        <v>6</v>
      </c>
      <c r="I531" s="11">
        <f t="shared" si="16"/>
        <v>0</v>
      </c>
      <c r="J531" s="11">
        <f t="shared" si="17"/>
        <v>23</v>
      </c>
    </row>
    <row r="532" spans="1:10" x14ac:dyDescent="0.3">
      <c r="A532" s="7">
        <v>41432</v>
      </c>
      <c r="C532" s="9">
        <v>26863.88</v>
      </c>
      <c r="D532" s="4" t="s">
        <v>16</v>
      </c>
      <c r="E532" s="4" t="s">
        <v>24</v>
      </c>
      <c r="F532" s="4" t="s">
        <v>138</v>
      </c>
      <c r="H532" s="11">
        <f t="shared" si="16"/>
        <v>6</v>
      </c>
      <c r="I532" s="11">
        <f t="shared" si="16"/>
        <v>0</v>
      </c>
      <c r="J532" s="11">
        <f t="shared" si="17"/>
        <v>23</v>
      </c>
    </row>
    <row r="533" spans="1:10" x14ac:dyDescent="0.3">
      <c r="A533" s="7">
        <v>41432</v>
      </c>
      <c r="C533" s="9">
        <v>309750</v>
      </c>
      <c r="D533" s="4" t="s">
        <v>15</v>
      </c>
      <c r="E533" s="4" t="s">
        <v>24</v>
      </c>
      <c r="F533" s="4" t="s">
        <v>136</v>
      </c>
      <c r="H533" s="11">
        <f t="shared" si="16"/>
        <v>6</v>
      </c>
      <c r="I533" s="11">
        <f t="shared" si="16"/>
        <v>0</v>
      </c>
      <c r="J533" s="11">
        <f t="shared" si="17"/>
        <v>23</v>
      </c>
    </row>
    <row r="534" spans="1:10" x14ac:dyDescent="0.3">
      <c r="A534" s="7">
        <v>41432</v>
      </c>
      <c r="C534" s="9">
        <v>100359</v>
      </c>
      <c r="D534" s="4" t="s">
        <v>15</v>
      </c>
      <c r="E534" s="4" t="s">
        <v>24</v>
      </c>
      <c r="F534" s="4" t="s">
        <v>144</v>
      </c>
      <c r="H534" s="11">
        <f t="shared" si="16"/>
        <v>6</v>
      </c>
      <c r="I534" s="11">
        <f t="shared" si="16"/>
        <v>0</v>
      </c>
      <c r="J534" s="11">
        <f t="shared" si="17"/>
        <v>23</v>
      </c>
    </row>
    <row r="535" spans="1:10" x14ac:dyDescent="0.3">
      <c r="A535" s="7">
        <v>41432</v>
      </c>
      <c r="C535" s="9">
        <v>73750</v>
      </c>
      <c r="D535" s="4" t="s">
        <v>15</v>
      </c>
      <c r="E535" s="4" t="s">
        <v>24</v>
      </c>
      <c r="F535" s="4" t="s">
        <v>132</v>
      </c>
      <c r="H535" s="11">
        <f t="shared" si="16"/>
        <v>6</v>
      </c>
      <c r="I535" s="11">
        <f t="shared" si="16"/>
        <v>0</v>
      </c>
      <c r="J535" s="11">
        <f t="shared" si="17"/>
        <v>23</v>
      </c>
    </row>
    <row r="536" spans="1:10" x14ac:dyDescent="0.3">
      <c r="A536" s="7">
        <v>41432</v>
      </c>
      <c r="C536" s="9">
        <v>41311.089999999997</v>
      </c>
      <c r="D536" s="4" t="s">
        <v>16</v>
      </c>
      <c r="E536" s="4" t="s">
        <v>24</v>
      </c>
      <c r="F536" s="4" t="s">
        <v>145</v>
      </c>
      <c r="H536" s="11">
        <f t="shared" si="16"/>
        <v>6</v>
      </c>
      <c r="I536" s="11">
        <f t="shared" si="16"/>
        <v>0</v>
      </c>
      <c r="J536" s="11">
        <f t="shared" si="17"/>
        <v>23</v>
      </c>
    </row>
    <row r="537" spans="1:10" x14ac:dyDescent="0.3">
      <c r="A537" s="7">
        <v>41432</v>
      </c>
      <c r="C537" s="9">
        <v>10620</v>
      </c>
      <c r="D537" s="4" t="s">
        <v>9</v>
      </c>
      <c r="E537" s="4" t="s">
        <v>24</v>
      </c>
      <c r="F537" s="4" t="s">
        <v>146</v>
      </c>
      <c r="H537" s="11">
        <f t="shared" si="16"/>
        <v>6</v>
      </c>
      <c r="I537" s="11">
        <f t="shared" si="16"/>
        <v>0</v>
      </c>
      <c r="J537" s="11">
        <f t="shared" si="17"/>
        <v>23</v>
      </c>
    </row>
    <row r="538" spans="1:10" x14ac:dyDescent="0.3">
      <c r="A538" s="7">
        <v>41432</v>
      </c>
      <c r="C538" s="9">
        <v>6990</v>
      </c>
      <c r="D538" s="4" t="s">
        <v>9</v>
      </c>
      <c r="E538" s="4" t="s">
        <v>24</v>
      </c>
      <c r="F538" s="4" t="s">
        <v>130</v>
      </c>
      <c r="H538" s="11">
        <f t="shared" si="16"/>
        <v>6</v>
      </c>
      <c r="I538" s="11">
        <f t="shared" si="16"/>
        <v>0</v>
      </c>
      <c r="J538" s="11">
        <f t="shared" si="17"/>
        <v>23</v>
      </c>
    </row>
    <row r="539" spans="1:10" x14ac:dyDescent="0.3">
      <c r="A539" s="7">
        <v>41435</v>
      </c>
      <c r="C539" s="9">
        <v>107763.68</v>
      </c>
      <c r="D539" s="4" t="s">
        <v>15</v>
      </c>
      <c r="E539" s="4" t="s">
        <v>24</v>
      </c>
      <c r="F539" s="4" t="s">
        <v>130</v>
      </c>
      <c r="H539" s="11">
        <f t="shared" si="16"/>
        <v>6</v>
      </c>
      <c r="I539" s="11">
        <f t="shared" si="16"/>
        <v>0</v>
      </c>
      <c r="J539" s="11">
        <f t="shared" si="17"/>
        <v>24</v>
      </c>
    </row>
    <row r="540" spans="1:10" x14ac:dyDescent="0.3">
      <c r="A540" s="7">
        <v>41435</v>
      </c>
      <c r="C540" s="9">
        <v>3717</v>
      </c>
      <c r="D540" s="4" t="s">
        <v>9</v>
      </c>
      <c r="E540" s="4" t="s">
        <v>24</v>
      </c>
      <c r="F540" s="4" t="s">
        <v>136</v>
      </c>
      <c r="H540" s="11">
        <f t="shared" si="16"/>
        <v>6</v>
      </c>
      <c r="I540" s="11">
        <f t="shared" si="16"/>
        <v>0</v>
      </c>
      <c r="J540" s="11">
        <f t="shared" si="17"/>
        <v>24</v>
      </c>
    </row>
    <row r="541" spans="1:10" x14ac:dyDescent="0.3">
      <c r="A541" s="7">
        <v>41435</v>
      </c>
      <c r="C541" s="9">
        <v>13195.35</v>
      </c>
      <c r="D541" s="4" t="s">
        <v>9</v>
      </c>
      <c r="E541" s="4" t="s">
        <v>24</v>
      </c>
      <c r="F541" s="4" t="s">
        <v>136</v>
      </c>
      <c r="H541" s="11">
        <f t="shared" si="16"/>
        <v>6</v>
      </c>
      <c r="I541" s="11">
        <f t="shared" si="16"/>
        <v>0</v>
      </c>
      <c r="J541" s="11">
        <f t="shared" si="17"/>
        <v>24</v>
      </c>
    </row>
    <row r="542" spans="1:10" x14ac:dyDescent="0.3">
      <c r="A542" s="7">
        <v>41435</v>
      </c>
      <c r="C542" s="9">
        <v>14160.04</v>
      </c>
      <c r="D542" s="4" t="s">
        <v>9</v>
      </c>
      <c r="E542" s="4" t="s">
        <v>24</v>
      </c>
      <c r="F542" s="4" t="s">
        <v>128</v>
      </c>
      <c r="H542" s="11">
        <f t="shared" si="16"/>
        <v>6</v>
      </c>
      <c r="I542" s="11">
        <f t="shared" si="16"/>
        <v>0</v>
      </c>
      <c r="J542" s="11">
        <f t="shared" si="17"/>
        <v>24</v>
      </c>
    </row>
    <row r="543" spans="1:10" x14ac:dyDescent="0.3">
      <c r="A543" s="7">
        <v>41435</v>
      </c>
      <c r="C543" s="9">
        <v>29337.94</v>
      </c>
      <c r="D543" s="4" t="s">
        <v>9</v>
      </c>
      <c r="E543" s="4" t="s">
        <v>24</v>
      </c>
      <c r="F543" s="4" t="s">
        <v>134</v>
      </c>
      <c r="H543" s="11">
        <f t="shared" si="16"/>
        <v>6</v>
      </c>
      <c r="I543" s="11">
        <f t="shared" si="16"/>
        <v>0</v>
      </c>
      <c r="J543" s="11">
        <f t="shared" si="17"/>
        <v>24</v>
      </c>
    </row>
    <row r="544" spans="1:10" x14ac:dyDescent="0.3">
      <c r="A544" s="7">
        <v>41435</v>
      </c>
      <c r="C544" s="9">
        <v>41630.400000000001</v>
      </c>
      <c r="D544" s="4" t="s">
        <v>16</v>
      </c>
      <c r="E544" s="4" t="s">
        <v>24</v>
      </c>
      <c r="F544" s="4" t="s">
        <v>143</v>
      </c>
      <c r="H544" s="11">
        <f t="shared" si="16"/>
        <v>6</v>
      </c>
      <c r="I544" s="11">
        <f t="shared" si="16"/>
        <v>0</v>
      </c>
      <c r="J544" s="11">
        <f t="shared" si="17"/>
        <v>24</v>
      </c>
    </row>
    <row r="545" spans="1:10" x14ac:dyDescent="0.3">
      <c r="A545" s="7">
        <v>41435</v>
      </c>
      <c r="C545" s="9">
        <v>52244.5</v>
      </c>
      <c r="D545" s="4" t="s">
        <v>9</v>
      </c>
      <c r="E545" s="4" t="s">
        <v>24</v>
      </c>
      <c r="F545" s="4" t="s">
        <v>133</v>
      </c>
      <c r="H545" s="11">
        <f t="shared" si="16"/>
        <v>6</v>
      </c>
      <c r="I545" s="11">
        <f t="shared" si="16"/>
        <v>0</v>
      </c>
      <c r="J545" s="11">
        <f t="shared" si="17"/>
        <v>24</v>
      </c>
    </row>
    <row r="546" spans="1:10" x14ac:dyDescent="0.3">
      <c r="A546" s="7">
        <v>41435</v>
      </c>
      <c r="C546" s="9">
        <v>61124</v>
      </c>
      <c r="D546" s="4" t="s">
        <v>15</v>
      </c>
      <c r="E546" s="4" t="s">
        <v>24</v>
      </c>
      <c r="F546" s="4" t="s">
        <v>142</v>
      </c>
      <c r="H546" s="11">
        <f t="shared" si="16"/>
        <v>6</v>
      </c>
      <c r="I546" s="11">
        <f t="shared" si="16"/>
        <v>0</v>
      </c>
      <c r="J546" s="11">
        <f t="shared" si="17"/>
        <v>24</v>
      </c>
    </row>
    <row r="547" spans="1:10" x14ac:dyDescent="0.3">
      <c r="A547" s="7">
        <v>41435</v>
      </c>
      <c r="C547" s="9">
        <v>94638.53</v>
      </c>
      <c r="D547" s="4" t="s">
        <v>9</v>
      </c>
      <c r="E547" s="4" t="s">
        <v>24</v>
      </c>
      <c r="F547" s="4" t="s">
        <v>139</v>
      </c>
      <c r="H547" s="11">
        <f t="shared" si="16"/>
        <v>6</v>
      </c>
      <c r="I547" s="11">
        <f t="shared" si="16"/>
        <v>0</v>
      </c>
      <c r="J547" s="11">
        <f t="shared" si="17"/>
        <v>24</v>
      </c>
    </row>
    <row r="548" spans="1:10" x14ac:dyDescent="0.3">
      <c r="A548" s="7">
        <v>41435</v>
      </c>
      <c r="C548" s="9">
        <v>112749</v>
      </c>
      <c r="D548" s="4" t="s">
        <v>9</v>
      </c>
      <c r="E548" s="4" t="s">
        <v>24</v>
      </c>
      <c r="F548" s="4" t="s">
        <v>131</v>
      </c>
      <c r="H548" s="11">
        <f t="shared" si="16"/>
        <v>6</v>
      </c>
      <c r="I548" s="11">
        <f t="shared" si="16"/>
        <v>0</v>
      </c>
      <c r="J548" s="11">
        <f t="shared" si="17"/>
        <v>24</v>
      </c>
    </row>
    <row r="549" spans="1:10" x14ac:dyDescent="0.3">
      <c r="A549" s="7">
        <v>41435</v>
      </c>
      <c r="C549" s="9">
        <v>115640</v>
      </c>
      <c r="D549" s="4" t="s">
        <v>16</v>
      </c>
      <c r="E549" s="4" t="s">
        <v>24</v>
      </c>
      <c r="F549" s="4" t="s">
        <v>138</v>
      </c>
      <c r="H549" s="11">
        <f t="shared" si="16"/>
        <v>6</v>
      </c>
      <c r="I549" s="11">
        <f t="shared" si="16"/>
        <v>0</v>
      </c>
      <c r="J549" s="11">
        <f t="shared" si="17"/>
        <v>24</v>
      </c>
    </row>
    <row r="550" spans="1:10" x14ac:dyDescent="0.3">
      <c r="A550" s="7">
        <v>41436</v>
      </c>
      <c r="C550" s="9">
        <v>903.44</v>
      </c>
      <c r="D550" s="4" t="s">
        <v>9</v>
      </c>
      <c r="E550" s="4" t="s">
        <v>24</v>
      </c>
      <c r="F550" s="4" t="s">
        <v>142</v>
      </c>
      <c r="H550" s="11">
        <f t="shared" si="16"/>
        <v>6</v>
      </c>
      <c r="I550" s="11">
        <f t="shared" si="16"/>
        <v>0</v>
      </c>
      <c r="J550" s="11">
        <f t="shared" si="17"/>
        <v>24</v>
      </c>
    </row>
    <row r="551" spans="1:10" x14ac:dyDescent="0.3">
      <c r="A551" s="7">
        <v>41436</v>
      </c>
      <c r="C551" s="9">
        <v>3613.75</v>
      </c>
      <c r="D551" s="4" t="s">
        <v>15</v>
      </c>
      <c r="E551" s="4" t="s">
        <v>24</v>
      </c>
      <c r="F551" s="4" t="s">
        <v>138</v>
      </c>
      <c r="H551" s="11">
        <f t="shared" si="16"/>
        <v>6</v>
      </c>
      <c r="I551" s="11">
        <f t="shared" si="16"/>
        <v>0</v>
      </c>
      <c r="J551" s="11">
        <f t="shared" si="17"/>
        <v>24</v>
      </c>
    </row>
    <row r="552" spans="1:10" x14ac:dyDescent="0.3">
      <c r="A552" s="7">
        <v>41436</v>
      </c>
      <c r="C552" s="9">
        <v>3794.44</v>
      </c>
      <c r="D552" s="4" t="s">
        <v>9</v>
      </c>
      <c r="E552" s="4" t="s">
        <v>24</v>
      </c>
      <c r="F552" s="4" t="s">
        <v>138</v>
      </c>
      <c r="H552" s="11">
        <f t="shared" si="16"/>
        <v>6</v>
      </c>
      <c r="I552" s="11">
        <f t="shared" si="16"/>
        <v>0</v>
      </c>
      <c r="J552" s="11">
        <f t="shared" si="17"/>
        <v>24</v>
      </c>
    </row>
    <row r="553" spans="1:10" x14ac:dyDescent="0.3">
      <c r="A553" s="7">
        <v>41436</v>
      </c>
      <c r="C553" s="9">
        <v>10841.25</v>
      </c>
      <c r="D553" s="4" t="s">
        <v>15</v>
      </c>
      <c r="E553" s="4" t="s">
        <v>24</v>
      </c>
      <c r="F553" s="4" t="s">
        <v>143</v>
      </c>
      <c r="H553" s="11">
        <f t="shared" si="16"/>
        <v>6</v>
      </c>
      <c r="I553" s="11">
        <f t="shared" si="16"/>
        <v>0</v>
      </c>
      <c r="J553" s="11">
        <f t="shared" si="17"/>
        <v>24</v>
      </c>
    </row>
    <row r="554" spans="1:10" x14ac:dyDescent="0.3">
      <c r="A554" s="7">
        <v>41436</v>
      </c>
      <c r="C554" s="9">
        <v>11202.63</v>
      </c>
      <c r="D554" s="4" t="s">
        <v>15</v>
      </c>
      <c r="E554" s="4" t="s">
        <v>24</v>
      </c>
      <c r="F554" s="4" t="s">
        <v>127</v>
      </c>
      <c r="H554" s="11">
        <f t="shared" si="16"/>
        <v>6</v>
      </c>
      <c r="I554" s="11">
        <f t="shared" si="16"/>
        <v>0</v>
      </c>
      <c r="J554" s="11">
        <f t="shared" si="17"/>
        <v>24</v>
      </c>
    </row>
    <row r="555" spans="1:10" x14ac:dyDescent="0.3">
      <c r="A555" s="7">
        <v>41436</v>
      </c>
      <c r="C555" s="9">
        <v>11202.63</v>
      </c>
      <c r="D555" s="4" t="s">
        <v>9</v>
      </c>
      <c r="E555" s="4" t="s">
        <v>24</v>
      </c>
      <c r="F555" s="4" t="s">
        <v>146</v>
      </c>
      <c r="H555" s="11">
        <f t="shared" si="16"/>
        <v>6</v>
      </c>
      <c r="I555" s="11">
        <f t="shared" si="16"/>
        <v>0</v>
      </c>
      <c r="J555" s="11">
        <f t="shared" si="17"/>
        <v>24</v>
      </c>
    </row>
    <row r="556" spans="1:10" x14ac:dyDescent="0.3">
      <c r="A556" s="7">
        <v>41436</v>
      </c>
      <c r="C556" s="9">
        <v>21682.5</v>
      </c>
      <c r="D556" s="4" t="s">
        <v>9</v>
      </c>
      <c r="E556" s="4" t="s">
        <v>24</v>
      </c>
      <c r="F556" s="4" t="s">
        <v>139</v>
      </c>
      <c r="H556" s="11">
        <f t="shared" si="16"/>
        <v>6</v>
      </c>
      <c r="I556" s="11">
        <f t="shared" si="16"/>
        <v>0</v>
      </c>
      <c r="J556" s="11">
        <f t="shared" si="17"/>
        <v>24</v>
      </c>
    </row>
    <row r="557" spans="1:10" x14ac:dyDescent="0.3">
      <c r="A557" s="7">
        <v>41436</v>
      </c>
      <c r="C557" s="9">
        <v>28910</v>
      </c>
      <c r="D557" s="4" t="s">
        <v>9</v>
      </c>
      <c r="E557" s="4" t="s">
        <v>24</v>
      </c>
      <c r="F557" s="4" t="s">
        <v>133</v>
      </c>
      <c r="H557" s="11">
        <f t="shared" si="16"/>
        <v>6</v>
      </c>
      <c r="I557" s="11">
        <f t="shared" si="16"/>
        <v>0</v>
      </c>
      <c r="J557" s="11">
        <f t="shared" si="17"/>
        <v>24</v>
      </c>
    </row>
    <row r="558" spans="1:10" x14ac:dyDescent="0.3">
      <c r="A558" s="7">
        <v>41438</v>
      </c>
      <c r="C558" s="9">
        <v>10620</v>
      </c>
      <c r="D558" s="4" t="s">
        <v>16</v>
      </c>
      <c r="E558" s="4" t="s">
        <v>24</v>
      </c>
      <c r="F558" s="4" t="s">
        <v>146</v>
      </c>
      <c r="H558" s="11">
        <f t="shared" si="16"/>
        <v>6</v>
      </c>
      <c r="I558" s="11">
        <f t="shared" si="16"/>
        <v>0</v>
      </c>
      <c r="J558" s="11">
        <f t="shared" si="17"/>
        <v>24</v>
      </c>
    </row>
    <row r="559" spans="1:10" x14ac:dyDescent="0.3">
      <c r="A559" s="7">
        <v>41438</v>
      </c>
      <c r="C559" s="9">
        <v>22089.599999999999</v>
      </c>
      <c r="D559" s="4" t="s">
        <v>9</v>
      </c>
      <c r="E559" s="4" t="s">
        <v>24</v>
      </c>
      <c r="F559" s="4" t="s">
        <v>143</v>
      </c>
      <c r="H559" s="11">
        <f t="shared" si="16"/>
        <v>6</v>
      </c>
      <c r="I559" s="11">
        <f t="shared" si="16"/>
        <v>0</v>
      </c>
      <c r="J559" s="11">
        <f t="shared" si="17"/>
        <v>24</v>
      </c>
    </row>
    <row r="560" spans="1:10" x14ac:dyDescent="0.3">
      <c r="A560" s="7">
        <v>41438</v>
      </c>
      <c r="C560" s="9">
        <v>28206.720000000001</v>
      </c>
      <c r="D560" s="4" t="s">
        <v>9</v>
      </c>
      <c r="E560" s="4" t="s">
        <v>24</v>
      </c>
      <c r="F560" s="4" t="s">
        <v>130</v>
      </c>
      <c r="H560" s="11">
        <f t="shared" si="16"/>
        <v>6</v>
      </c>
      <c r="I560" s="11">
        <f t="shared" si="16"/>
        <v>0</v>
      </c>
      <c r="J560" s="11">
        <f t="shared" si="17"/>
        <v>24</v>
      </c>
    </row>
    <row r="561" spans="1:10" x14ac:dyDescent="0.3">
      <c r="A561" s="7">
        <v>41438</v>
      </c>
      <c r="C561" s="9">
        <v>45312</v>
      </c>
      <c r="D561" s="4" t="s">
        <v>9</v>
      </c>
      <c r="E561" s="4" t="s">
        <v>24</v>
      </c>
      <c r="F561" s="4" t="s">
        <v>135</v>
      </c>
      <c r="H561" s="11">
        <f t="shared" si="16"/>
        <v>6</v>
      </c>
      <c r="I561" s="11">
        <f t="shared" si="16"/>
        <v>0</v>
      </c>
      <c r="J561" s="11">
        <f t="shared" si="17"/>
        <v>24</v>
      </c>
    </row>
    <row r="562" spans="1:10" x14ac:dyDescent="0.3">
      <c r="A562" s="7">
        <v>41438</v>
      </c>
      <c r="C562" s="9">
        <v>1521563.23</v>
      </c>
      <c r="D562" s="4" t="s">
        <v>9</v>
      </c>
      <c r="E562" s="4" t="s">
        <v>24</v>
      </c>
      <c r="F562" s="4" t="s">
        <v>132</v>
      </c>
      <c r="H562" s="11">
        <f t="shared" si="16"/>
        <v>6</v>
      </c>
      <c r="I562" s="11">
        <f t="shared" si="16"/>
        <v>0</v>
      </c>
      <c r="J562" s="11">
        <f t="shared" si="17"/>
        <v>24</v>
      </c>
    </row>
    <row r="563" spans="1:10" x14ac:dyDescent="0.3">
      <c r="A563" s="7">
        <v>41439</v>
      </c>
      <c r="C563" s="9">
        <v>10053.6</v>
      </c>
      <c r="D563" s="4" t="s">
        <v>16</v>
      </c>
      <c r="E563" s="4" t="s">
        <v>24</v>
      </c>
      <c r="F563" s="4" t="s">
        <v>136</v>
      </c>
      <c r="H563" s="11">
        <f t="shared" si="16"/>
        <v>6</v>
      </c>
      <c r="I563" s="11">
        <f t="shared" si="16"/>
        <v>0</v>
      </c>
      <c r="J563" s="11">
        <f t="shared" si="17"/>
        <v>24</v>
      </c>
    </row>
    <row r="564" spans="1:10" x14ac:dyDescent="0.3">
      <c r="A564" s="7">
        <v>41439</v>
      </c>
      <c r="C564" s="9">
        <v>30975</v>
      </c>
      <c r="D564" s="4" t="s">
        <v>15</v>
      </c>
      <c r="E564" s="4" t="s">
        <v>24</v>
      </c>
      <c r="F564" s="4" t="s">
        <v>144</v>
      </c>
      <c r="H564" s="11">
        <f t="shared" si="16"/>
        <v>6</v>
      </c>
      <c r="I564" s="11">
        <f t="shared" si="16"/>
        <v>0</v>
      </c>
      <c r="J564" s="11">
        <f t="shared" si="17"/>
        <v>24</v>
      </c>
    </row>
    <row r="565" spans="1:10" x14ac:dyDescent="0.3">
      <c r="A565" s="7">
        <v>41439</v>
      </c>
      <c r="C565" s="9">
        <v>100000</v>
      </c>
      <c r="D565" s="4" t="s">
        <v>15</v>
      </c>
      <c r="E565" s="4" t="s">
        <v>24</v>
      </c>
      <c r="F565" s="4" t="s">
        <v>129</v>
      </c>
      <c r="H565" s="11">
        <f t="shared" si="16"/>
        <v>6</v>
      </c>
      <c r="I565" s="11">
        <f t="shared" si="16"/>
        <v>0</v>
      </c>
      <c r="J565" s="11">
        <f t="shared" si="17"/>
        <v>24</v>
      </c>
    </row>
    <row r="566" spans="1:10" x14ac:dyDescent="0.3">
      <c r="A566" s="7">
        <v>41442</v>
      </c>
      <c r="C566" s="9">
        <v>1770</v>
      </c>
      <c r="D566" s="4" t="s">
        <v>9</v>
      </c>
      <c r="E566" s="4" t="s">
        <v>24</v>
      </c>
      <c r="F566" s="4" t="s">
        <v>145</v>
      </c>
      <c r="H566" s="11">
        <f t="shared" si="16"/>
        <v>6</v>
      </c>
      <c r="I566" s="11">
        <f t="shared" si="16"/>
        <v>0</v>
      </c>
      <c r="J566" s="11">
        <f t="shared" si="17"/>
        <v>25</v>
      </c>
    </row>
    <row r="567" spans="1:10" x14ac:dyDescent="0.3">
      <c r="A567" s="7">
        <v>41442</v>
      </c>
      <c r="C567" s="9">
        <v>2507.5</v>
      </c>
      <c r="D567" s="4" t="s">
        <v>15</v>
      </c>
      <c r="E567" s="4" t="s">
        <v>24</v>
      </c>
      <c r="F567" s="4" t="s">
        <v>134</v>
      </c>
      <c r="H567" s="11">
        <f t="shared" si="16"/>
        <v>6</v>
      </c>
      <c r="I567" s="11">
        <f t="shared" si="16"/>
        <v>0</v>
      </c>
      <c r="J567" s="11">
        <f t="shared" si="17"/>
        <v>25</v>
      </c>
    </row>
    <row r="568" spans="1:10" x14ac:dyDescent="0.3">
      <c r="A568" s="7">
        <v>41442</v>
      </c>
      <c r="C568" s="9">
        <v>3230.25</v>
      </c>
      <c r="D568" s="4" t="s">
        <v>9</v>
      </c>
      <c r="E568" s="4" t="s">
        <v>24</v>
      </c>
      <c r="F568" s="4" t="s">
        <v>132</v>
      </c>
      <c r="H568" s="11">
        <f t="shared" si="16"/>
        <v>6</v>
      </c>
      <c r="I568" s="11">
        <f t="shared" si="16"/>
        <v>0</v>
      </c>
      <c r="J568" s="11">
        <f t="shared" si="17"/>
        <v>25</v>
      </c>
    </row>
    <row r="569" spans="1:10" x14ac:dyDescent="0.3">
      <c r="A569" s="7">
        <v>41442</v>
      </c>
      <c r="C569" s="9">
        <v>10480.91</v>
      </c>
      <c r="D569" s="4" t="s">
        <v>16</v>
      </c>
      <c r="E569" s="4" t="s">
        <v>24</v>
      </c>
      <c r="F569" s="4" t="s">
        <v>142</v>
      </c>
      <c r="H569" s="11">
        <f t="shared" si="16"/>
        <v>6</v>
      </c>
      <c r="I569" s="11">
        <f t="shared" si="16"/>
        <v>0</v>
      </c>
      <c r="J569" s="11">
        <f t="shared" si="17"/>
        <v>25</v>
      </c>
    </row>
    <row r="570" spans="1:10" x14ac:dyDescent="0.3">
      <c r="A570" s="7">
        <v>41442</v>
      </c>
      <c r="C570" s="9">
        <v>11270.23</v>
      </c>
      <c r="D570" s="4" t="s">
        <v>9</v>
      </c>
      <c r="E570" s="4" t="s">
        <v>24</v>
      </c>
      <c r="F570" s="4" t="s">
        <v>136</v>
      </c>
      <c r="H570" s="11">
        <f t="shared" si="16"/>
        <v>6</v>
      </c>
      <c r="I570" s="11">
        <f t="shared" si="16"/>
        <v>0</v>
      </c>
      <c r="J570" s="11">
        <f t="shared" si="17"/>
        <v>25</v>
      </c>
    </row>
    <row r="571" spans="1:10" x14ac:dyDescent="0.3">
      <c r="A571" s="7">
        <v>41442</v>
      </c>
      <c r="C571" s="9">
        <v>37170</v>
      </c>
      <c r="D571" s="4" t="s">
        <v>15</v>
      </c>
      <c r="E571" s="4" t="s">
        <v>24</v>
      </c>
      <c r="F571" s="4" t="s">
        <v>130</v>
      </c>
      <c r="H571" s="11">
        <f t="shared" si="16"/>
        <v>6</v>
      </c>
      <c r="I571" s="11">
        <f t="shared" si="16"/>
        <v>0</v>
      </c>
      <c r="J571" s="11">
        <f t="shared" si="17"/>
        <v>25</v>
      </c>
    </row>
    <row r="572" spans="1:10" x14ac:dyDescent="0.3">
      <c r="A572" s="7">
        <v>41442</v>
      </c>
      <c r="C572" s="9">
        <v>48634.879999999997</v>
      </c>
      <c r="D572" s="4" t="s">
        <v>16</v>
      </c>
      <c r="E572" s="4" t="s">
        <v>24</v>
      </c>
      <c r="F572" s="4" t="s">
        <v>145</v>
      </c>
      <c r="H572" s="11">
        <f t="shared" si="16"/>
        <v>6</v>
      </c>
      <c r="I572" s="11">
        <f t="shared" si="16"/>
        <v>0</v>
      </c>
      <c r="J572" s="11">
        <f t="shared" si="17"/>
        <v>25</v>
      </c>
    </row>
    <row r="573" spans="1:10" x14ac:dyDescent="0.3">
      <c r="A573" s="7">
        <v>41442</v>
      </c>
      <c r="C573" s="9">
        <v>61124</v>
      </c>
      <c r="D573" s="4" t="s">
        <v>9</v>
      </c>
      <c r="E573" s="4" t="s">
        <v>24</v>
      </c>
      <c r="F573" s="4" t="s">
        <v>135</v>
      </c>
      <c r="H573" s="11">
        <f t="shared" si="16"/>
        <v>6</v>
      </c>
      <c r="I573" s="11">
        <f t="shared" si="16"/>
        <v>0</v>
      </c>
      <c r="J573" s="11">
        <f t="shared" si="17"/>
        <v>25</v>
      </c>
    </row>
    <row r="574" spans="1:10" x14ac:dyDescent="0.3">
      <c r="A574" s="7">
        <v>41442</v>
      </c>
      <c r="C574" s="9">
        <v>108412.5</v>
      </c>
      <c r="D574" s="4" t="s">
        <v>15</v>
      </c>
      <c r="E574" s="4" t="s">
        <v>24</v>
      </c>
      <c r="F574" s="4" t="s">
        <v>138</v>
      </c>
      <c r="H574" s="11">
        <f t="shared" si="16"/>
        <v>6</v>
      </c>
      <c r="I574" s="11">
        <f t="shared" si="16"/>
        <v>0</v>
      </c>
      <c r="J574" s="11">
        <f t="shared" si="17"/>
        <v>25</v>
      </c>
    </row>
    <row r="575" spans="1:10" x14ac:dyDescent="0.3">
      <c r="A575" s="7">
        <v>41442</v>
      </c>
      <c r="C575" s="9">
        <v>272797.53000000003</v>
      </c>
      <c r="D575" s="4" t="s">
        <v>15</v>
      </c>
      <c r="E575" s="4" t="s">
        <v>24</v>
      </c>
      <c r="F575" s="4" t="s">
        <v>141</v>
      </c>
      <c r="H575" s="11">
        <f t="shared" si="16"/>
        <v>6</v>
      </c>
      <c r="I575" s="11">
        <f t="shared" si="16"/>
        <v>0</v>
      </c>
      <c r="J575" s="11">
        <f t="shared" si="17"/>
        <v>25</v>
      </c>
    </row>
    <row r="576" spans="1:10" x14ac:dyDescent="0.3">
      <c r="A576" s="7">
        <v>41442</v>
      </c>
      <c r="C576" s="9">
        <v>278671.83</v>
      </c>
      <c r="D576" s="4" t="s">
        <v>15</v>
      </c>
      <c r="E576" s="4" t="s">
        <v>24</v>
      </c>
      <c r="F576" s="4" t="s">
        <v>145</v>
      </c>
      <c r="H576" s="11">
        <f t="shared" si="16"/>
        <v>6</v>
      </c>
      <c r="I576" s="11">
        <f t="shared" si="16"/>
        <v>0</v>
      </c>
      <c r="J576" s="11">
        <f t="shared" si="17"/>
        <v>25</v>
      </c>
    </row>
    <row r="577" spans="1:10" x14ac:dyDescent="0.3">
      <c r="A577" s="7">
        <v>41394</v>
      </c>
      <c r="C577" s="9">
        <v>-72</v>
      </c>
      <c r="D577" s="4" t="s">
        <v>15</v>
      </c>
      <c r="E577" s="4" t="s">
        <v>24</v>
      </c>
      <c r="F577" s="4" t="s">
        <v>133</v>
      </c>
      <c r="H577" s="11">
        <f t="shared" si="16"/>
        <v>4</v>
      </c>
      <c r="I577" s="11">
        <f t="shared" si="16"/>
        <v>0</v>
      </c>
      <c r="J577" s="11">
        <f t="shared" si="17"/>
        <v>18</v>
      </c>
    </row>
    <row r="578" spans="1:10" x14ac:dyDescent="0.3">
      <c r="A578" s="7">
        <v>41394</v>
      </c>
      <c r="C578" s="9">
        <v>181023.09</v>
      </c>
      <c r="D578" s="4" t="s">
        <v>16</v>
      </c>
      <c r="E578" s="4" t="s">
        <v>24</v>
      </c>
      <c r="F578" s="4" t="s">
        <v>136</v>
      </c>
      <c r="H578" s="11">
        <f t="shared" si="16"/>
        <v>4</v>
      </c>
      <c r="I578" s="11">
        <f t="shared" si="16"/>
        <v>0</v>
      </c>
      <c r="J578" s="11">
        <f t="shared" si="17"/>
        <v>18</v>
      </c>
    </row>
    <row r="579" spans="1:10" x14ac:dyDescent="0.3">
      <c r="A579" s="7">
        <v>41407</v>
      </c>
      <c r="C579" s="9">
        <v>89427.99</v>
      </c>
      <c r="D579" s="4" t="s">
        <v>15</v>
      </c>
      <c r="E579" s="4" t="s">
        <v>24</v>
      </c>
      <c r="F579" s="4" t="s">
        <v>146</v>
      </c>
      <c r="H579" s="11">
        <f t="shared" si="16"/>
        <v>5</v>
      </c>
      <c r="I579" s="11">
        <f t="shared" si="16"/>
        <v>0</v>
      </c>
      <c r="J579" s="11">
        <f t="shared" si="17"/>
        <v>20</v>
      </c>
    </row>
    <row r="580" spans="1:10" x14ac:dyDescent="0.3">
      <c r="A580" s="7">
        <v>41418</v>
      </c>
      <c r="C580" s="9">
        <v>12381</v>
      </c>
      <c r="D580" s="4" t="s">
        <v>15</v>
      </c>
      <c r="E580" s="4" t="s">
        <v>24</v>
      </c>
      <c r="F580" s="4" t="s">
        <v>143</v>
      </c>
      <c r="H580" s="11">
        <f t="shared" ref="H580:I643" si="18">IF(ISBLANK(A580),0,MONTH(A580))</f>
        <v>5</v>
      </c>
      <c r="I580" s="11">
        <f t="shared" si="18"/>
        <v>0</v>
      </c>
      <c r="J580" s="11">
        <f t="shared" ref="J580:J643" si="19">WEEKNUM(A580)</f>
        <v>21</v>
      </c>
    </row>
    <row r="581" spans="1:10" x14ac:dyDescent="0.3">
      <c r="A581" s="7">
        <v>41425</v>
      </c>
      <c r="C581" s="9">
        <v>79886.59</v>
      </c>
      <c r="D581" s="4" t="s">
        <v>15</v>
      </c>
      <c r="E581" s="4" t="s">
        <v>24</v>
      </c>
      <c r="F581" s="4" t="s">
        <v>136</v>
      </c>
      <c r="H581" s="11">
        <f t="shared" si="18"/>
        <v>5</v>
      </c>
      <c r="I581" s="11">
        <f t="shared" si="18"/>
        <v>0</v>
      </c>
      <c r="J581" s="11">
        <f t="shared" si="19"/>
        <v>22</v>
      </c>
    </row>
    <row r="582" spans="1:10" x14ac:dyDescent="0.3">
      <c r="A582" s="7">
        <v>41443</v>
      </c>
      <c r="C582" s="9">
        <v>118482.24000000001</v>
      </c>
      <c r="D582" s="4" t="s">
        <v>9</v>
      </c>
      <c r="E582" s="4" t="s">
        <v>24</v>
      </c>
      <c r="F582" s="4" t="s">
        <v>133</v>
      </c>
      <c r="H582" s="11">
        <f t="shared" si="18"/>
        <v>6</v>
      </c>
      <c r="I582" s="11">
        <f t="shared" si="18"/>
        <v>0</v>
      </c>
      <c r="J582" s="11">
        <f t="shared" si="19"/>
        <v>25</v>
      </c>
    </row>
    <row r="583" spans="1:10" x14ac:dyDescent="0.3">
      <c r="A583" s="7">
        <v>41443</v>
      </c>
      <c r="C583" s="9">
        <v>48675</v>
      </c>
      <c r="D583" s="4" t="s">
        <v>16</v>
      </c>
      <c r="E583" s="4" t="s">
        <v>24</v>
      </c>
      <c r="F583" s="4" t="s">
        <v>137</v>
      </c>
      <c r="H583" s="11">
        <f t="shared" si="18"/>
        <v>6</v>
      </c>
      <c r="I583" s="11">
        <f t="shared" si="18"/>
        <v>0</v>
      </c>
      <c r="J583" s="11">
        <f t="shared" si="19"/>
        <v>25</v>
      </c>
    </row>
    <row r="584" spans="1:10" x14ac:dyDescent="0.3">
      <c r="A584" s="7">
        <v>41443</v>
      </c>
      <c r="C584" s="9">
        <v>59068.44</v>
      </c>
      <c r="D584" s="4" t="s">
        <v>16</v>
      </c>
      <c r="E584" s="4" t="s">
        <v>24</v>
      </c>
      <c r="F584" s="4" t="s">
        <v>144</v>
      </c>
      <c r="H584" s="11">
        <f t="shared" si="18"/>
        <v>6</v>
      </c>
      <c r="I584" s="11">
        <f t="shared" si="18"/>
        <v>0</v>
      </c>
      <c r="J584" s="11">
        <f t="shared" si="19"/>
        <v>25</v>
      </c>
    </row>
    <row r="585" spans="1:10" x14ac:dyDescent="0.3">
      <c r="A585" s="7">
        <v>41443</v>
      </c>
      <c r="C585" s="9">
        <v>100000</v>
      </c>
      <c r="D585" s="4" t="s">
        <v>15</v>
      </c>
      <c r="E585" s="4" t="s">
        <v>24</v>
      </c>
      <c r="F585" s="4" t="s">
        <v>136</v>
      </c>
      <c r="H585" s="11">
        <f t="shared" si="18"/>
        <v>6</v>
      </c>
      <c r="I585" s="11">
        <f t="shared" si="18"/>
        <v>0</v>
      </c>
      <c r="J585" s="11">
        <f t="shared" si="19"/>
        <v>25</v>
      </c>
    </row>
    <row r="586" spans="1:10" x14ac:dyDescent="0.3">
      <c r="A586" s="7">
        <v>41443</v>
      </c>
      <c r="C586" s="9">
        <v>-30975</v>
      </c>
      <c r="D586" s="4" t="s">
        <v>16</v>
      </c>
      <c r="E586" s="4" t="s">
        <v>24</v>
      </c>
      <c r="F586" s="4" t="s">
        <v>134</v>
      </c>
      <c r="H586" s="11">
        <f t="shared" si="18"/>
        <v>6</v>
      </c>
      <c r="I586" s="11">
        <f t="shared" si="18"/>
        <v>0</v>
      </c>
      <c r="J586" s="11">
        <f t="shared" si="19"/>
        <v>25</v>
      </c>
    </row>
    <row r="587" spans="1:10" x14ac:dyDescent="0.3">
      <c r="A587" s="7">
        <v>41444</v>
      </c>
      <c r="C587" s="9">
        <v>30600</v>
      </c>
      <c r="D587" s="4" t="s">
        <v>15</v>
      </c>
      <c r="E587" s="4" t="s">
        <v>24</v>
      </c>
      <c r="F587" s="4" t="s">
        <v>147</v>
      </c>
      <c r="H587" s="11">
        <f t="shared" si="18"/>
        <v>6</v>
      </c>
      <c r="I587" s="11">
        <f t="shared" si="18"/>
        <v>0</v>
      </c>
      <c r="J587" s="11">
        <f t="shared" si="19"/>
        <v>25</v>
      </c>
    </row>
    <row r="588" spans="1:10" x14ac:dyDescent="0.3">
      <c r="A588" s="7">
        <v>41444</v>
      </c>
      <c r="C588" s="9">
        <v>14866.41</v>
      </c>
      <c r="D588" s="4" t="s">
        <v>15</v>
      </c>
      <c r="E588" s="4" t="s">
        <v>24</v>
      </c>
      <c r="F588" s="4" t="s">
        <v>144</v>
      </c>
      <c r="H588" s="11">
        <f t="shared" si="18"/>
        <v>6</v>
      </c>
      <c r="I588" s="11">
        <f t="shared" si="18"/>
        <v>0</v>
      </c>
      <c r="J588" s="11">
        <f t="shared" si="19"/>
        <v>25</v>
      </c>
    </row>
    <row r="589" spans="1:10" x14ac:dyDescent="0.3">
      <c r="A589" s="7">
        <v>41444</v>
      </c>
      <c r="C589" s="9">
        <v>16520</v>
      </c>
      <c r="D589" s="4" t="s">
        <v>15</v>
      </c>
      <c r="E589" s="4" t="s">
        <v>24</v>
      </c>
      <c r="F589" s="4" t="s">
        <v>138</v>
      </c>
      <c r="H589" s="11">
        <f t="shared" si="18"/>
        <v>6</v>
      </c>
      <c r="I589" s="11">
        <f t="shared" si="18"/>
        <v>0</v>
      </c>
      <c r="J589" s="11">
        <f t="shared" si="19"/>
        <v>25</v>
      </c>
    </row>
    <row r="590" spans="1:10" x14ac:dyDescent="0.3">
      <c r="A590" s="7">
        <v>41444</v>
      </c>
      <c r="C590" s="9">
        <v>22986.99</v>
      </c>
      <c r="D590" s="4" t="s">
        <v>16</v>
      </c>
      <c r="E590" s="4" t="s">
        <v>24</v>
      </c>
      <c r="F590" s="4" t="s">
        <v>130</v>
      </c>
      <c r="H590" s="11">
        <f t="shared" si="18"/>
        <v>6</v>
      </c>
      <c r="I590" s="11">
        <f t="shared" si="18"/>
        <v>0</v>
      </c>
      <c r="J590" s="11">
        <f t="shared" si="19"/>
        <v>25</v>
      </c>
    </row>
    <row r="591" spans="1:10" x14ac:dyDescent="0.3">
      <c r="A591" s="7">
        <v>41444</v>
      </c>
      <c r="C591" s="9">
        <v>128738.91</v>
      </c>
      <c r="D591" s="4" t="s">
        <v>16</v>
      </c>
      <c r="E591" s="4" t="s">
        <v>24</v>
      </c>
      <c r="F591" s="4" t="s">
        <v>137</v>
      </c>
      <c r="H591" s="11">
        <f t="shared" si="18"/>
        <v>6</v>
      </c>
      <c r="I591" s="11">
        <f t="shared" si="18"/>
        <v>0</v>
      </c>
      <c r="J591" s="11">
        <f t="shared" si="19"/>
        <v>25</v>
      </c>
    </row>
    <row r="592" spans="1:10" x14ac:dyDescent="0.3">
      <c r="A592" s="7">
        <v>41445</v>
      </c>
      <c r="C592" s="9">
        <v>6100.51</v>
      </c>
      <c r="D592" s="4" t="s">
        <v>15</v>
      </c>
      <c r="E592" s="4" t="s">
        <v>24</v>
      </c>
      <c r="F592" s="4" t="s">
        <v>143</v>
      </c>
      <c r="H592" s="11">
        <f t="shared" si="18"/>
        <v>6</v>
      </c>
      <c r="I592" s="11">
        <f t="shared" si="18"/>
        <v>0</v>
      </c>
      <c r="J592" s="11">
        <f t="shared" si="19"/>
        <v>25</v>
      </c>
    </row>
    <row r="593" spans="1:10" x14ac:dyDescent="0.3">
      <c r="A593" s="7">
        <v>41445</v>
      </c>
      <c r="C593" s="9">
        <v>9499</v>
      </c>
      <c r="D593" s="4" t="s">
        <v>15</v>
      </c>
      <c r="E593" s="4" t="s">
        <v>24</v>
      </c>
      <c r="F593" s="4" t="s">
        <v>145</v>
      </c>
      <c r="H593" s="11">
        <f t="shared" si="18"/>
        <v>6</v>
      </c>
      <c r="I593" s="11">
        <f t="shared" si="18"/>
        <v>0</v>
      </c>
      <c r="J593" s="11">
        <f t="shared" si="19"/>
        <v>25</v>
      </c>
    </row>
    <row r="594" spans="1:10" x14ac:dyDescent="0.3">
      <c r="A594" s="7">
        <v>41445</v>
      </c>
      <c r="C594" s="9">
        <v>14248.5</v>
      </c>
      <c r="D594" s="4" t="s">
        <v>15</v>
      </c>
      <c r="E594" s="4" t="s">
        <v>24</v>
      </c>
      <c r="F594" s="4" t="s">
        <v>131</v>
      </c>
      <c r="H594" s="11">
        <f t="shared" si="18"/>
        <v>6</v>
      </c>
      <c r="I594" s="11">
        <f t="shared" si="18"/>
        <v>0</v>
      </c>
      <c r="J594" s="11">
        <f t="shared" si="19"/>
        <v>25</v>
      </c>
    </row>
    <row r="595" spans="1:10" x14ac:dyDescent="0.3">
      <c r="A595" s="7">
        <v>41445</v>
      </c>
      <c r="C595" s="9">
        <v>28944.81</v>
      </c>
      <c r="D595" s="4" t="s">
        <v>16</v>
      </c>
      <c r="E595" s="4" t="s">
        <v>24</v>
      </c>
      <c r="F595" s="4" t="s">
        <v>130</v>
      </c>
      <c r="H595" s="11">
        <f t="shared" si="18"/>
        <v>6</v>
      </c>
      <c r="I595" s="11">
        <f t="shared" si="18"/>
        <v>0</v>
      </c>
      <c r="J595" s="11">
        <f t="shared" si="19"/>
        <v>25</v>
      </c>
    </row>
    <row r="596" spans="1:10" x14ac:dyDescent="0.3">
      <c r="A596" s="7">
        <v>41445</v>
      </c>
      <c r="C596" s="9">
        <v>30975</v>
      </c>
      <c r="D596" s="4" t="s">
        <v>16</v>
      </c>
      <c r="E596" s="4" t="s">
        <v>24</v>
      </c>
      <c r="F596" s="4" t="s">
        <v>131</v>
      </c>
      <c r="H596" s="11">
        <f t="shared" si="18"/>
        <v>6</v>
      </c>
      <c r="I596" s="11">
        <f t="shared" si="18"/>
        <v>0</v>
      </c>
      <c r="J596" s="11">
        <f t="shared" si="19"/>
        <v>25</v>
      </c>
    </row>
    <row r="597" spans="1:10" x14ac:dyDescent="0.3">
      <c r="A597" s="7">
        <v>41445</v>
      </c>
      <c r="C597" s="9">
        <v>34196.400000000001</v>
      </c>
      <c r="D597" s="4" t="s">
        <v>16</v>
      </c>
      <c r="E597" s="4" t="s">
        <v>24</v>
      </c>
      <c r="F597" s="4" t="s">
        <v>129</v>
      </c>
      <c r="H597" s="11">
        <f t="shared" si="18"/>
        <v>6</v>
      </c>
      <c r="I597" s="11">
        <f t="shared" si="18"/>
        <v>0</v>
      </c>
      <c r="J597" s="11">
        <f t="shared" si="19"/>
        <v>25</v>
      </c>
    </row>
    <row r="598" spans="1:10" x14ac:dyDescent="0.3">
      <c r="A598" s="7">
        <v>41445</v>
      </c>
      <c r="C598" s="9">
        <v>37797.760000000002</v>
      </c>
      <c r="D598" s="4" t="s">
        <v>16</v>
      </c>
      <c r="E598" s="4" t="s">
        <v>24</v>
      </c>
      <c r="F598" s="4" t="s">
        <v>147</v>
      </c>
      <c r="H598" s="11">
        <f t="shared" si="18"/>
        <v>6</v>
      </c>
      <c r="I598" s="11">
        <f t="shared" si="18"/>
        <v>0</v>
      </c>
      <c r="J598" s="11">
        <f t="shared" si="19"/>
        <v>25</v>
      </c>
    </row>
    <row r="599" spans="1:10" x14ac:dyDescent="0.3">
      <c r="A599" s="7">
        <v>41445</v>
      </c>
      <c r="C599" s="9">
        <v>46020</v>
      </c>
      <c r="D599" s="4" t="s">
        <v>15</v>
      </c>
      <c r="E599" s="4" t="s">
        <v>24</v>
      </c>
      <c r="F599" s="4" t="s">
        <v>138</v>
      </c>
      <c r="H599" s="11">
        <f t="shared" si="18"/>
        <v>6</v>
      </c>
      <c r="I599" s="11">
        <f t="shared" si="18"/>
        <v>0</v>
      </c>
      <c r="J599" s="11">
        <f t="shared" si="19"/>
        <v>25</v>
      </c>
    </row>
    <row r="600" spans="1:10" x14ac:dyDescent="0.3">
      <c r="A600" s="7">
        <v>41445</v>
      </c>
      <c r="C600" s="9">
        <v>51625</v>
      </c>
      <c r="D600" s="4" t="s">
        <v>15</v>
      </c>
      <c r="E600" s="4" t="s">
        <v>24</v>
      </c>
      <c r="F600" s="4" t="s">
        <v>141</v>
      </c>
      <c r="H600" s="11">
        <f t="shared" si="18"/>
        <v>6</v>
      </c>
      <c r="I600" s="11">
        <f t="shared" si="18"/>
        <v>0</v>
      </c>
      <c r="J600" s="11">
        <f t="shared" si="19"/>
        <v>25</v>
      </c>
    </row>
    <row r="601" spans="1:10" x14ac:dyDescent="0.3">
      <c r="A601" s="7">
        <v>41445</v>
      </c>
      <c r="C601" s="9">
        <v>144550</v>
      </c>
      <c r="D601" s="4" t="s">
        <v>16</v>
      </c>
      <c r="E601" s="4" t="s">
        <v>24</v>
      </c>
      <c r="F601" s="4" t="s">
        <v>135</v>
      </c>
      <c r="H601" s="11">
        <f t="shared" si="18"/>
        <v>6</v>
      </c>
      <c r="I601" s="11">
        <f t="shared" si="18"/>
        <v>0</v>
      </c>
      <c r="J601" s="11">
        <f t="shared" si="19"/>
        <v>25</v>
      </c>
    </row>
    <row r="602" spans="1:10" x14ac:dyDescent="0.3">
      <c r="A602" s="7">
        <v>41445</v>
      </c>
      <c r="C602" s="9">
        <v>152662.5</v>
      </c>
      <c r="D602" s="4" t="s">
        <v>15</v>
      </c>
      <c r="E602" s="4" t="s">
        <v>24</v>
      </c>
      <c r="F602" s="4" t="s">
        <v>147</v>
      </c>
      <c r="H602" s="11">
        <f t="shared" si="18"/>
        <v>6</v>
      </c>
      <c r="I602" s="11">
        <f t="shared" si="18"/>
        <v>0</v>
      </c>
      <c r="J602" s="11">
        <f t="shared" si="19"/>
        <v>25</v>
      </c>
    </row>
    <row r="603" spans="1:10" x14ac:dyDescent="0.3">
      <c r="A603" s="7">
        <v>41445</v>
      </c>
      <c r="C603" s="9">
        <v>155122.07</v>
      </c>
      <c r="D603" s="4" t="s">
        <v>16</v>
      </c>
      <c r="E603" s="4" t="s">
        <v>24</v>
      </c>
      <c r="F603" s="4" t="s">
        <v>145</v>
      </c>
      <c r="H603" s="11">
        <f t="shared" si="18"/>
        <v>6</v>
      </c>
      <c r="I603" s="11">
        <f t="shared" si="18"/>
        <v>0</v>
      </c>
      <c r="J603" s="11">
        <f t="shared" si="19"/>
        <v>25</v>
      </c>
    </row>
    <row r="604" spans="1:10" x14ac:dyDescent="0.3">
      <c r="A604" s="7">
        <v>41445</v>
      </c>
      <c r="C604" s="9">
        <v>343603.66</v>
      </c>
      <c r="D604" s="4" t="s">
        <v>15</v>
      </c>
      <c r="E604" s="4" t="s">
        <v>24</v>
      </c>
      <c r="F604" s="4" t="s">
        <v>135</v>
      </c>
      <c r="H604" s="11">
        <f t="shared" si="18"/>
        <v>6</v>
      </c>
      <c r="I604" s="11">
        <f t="shared" si="18"/>
        <v>0</v>
      </c>
      <c r="J604" s="11">
        <f t="shared" si="19"/>
        <v>25</v>
      </c>
    </row>
    <row r="605" spans="1:10" x14ac:dyDescent="0.3">
      <c r="A605" s="7">
        <v>41446</v>
      </c>
      <c r="C605" s="9">
        <v>19470</v>
      </c>
      <c r="D605" s="4" t="s">
        <v>16</v>
      </c>
      <c r="E605" s="4" t="s">
        <v>24</v>
      </c>
      <c r="F605" s="4" t="s">
        <v>144</v>
      </c>
      <c r="H605" s="11">
        <f t="shared" si="18"/>
        <v>6</v>
      </c>
      <c r="I605" s="11">
        <f t="shared" si="18"/>
        <v>0</v>
      </c>
      <c r="J605" s="11">
        <f t="shared" si="19"/>
        <v>25</v>
      </c>
    </row>
    <row r="606" spans="1:10" x14ac:dyDescent="0.3">
      <c r="A606" s="7">
        <v>41446</v>
      </c>
      <c r="C606" s="9">
        <v>34021.35</v>
      </c>
      <c r="D606" s="4" t="s">
        <v>9</v>
      </c>
      <c r="E606" s="4" t="s">
        <v>24</v>
      </c>
      <c r="F606" s="4" t="s">
        <v>134</v>
      </c>
      <c r="H606" s="11">
        <f t="shared" si="18"/>
        <v>6</v>
      </c>
      <c r="I606" s="11">
        <f t="shared" si="18"/>
        <v>0</v>
      </c>
      <c r="J606" s="11">
        <f t="shared" si="19"/>
        <v>25</v>
      </c>
    </row>
    <row r="607" spans="1:10" x14ac:dyDescent="0.3">
      <c r="A607" s="7">
        <v>41446</v>
      </c>
      <c r="C607" s="9">
        <v>618197.42000000004</v>
      </c>
      <c r="D607" s="4" t="s">
        <v>16</v>
      </c>
      <c r="E607" s="4" t="s">
        <v>24</v>
      </c>
      <c r="F607" s="4" t="s">
        <v>137</v>
      </c>
      <c r="H607" s="11">
        <f t="shared" si="18"/>
        <v>6</v>
      </c>
      <c r="I607" s="11">
        <f t="shared" si="18"/>
        <v>0</v>
      </c>
      <c r="J607" s="11">
        <f t="shared" si="19"/>
        <v>25</v>
      </c>
    </row>
    <row r="608" spans="1:10" x14ac:dyDescent="0.3">
      <c r="A608" s="7">
        <v>41449</v>
      </c>
      <c r="C608" s="9">
        <v>26019</v>
      </c>
      <c r="D608" s="4" t="s">
        <v>16</v>
      </c>
      <c r="E608" s="4" t="s">
        <v>24</v>
      </c>
      <c r="F608" s="4" t="s">
        <v>137</v>
      </c>
      <c r="H608" s="11">
        <f t="shared" si="18"/>
        <v>6</v>
      </c>
      <c r="I608" s="11">
        <f t="shared" si="18"/>
        <v>0</v>
      </c>
      <c r="J608" s="11">
        <f t="shared" si="19"/>
        <v>26</v>
      </c>
    </row>
    <row r="609" spans="1:10" x14ac:dyDescent="0.3">
      <c r="A609" s="7">
        <v>41449</v>
      </c>
      <c r="C609" s="9">
        <v>47495</v>
      </c>
      <c r="D609" s="4" t="s">
        <v>15</v>
      </c>
      <c r="E609" s="4" t="s">
        <v>24</v>
      </c>
      <c r="F609" s="4" t="s">
        <v>138</v>
      </c>
      <c r="H609" s="11">
        <f t="shared" si="18"/>
        <v>6</v>
      </c>
      <c r="I609" s="11">
        <f t="shared" si="18"/>
        <v>0</v>
      </c>
      <c r="J609" s="11">
        <f t="shared" si="19"/>
        <v>26</v>
      </c>
    </row>
    <row r="610" spans="1:10" x14ac:dyDescent="0.3">
      <c r="A610" s="7">
        <v>41449</v>
      </c>
      <c r="C610" s="9">
        <v>280253.55</v>
      </c>
      <c r="D610" s="4" t="s">
        <v>16</v>
      </c>
      <c r="E610" s="4" t="s">
        <v>24</v>
      </c>
      <c r="F610" s="4" t="s">
        <v>146</v>
      </c>
      <c r="H610" s="11">
        <f t="shared" si="18"/>
        <v>6</v>
      </c>
      <c r="I610" s="11">
        <f t="shared" si="18"/>
        <v>0</v>
      </c>
      <c r="J610" s="11">
        <f t="shared" si="19"/>
        <v>26</v>
      </c>
    </row>
    <row r="611" spans="1:10" x14ac:dyDescent="0.3">
      <c r="A611" s="7">
        <v>41450</v>
      </c>
      <c r="C611" s="9">
        <v>8821.68</v>
      </c>
      <c r="D611" s="4" t="s">
        <v>9</v>
      </c>
      <c r="E611" s="4" t="s">
        <v>24</v>
      </c>
      <c r="F611" s="4" t="s">
        <v>137</v>
      </c>
      <c r="H611" s="11">
        <f t="shared" si="18"/>
        <v>6</v>
      </c>
      <c r="I611" s="11">
        <f t="shared" si="18"/>
        <v>0</v>
      </c>
      <c r="J611" s="11">
        <f t="shared" si="19"/>
        <v>26</v>
      </c>
    </row>
    <row r="612" spans="1:10" x14ac:dyDescent="0.3">
      <c r="A612" s="7">
        <v>41450</v>
      </c>
      <c r="C612" s="9">
        <v>10282.36</v>
      </c>
      <c r="D612" s="4" t="s">
        <v>9</v>
      </c>
      <c r="E612" s="4" t="s">
        <v>24</v>
      </c>
      <c r="F612" s="4" t="s">
        <v>142</v>
      </c>
      <c r="H612" s="11">
        <f t="shared" si="18"/>
        <v>6</v>
      </c>
      <c r="I612" s="11">
        <f t="shared" si="18"/>
        <v>0</v>
      </c>
      <c r="J612" s="11">
        <f t="shared" si="19"/>
        <v>26</v>
      </c>
    </row>
    <row r="613" spans="1:10" x14ac:dyDescent="0.3">
      <c r="A613" s="7">
        <v>41450</v>
      </c>
      <c r="C613" s="9">
        <v>31679.17</v>
      </c>
      <c r="D613" s="4" t="s">
        <v>15</v>
      </c>
      <c r="E613" s="4" t="s">
        <v>24</v>
      </c>
      <c r="F613" s="4" t="s">
        <v>135</v>
      </c>
      <c r="H613" s="11">
        <f t="shared" si="18"/>
        <v>6</v>
      </c>
      <c r="I613" s="11">
        <f t="shared" si="18"/>
        <v>0</v>
      </c>
      <c r="J613" s="11">
        <f t="shared" si="19"/>
        <v>26</v>
      </c>
    </row>
    <row r="614" spans="1:10" x14ac:dyDescent="0.3">
      <c r="A614" s="7">
        <v>41450</v>
      </c>
      <c r="C614" s="9">
        <v>34279</v>
      </c>
      <c r="D614" s="4" t="s">
        <v>16</v>
      </c>
      <c r="E614" s="4" t="s">
        <v>24</v>
      </c>
      <c r="F614" s="4" t="s">
        <v>142</v>
      </c>
      <c r="H614" s="11">
        <f t="shared" si="18"/>
        <v>6</v>
      </c>
      <c r="I614" s="11">
        <f t="shared" si="18"/>
        <v>0</v>
      </c>
      <c r="J614" s="11">
        <f t="shared" si="19"/>
        <v>26</v>
      </c>
    </row>
    <row r="615" spans="1:10" x14ac:dyDescent="0.3">
      <c r="A615" s="7">
        <v>41450</v>
      </c>
      <c r="C615" s="9">
        <v>145541.20000000001</v>
      </c>
      <c r="D615" s="4" t="s">
        <v>16</v>
      </c>
      <c r="E615" s="4" t="s">
        <v>24</v>
      </c>
      <c r="F615" s="4" t="s">
        <v>137</v>
      </c>
      <c r="H615" s="11">
        <f t="shared" si="18"/>
        <v>6</v>
      </c>
      <c r="I615" s="11">
        <f t="shared" si="18"/>
        <v>0</v>
      </c>
      <c r="J615" s="11">
        <f t="shared" si="19"/>
        <v>26</v>
      </c>
    </row>
    <row r="616" spans="1:10" x14ac:dyDescent="0.3">
      <c r="A616" s="7">
        <v>41450</v>
      </c>
      <c r="C616" s="9">
        <v>172945.98</v>
      </c>
      <c r="D616" s="4" t="s">
        <v>15</v>
      </c>
      <c r="E616" s="4" t="s">
        <v>24</v>
      </c>
      <c r="F616" s="4" t="s">
        <v>133</v>
      </c>
      <c r="H616" s="11">
        <f t="shared" si="18"/>
        <v>6</v>
      </c>
      <c r="I616" s="11">
        <f t="shared" si="18"/>
        <v>0</v>
      </c>
      <c r="J616" s="11">
        <f t="shared" si="19"/>
        <v>26</v>
      </c>
    </row>
    <row r="617" spans="1:10" x14ac:dyDescent="0.3">
      <c r="A617" s="7">
        <v>41450</v>
      </c>
      <c r="C617" s="9">
        <v>339840</v>
      </c>
      <c r="D617" s="4" t="s">
        <v>16</v>
      </c>
      <c r="E617" s="4" t="s">
        <v>24</v>
      </c>
      <c r="F617" s="4" t="s">
        <v>137</v>
      </c>
      <c r="H617" s="11">
        <f t="shared" si="18"/>
        <v>6</v>
      </c>
      <c r="I617" s="11">
        <f t="shared" si="18"/>
        <v>0</v>
      </c>
      <c r="J617" s="11">
        <f t="shared" si="19"/>
        <v>26</v>
      </c>
    </row>
    <row r="618" spans="1:10" x14ac:dyDescent="0.3">
      <c r="A618" s="7">
        <v>41451</v>
      </c>
      <c r="C618" s="9">
        <v>11448.36</v>
      </c>
      <c r="D618" s="4" t="s">
        <v>16</v>
      </c>
      <c r="E618" s="4" t="s">
        <v>24</v>
      </c>
      <c r="F618" s="4" t="s">
        <v>147</v>
      </c>
      <c r="H618" s="11">
        <f t="shared" si="18"/>
        <v>6</v>
      </c>
      <c r="I618" s="11">
        <f t="shared" si="18"/>
        <v>0</v>
      </c>
      <c r="J618" s="11">
        <f t="shared" si="19"/>
        <v>26</v>
      </c>
    </row>
    <row r="619" spans="1:10" x14ac:dyDescent="0.3">
      <c r="A619" s="7">
        <v>41451</v>
      </c>
      <c r="C619" s="9">
        <v>24426</v>
      </c>
      <c r="D619" s="4" t="s">
        <v>16</v>
      </c>
      <c r="E619" s="4" t="s">
        <v>24</v>
      </c>
      <c r="F619" s="4" t="s">
        <v>128</v>
      </c>
      <c r="H619" s="11">
        <f t="shared" si="18"/>
        <v>6</v>
      </c>
      <c r="I619" s="11">
        <f t="shared" si="18"/>
        <v>0</v>
      </c>
      <c r="J619" s="11">
        <f t="shared" si="19"/>
        <v>26</v>
      </c>
    </row>
    <row r="620" spans="1:10" x14ac:dyDescent="0.3">
      <c r="A620" s="7">
        <v>41451</v>
      </c>
      <c r="C620" s="9">
        <v>29311.200000000001</v>
      </c>
      <c r="D620" s="4" t="s">
        <v>16</v>
      </c>
      <c r="E620" s="4" t="s">
        <v>24</v>
      </c>
      <c r="F620" s="4" t="s">
        <v>128</v>
      </c>
      <c r="H620" s="11">
        <f t="shared" si="18"/>
        <v>6</v>
      </c>
      <c r="I620" s="11">
        <f t="shared" si="18"/>
        <v>0</v>
      </c>
      <c r="J620" s="11">
        <f t="shared" si="19"/>
        <v>26</v>
      </c>
    </row>
    <row r="621" spans="1:10" x14ac:dyDescent="0.3">
      <c r="A621" s="7">
        <v>41451</v>
      </c>
      <c r="C621" s="9">
        <v>164137.29</v>
      </c>
      <c r="D621" s="4" t="s">
        <v>15</v>
      </c>
      <c r="E621" s="4" t="s">
        <v>24</v>
      </c>
      <c r="F621" s="4" t="s">
        <v>146</v>
      </c>
      <c r="H621" s="11">
        <f t="shared" si="18"/>
        <v>6</v>
      </c>
      <c r="I621" s="11">
        <f t="shared" si="18"/>
        <v>0</v>
      </c>
      <c r="J621" s="11">
        <f t="shared" si="19"/>
        <v>26</v>
      </c>
    </row>
    <row r="622" spans="1:10" x14ac:dyDescent="0.3">
      <c r="A622" s="7">
        <v>41451</v>
      </c>
      <c r="C622" s="9">
        <v>230557.25</v>
      </c>
      <c r="D622" s="4" t="s">
        <v>15</v>
      </c>
      <c r="E622" s="4" t="s">
        <v>24</v>
      </c>
      <c r="F622" s="4" t="s">
        <v>143</v>
      </c>
      <c r="H622" s="11">
        <f t="shared" si="18"/>
        <v>6</v>
      </c>
      <c r="I622" s="11">
        <f t="shared" si="18"/>
        <v>0</v>
      </c>
      <c r="J622" s="11">
        <f t="shared" si="19"/>
        <v>26</v>
      </c>
    </row>
    <row r="623" spans="1:10" x14ac:dyDescent="0.3">
      <c r="A623" s="7">
        <v>41451</v>
      </c>
      <c r="C623" s="9">
        <v>305325</v>
      </c>
      <c r="D623" s="4" t="s">
        <v>16</v>
      </c>
      <c r="E623" s="4" t="s">
        <v>24</v>
      </c>
      <c r="F623" s="4" t="s">
        <v>147</v>
      </c>
      <c r="H623" s="11">
        <f t="shared" si="18"/>
        <v>6</v>
      </c>
      <c r="I623" s="11">
        <f t="shared" si="18"/>
        <v>0</v>
      </c>
      <c r="J623" s="11">
        <f t="shared" si="19"/>
        <v>26</v>
      </c>
    </row>
    <row r="624" spans="1:10" x14ac:dyDescent="0.3">
      <c r="A624" s="7">
        <v>41451</v>
      </c>
      <c r="C624" s="9">
        <v>314531.36</v>
      </c>
      <c r="D624" s="4" t="s">
        <v>16</v>
      </c>
      <c r="E624" s="4" t="s">
        <v>24</v>
      </c>
      <c r="F624" s="4" t="s">
        <v>140</v>
      </c>
      <c r="H624" s="11">
        <f t="shared" si="18"/>
        <v>6</v>
      </c>
      <c r="I624" s="11">
        <f t="shared" si="18"/>
        <v>0</v>
      </c>
      <c r="J624" s="11">
        <f t="shared" si="19"/>
        <v>26</v>
      </c>
    </row>
    <row r="625" spans="1:10" x14ac:dyDescent="0.3">
      <c r="A625" s="7">
        <v>41451</v>
      </c>
      <c r="C625" s="9">
        <v>371700</v>
      </c>
      <c r="D625" s="4" t="s">
        <v>15</v>
      </c>
      <c r="E625" s="4" t="s">
        <v>24</v>
      </c>
      <c r="F625" s="4" t="s">
        <v>141</v>
      </c>
      <c r="H625" s="11">
        <f t="shared" si="18"/>
        <v>6</v>
      </c>
      <c r="I625" s="11">
        <f t="shared" si="18"/>
        <v>0</v>
      </c>
      <c r="J625" s="11">
        <f t="shared" si="19"/>
        <v>26</v>
      </c>
    </row>
    <row r="626" spans="1:10" x14ac:dyDescent="0.3">
      <c r="A626" s="7">
        <v>41452</v>
      </c>
      <c r="C626" s="9">
        <v>27546.6</v>
      </c>
      <c r="D626" s="4" t="s">
        <v>16</v>
      </c>
      <c r="E626" s="4" t="s">
        <v>24</v>
      </c>
      <c r="F626" s="4" t="s">
        <v>134</v>
      </c>
      <c r="H626" s="11">
        <f t="shared" si="18"/>
        <v>6</v>
      </c>
      <c r="I626" s="11">
        <f t="shared" si="18"/>
        <v>0</v>
      </c>
      <c r="J626" s="11">
        <f t="shared" si="19"/>
        <v>26</v>
      </c>
    </row>
    <row r="627" spans="1:10" x14ac:dyDescent="0.3">
      <c r="A627" s="7">
        <v>41452</v>
      </c>
      <c r="C627" s="9">
        <v>39670.120000000003</v>
      </c>
      <c r="D627" s="4" t="s">
        <v>15</v>
      </c>
      <c r="E627" s="4" t="s">
        <v>24</v>
      </c>
      <c r="F627" s="4" t="s">
        <v>135</v>
      </c>
      <c r="H627" s="11">
        <f t="shared" si="18"/>
        <v>6</v>
      </c>
      <c r="I627" s="11">
        <f t="shared" si="18"/>
        <v>0</v>
      </c>
      <c r="J627" s="11">
        <f t="shared" si="19"/>
        <v>26</v>
      </c>
    </row>
    <row r="628" spans="1:10" x14ac:dyDescent="0.3">
      <c r="A628" s="7">
        <v>41452</v>
      </c>
      <c r="C628" s="9">
        <v>61950</v>
      </c>
      <c r="D628" s="4" t="s">
        <v>16</v>
      </c>
      <c r="E628" s="4" t="s">
        <v>24</v>
      </c>
      <c r="F628" s="4" t="s">
        <v>143</v>
      </c>
      <c r="H628" s="11">
        <f t="shared" si="18"/>
        <v>6</v>
      </c>
      <c r="I628" s="11">
        <f t="shared" si="18"/>
        <v>0</v>
      </c>
      <c r="J628" s="11">
        <f t="shared" si="19"/>
        <v>26</v>
      </c>
    </row>
    <row r="629" spans="1:10" x14ac:dyDescent="0.3">
      <c r="A629" s="7">
        <v>41453</v>
      </c>
      <c r="C629" s="9">
        <v>315316</v>
      </c>
      <c r="D629" s="4" t="s">
        <v>16</v>
      </c>
      <c r="E629" s="4" t="s">
        <v>24</v>
      </c>
      <c r="F629" s="4" t="s">
        <v>136</v>
      </c>
      <c r="H629" s="11">
        <f t="shared" si="18"/>
        <v>6</v>
      </c>
      <c r="I629" s="11">
        <f t="shared" si="18"/>
        <v>0</v>
      </c>
      <c r="J629" s="11">
        <f t="shared" si="19"/>
        <v>26</v>
      </c>
    </row>
    <row r="630" spans="1:10" x14ac:dyDescent="0.3">
      <c r="A630" s="7">
        <v>41453</v>
      </c>
      <c r="C630" s="9">
        <v>5162.5</v>
      </c>
      <c r="D630" s="4" t="s">
        <v>15</v>
      </c>
      <c r="E630" s="4" t="s">
        <v>24</v>
      </c>
      <c r="F630" s="4" t="s">
        <v>129</v>
      </c>
      <c r="H630" s="11">
        <f t="shared" si="18"/>
        <v>6</v>
      </c>
      <c r="I630" s="11">
        <f t="shared" si="18"/>
        <v>0</v>
      </c>
      <c r="J630" s="11">
        <f t="shared" si="19"/>
        <v>26</v>
      </c>
    </row>
    <row r="631" spans="1:10" x14ac:dyDescent="0.3">
      <c r="A631" s="7">
        <v>41453</v>
      </c>
      <c r="C631" s="9">
        <v>21155.040000000001</v>
      </c>
      <c r="D631" s="4" t="s">
        <v>15</v>
      </c>
      <c r="E631" s="4" t="s">
        <v>24</v>
      </c>
      <c r="F631" s="4" t="s">
        <v>138</v>
      </c>
      <c r="H631" s="11">
        <f t="shared" si="18"/>
        <v>6</v>
      </c>
      <c r="I631" s="11">
        <f t="shared" si="18"/>
        <v>0</v>
      </c>
      <c r="J631" s="11">
        <f t="shared" si="19"/>
        <v>26</v>
      </c>
    </row>
    <row r="632" spans="1:10" x14ac:dyDescent="0.3">
      <c r="A632" s="7">
        <v>41453</v>
      </c>
      <c r="C632" s="9">
        <v>318600</v>
      </c>
      <c r="D632" s="4" t="s">
        <v>16</v>
      </c>
      <c r="E632" s="4" t="s">
        <v>24</v>
      </c>
      <c r="F632" s="4" t="s">
        <v>131</v>
      </c>
      <c r="H632" s="11">
        <f t="shared" si="18"/>
        <v>6</v>
      </c>
      <c r="I632" s="11">
        <f t="shared" si="18"/>
        <v>0</v>
      </c>
      <c r="J632" s="11">
        <f t="shared" si="19"/>
        <v>26</v>
      </c>
    </row>
    <row r="633" spans="1:10" x14ac:dyDescent="0.3">
      <c r="A633" s="7">
        <v>41453</v>
      </c>
      <c r="C633" s="9">
        <v>21664.799999999999</v>
      </c>
      <c r="D633" s="4" t="s">
        <v>15</v>
      </c>
      <c r="E633" s="4" t="s">
        <v>24</v>
      </c>
      <c r="F633" s="4" t="s">
        <v>144</v>
      </c>
      <c r="H633" s="11">
        <f t="shared" si="18"/>
        <v>6</v>
      </c>
      <c r="I633" s="11">
        <f t="shared" si="18"/>
        <v>0</v>
      </c>
      <c r="J633" s="11">
        <f t="shared" si="19"/>
        <v>26</v>
      </c>
    </row>
    <row r="634" spans="1:10" x14ac:dyDescent="0.3">
      <c r="A634" s="7">
        <v>41453</v>
      </c>
      <c r="C634" s="9">
        <v>12440.74</v>
      </c>
      <c r="D634" s="4" t="s">
        <v>15</v>
      </c>
      <c r="E634" s="4" t="s">
        <v>24</v>
      </c>
      <c r="F634" s="4" t="s">
        <v>130</v>
      </c>
      <c r="H634" s="11">
        <f t="shared" si="18"/>
        <v>6</v>
      </c>
      <c r="I634" s="11">
        <f t="shared" si="18"/>
        <v>0</v>
      </c>
      <c r="J634" s="11">
        <f t="shared" si="19"/>
        <v>26</v>
      </c>
    </row>
    <row r="635" spans="1:10" x14ac:dyDescent="0.3">
      <c r="A635" s="7">
        <v>41453</v>
      </c>
      <c r="C635" s="9">
        <v>84960</v>
      </c>
      <c r="D635" s="4" t="s">
        <v>16</v>
      </c>
      <c r="E635" s="4" t="s">
        <v>24</v>
      </c>
      <c r="F635" s="4" t="s">
        <v>130</v>
      </c>
      <c r="H635" s="11">
        <f t="shared" si="18"/>
        <v>6</v>
      </c>
      <c r="I635" s="11">
        <f t="shared" si="18"/>
        <v>0</v>
      </c>
      <c r="J635" s="11">
        <f t="shared" si="19"/>
        <v>26</v>
      </c>
    </row>
    <row r="636" spans="1:10" x14ac:dyDescent="0.3">
      <c r="A636" s="7">
        <v>41453</v>
      </c>
      <c r="C636" s="9">
        <v>11800</v>
      </c>
      <c r="D636" s="4" t="s">
        <v>16</v>
      </c>
      <c r="E636" s="4" t="s">
        <v>24</v>
      </c>
      <c r="F636" s="4" t="s">
        <v>128</v>
      </c>
      <c r="H636" s="11">
        <f t="shared" si="18"/>
        <v>6</v>
      </c>
      <c r="I636" s="11">
        <f t="shared" si="18"/>
        <v>0</v>
      </c>
      <c r="J636" s="11">
        <f t="shared" si="19"/>
        <v>26</v>
      </c>
    </row>
    <row r="637" spans="1:10" x14ac:dyDescent="0.3">
      <c r="A637" s="7">
        <v>41453</v>
      </c>
      <c r="C637" s="9">
        <v>57820</v>
      </c>
      <c r="D637" s="4" t="s">
        <v>16</v>
      </c>
      <c r="E637" s="4" t="s">
        <v>24</v>
      </c>
      <c r="F637" s="4" t="s">
        <v>139</v>
      </c>
      <c r="H637" s="11">
        <f t="shared" si="18"/>
        <v>6</v>
      </c>
      <c r="I637" s="11">
        <f t="shared" si="18"/>
        <v>0</v>
      </c>
      <c r="J637" s="11">
        <f t="shared" si="19"/>
        <v>26</v>
      </c>
    </row>
    <row r="638" spans="1:10" x14ac:dyDescent="0.3">
      <c r="A638" s="7">
        <v>41453</v>
      </c>
      <c r="C638" s="9">
        <v>26011.919999999998</v>
      </c>
      <c r="D638" s="4" t="s">
        <v>9</v>
      </c>
      <c r="E638" s="4" t="s">
        <v>24</v>
      </c>
      <c r="F638" s="4" t="s">
        <v>129</v>
      </c>
      <c r="H638" s="11">
        <f t="shared" si="18"/>
        <v>6</v>
      </c>
      <c r="I638" s="11">
        <f t="shared" si="18"/>
        <v>0</v>
      </c>
      <c r="J638" s="11">
        <f t="shared" si="19"/>
        <v>26</v>
      </c>
    </row>
    <row r="639" spans="1:10" x14ac:dyDescent="0.3">
      <c r="A639" s="7">
        <v>41453</v>
      </c>
      <c r="C639" s="9">
        <v>59047.199999999997</v>
      </c>
      <c r="D639" s="4" t="s">
        <v>9</v>
      </c>
      <c r="E639" s="4" t="s">
        <v>24</v>
      </c>
      <c r="F639" s="4" t="s">
        <v>135</v>
      </c>
      <c r="H639" s="11">
        <f t="shared" si="18"/>
        <v>6</v>
      </c>
      <c r="I639" s="11">
        <f t="shared" si="18"/>
        <v>0</v>
      </c>
      <c r="J639" s="11">
        <f t="shared" si="19"/>
        <v>26</v>
      </c>
    </row>
    <row r="640" spans="1:10" x14ac:dyDescent="0.3">
      <c r="A640" s="7">
        <v>41453</v>
      </c>
      <c r="C640" s="9">
        <v>20815.2</v>
      </c>
      <c r="D640" s="4" t="s">
        <v>16</v>
      </c>
      <c r="E640" s="4" t="s">
        <v>24</v>
      </c>
      <c r="F640" s="4" t="s">
        <v>129</v>
      </c>
      <c r="H640" s="11">
        <f t="shared" si="18"/>
        <v>6</v>
      </c>
      <c r="I640" s="11">
        <f t="shared" si="18"/>
        <v>0</v>
      </c>
      <c r="J640" s="11">
        <f t="shared" si="19"/>
        <v>26</v>
      </c>
    </row>
    <row r="641" spans="1:10" x14ac:dyDescent="0.3">
      <c r="A641" s="7">
        <v>41453</v>
      </c>
      <c r="C641" s="9">
        <v>3115.2</v>
      </c>
      <c r="D641" s="4" t="s">
        <v>16</v>
      </c>
      <c r="E641" s="4" t="s">
        <v>24</v>
      </c>
      <c r="F641" s="4" t="s">
        <v>131</v>
      </c>
      <c r="H641" s="11">
        <f t="shared" si="18"/>
        <v>6</v>
      </c>
      <c r="I641" s="11">
        <f t="shared" si="18"/>
        <v>0</v>
      </c>
      <c r="J641" s="11">
        <f t="shared" si="19"/>
        <v>26</v>
      </c>
    </row>
    <row r="642" spans="1:10" x14ac:dyDescent="0.3">
      <c r="A642" s="7">
        <v>41453</v>
      </c>
      <c r="C642" s="9">
        <v>12440.74</v>
      </c>
      <c r="D642" s="4" t="s">
        <v>9</v>
      </c>
      <c r="E642" s="4" t="s">
        <v>24</v>
      </c>
      <c r="F642" s="4" t="s">
        <v>129</v>
      </c>
      <c r="H642" s="11">
        <f t="shared" si="18"/>
        <v>6</v>
      </c>
      <c r="I642" s="11">
        <f t="shared" si="18"/>
        <v>0</v>
      </c>
      <c r="J642" s="11">
        <f t="shared" si="19"/>
        <v>26</v>
      </c>
    </row>
    <row r="643" spans="1:10" x14ac:dyDescent="0.3">
      <c r="A643" s="7">
        <v>41453</v>
      </c>
      <c r="C643" s="9">
        <v>8977.44</v>
      </c>
      <c r="D643" s="4" t="s">
        <v>16</v>
      </c>
      <c r="E643" s="4" t="s">
        <v>24</v>
      </c>
      <c r="F643" s="4" t="s">
        <v>137</v>
      </c>
      <c r="H643" s="11">
        <f t="shared" si="18"/>
        <v>6</v>
      </c>
      <c r="I643" s="11">
        <f t="shared" si="18"/>
        <v>0</v>
      </c>
      <c r="J643" s="11">
        <f t="shared" si="19"/>
        <v>26</v>
      </c>
    </row>
    <row r="644" spans="1:10" x14ac:dyDescent="0.3">
      <c r="B644" s="7">
        <v>41305</v>
      </c>
      <c r="C644" s="9">
        <v>119510</v>
      </c>
      <c r="D644" s="4" t="s">
        <v>178</v>
      </c>
      <c r="E644" s="4" t="s">
        <v>24</v>
      </c>
      <c r="F644" s="4" t="s">
        <v>139</v>
      </c>
      <c r="H644" s="11">
        <f t="shared" ref="H644:I707" si="20">IF(ISBLANK(A644),0,MONTH(A644))</f>
        <v>0</v>
      </c>
      <c r="I644" s="11">
        <f t="shared" si="20"/>
        <v>1</v>
      </c>
      <c r="J644" s="11">
        <f t="shared" ref="J644:J707" si="21">WEEKNUM(A644)</f>
        <v>0</v>
      </c>
    </row>
    <row r="645" spans="1:10" x14ac:dyDescent="0.3">
      <c r="B645" s="7">
        <v>41305</v>
      </c>
      <c r="C645" s="9">
        <v>64560</v>
      </c>
      <c r="D645" s="4" t="s">
        <v>178</v>
      </c>
      <c r="E645" s="4" t="s">
        <v>24</v>
      </c>
      <c r="F645" s="4" t="s">
        <v>127</v>
      </c>
      <c r="H645" s="11">
        <f t="shared" si="20"/>
        <v>0</v>
      </c>
      <c r="I645" s="11">
        <f t="shared" si="20"/>
        <v>1</v>
      </c>
      <c r="J645" s="11">
        <f t="shared" si="21"/>
        <v>0</v>
      </c>
    </row>
    <row r="646" spans="1:10" x14ac:dyDescent="0.3">
      <c r="B646" s="7">
        <v>41305</v>
      </c>
      <c r="C646" s="9">
        <v>151680</v>
      </c>
      <c r="D646" s="4" t="s">
        <v>178</v>
      </c>
      <c r="E646" s="4" t="s">
        <v>24</v>
      </c>
      <c r="F646" s="4" t="s">
        <v>128</v>
      </c>
      <c r="H646" s="11">
        <f t="shared" si="20"/>
        <v>0</v>
      </c>
      <c r="I646" s="11">
        <f t="shared" si="20"/>
        <v>1</v>
      </c>
      <c r="J646" s="11">
        <f t="shared" si="21"/>
        <v>0</v>
      </c>
    </row>
    <row r="647" spans="1:10" x14ac:dyDescent="0.3">
      <c r="B647" s="7">
        <v>41305</v>
      </c>
      <c r="C647" s="9">
        <v>182520</v>
      </c>
      <c r="D647" s="4" t="s">
        <v>178</v>
      </c>
      <c r="E647" s="4" t="s">
        <v>24</v>
      </c>
      <c r="F647" s="4" t="s">
        <v>131</v>
      </c>
      <c r="H647" s="11">
        <f t="shared" si="20"/>
        <v>0</v>
      </c>
      <c r="I647" s="11">
        <f t="shared" si="20"/>
        <v>1</v>
      </c>
      <c r="J647" s="11">
        <f t="shared" si="21"/>
        <v>0</v>
      </c>
    </row>
    <row r="648" spans="1:10" x14ac:dyDescent="0.3">
      <c r="B648" s="7">
        <v>41305</v>
      </c>
      <c r="C648" s="9">
        <v>3500</v>
      </c>
      <c r="D648" s="4" t="s">
        <v>178</v>
      </c>
      <c r="E648" s="4" t="s">
        <v>24</v>
      </c>
      <c r="F648" s="4" t="s">
        <v>135</v>
      </c>
      <c r="H648" s="11">
        <f t="shared" si="20"/>
        <v>0</v>
      </c>
      <c r="I648" s="11">
        <f t="shared" si="20"/>
        <v>1</v>
      </c>
      <c r="J648" s="11">
        <f t="shared" si="21"/>
        <v>0</v>
      </c>
    </row>
    <row r="649" spans="1:10" x14ac:dyDescent="0.3">
      <c r="B649" s="7">
        <v>41305</v>
      </c>
      <c r="C649" s="9">
        <v>7000</v>
      </c>
      <c r="D649" s="4" t="s">
        <v>178</v>
      </c>
      <c r="E649" s="4" t="s">
        <v>24</v>
      </c>
      <c r="F649" s="4" t="s">
        <v>132</v>
      </c>
      <c r="H649" s="11">
        <f t="shared" si="20"/>
        <v>0</v>
      </c>
      <c r="I649" s="11">
        <f t="shared" si="20"/>
        <v>1</v>
      </c>
      <c r="J649" s="11">
        <f t="shared" si="21"/>
        <v>0</v>
      </c>
    </row>
    <row r="650" spans="1:10" x14ac:dyDescent="0.3">
      <c r="B650" s="7">
        <v>41305</v>
      </c>
      <c r="C650" s="9">
        <v>2360</v>
      </c>
      <c r="D650" s="4" t="s">
        <v>178</v>
      </c>
      <c r="E650" s="4" t="s">
        <v>24</v>
      </c>
      <c r="F650" s="4" t="s">
        <v>128</v>
      </c>
      <c r="H650" s="11">
        <f t="shared" si="20"/>
        <v>0</v>
      </c>
      <c r="I650" s="11">
        <f t="shared" si="20"/>
        <v>1</v>
      </c>
      <c r="J650" s="11">
        <f t="shared" si="21"/>
        <v>0</v>
      </c>
    </row>
    <row r="651" spans="1:10" x14ac:dyDescent="0.3">
      <c r="B651" s="7">
        <v>41305</v>
      </c>
      <c r="C651" s="9">
        <v>521022.13</v>
      </c>
      <c r="D651" s="4" t="s">
        <v>178</v>
      </c>
      <c r="E651" s="4" t="s">
        <v>24</v>
      </c>
      <c r="F651" s="4" t="s">
        <v>141</v>
      </c>
      <c r="H651" s="11">
        <f t="shared" si="20"/>
        <v>0</v>
      </c>
      <c r="I651" s="11">
        <f t="shared" si="20"/>
        <v>1</v>
      </c>
      <c r="J651" s="11">
        <f t="shared" si="21"/>
        <v>0</v>
      </c>
    </row>
    <row r="652" spans="1:10" x14ac:dyDescent="0.3">
      <c r="B652" s="7">
        <v>41305</v>
      </c>
      <c r="C652" s="9">
        <v>270461.31</v>
      </c>
      <c r="D652" s="4" t="s">
        <v>178</v>
      </c>
      <c r="E652" s="4" t="s">
        <v>24</v>
      </c>
      <c r="F652" s="4" t="s">
        <v>135</v>
      </c>
      <c r="H652" s="11">
        <f t="shared" si="20"/>
        <v>0</v>
      </c>
      <c r="I652" s="11">
        <f t="shared" si="20"/>
        <v>1</v>
      </c>
      <c r="J652" s="11">
        <f t="shared" si="21"/>
        <v>0</v>
      </c>
    </row>
    <row r="653" spans="1:10" x14ac:dyDescent="0.3">
      <c r="B653" s="7">
        <v>41305</v>
      </c>
      <c r="C653" s="9">
        <v>231271.74</v>
      </c>
      <c r="D653" s="4" t="s">
        <v>178</v>
      </c>
      <c r="E653" s="4" t="s">
        <v>24</v>
      </c>
      <c r="F653" s="4" t="s">
        <v>145</v>
      </c>
      <c r="H653" s="11">
        <f t="shared" si="20"/>
        <v>0</v>
      </c>
      <c r="I653" s="11">
        <f t="shared" si="20"/>
        <v>1</v>
      </c>
      <c r="J653" s="11">
        <f t="shared" si="21"/>
        <v>0</v>
      </c>
    </row>
    <row r="654" spans="1:10" x14ac:dyDescent="0.3">
      <c r="B654" s="7">
        <v>41305</v>
      </c>
      <c r="C654" s="9">
        <v>191318.69</v>
      </c>
      <c r="D654" s="4" t="s">
        <v>178</v>
      </c>
      <c r="E654" s="4" t="s">
        <v>24</v>
      </c>
      <c r="F654" s="4" t="s">
        <v>134</v>
      </c>
      <c r="H654" s="11">
        <f t="shared" si="20"/>
        <v>0</v>
      </c>
      <c r="I654" s="11">
        <f t="shared" si="20"/>
        <v>1</v>
      </c>
      <c r="J654" s="11">
        <f t="shared" si="21"/>
        <v>0</v>
      </c>
    </row>
    <row r="655" spans="1:10" x14ac:dyDescent="0.3">
      <c r="B655" s="7">
        <v>41305</v>
      </c>
      <c r="C655" s="9">
        <v>184984.47</v>
      </c>
      <c r="D655" s="4" t="s">
        <v>178</v>
      </c>
      <c r="E655" s="4" t="s">
        <v>24</v>
      </c>
      <c r="F655" s="4" t="s">
        <v>134</v>
      </c>
      <c r="H655" s="11">
        <f t="shared" si="20"/>
        <v>0</v>
      </c>
      <c r="I655" s="11">
        <f t="shared" si="20"/>
        <v>1</v>
      </c>
      <c r="J655" s="11">
        <f t="shared" si="21"/>
        <v>0</v>
      </c>
    </row>
    <row r="656" spans="1:10" x14ac:dyDescent="0.3">
      <c r="B656" s="7">
        <v>41305</v>
      </c>
      <c r="C656" s="9">
        <v>165680.82999999999</v>
      </c>
      <c r="D656" s="4" t="s">
        <v>178</v>
      </c>
      <c r="E656" s="4" t="s">
        <v>24</v>
      </c>
      <c r="F656" s="4" t="s">
        <v>135</v>
      </c>
      <c r="H656" s="11">
        <f t="shared" si="20"/>
        <v>0</v>
      </c>
      <c r="I656" s="11">
        <f t="shared" si="20"/>
        <v>1</v>
      </c>
      <c r="J656" s="11">
        <f t="shared" si="21"/>
        <v>0</v>
      </c>
    </row>
    <row r="657" spans="2:10" x14ac:dyDescent="0.3">
      <c r="B657" s="7">
        <v>41305</v>
      </c>
      <c r="C657" s="9">
        <v>150705.76999999999</v>
      </c>
      <c r="D657" s="4" t="s">
        <v>178</v>
      </c>
      <c r="E657" s="4" t="s">
        <v>24</v>
      </c>
      <c r="F657" s="4" t="s">
        <v>141</v>
      </c>
      <c r="H657" s="11">
        <f t="shared" si="20"/>
        <v>0</v>
      </c>
      <c r="I657" s="11">
        <f t="shared" si="20"/>
        <v>1</v>
      </c>
      <c r="J657" s="11">
        <f t="shared" si="21"/>
        <v>0</v>
      </c>
    </row>
    <row r="658" spans="2:10" x14ac:dyDescent="0.3">
      <c r="B658" s="7">
        <v>41305</v>
      </c>
      <c r="C658" s="9">
        <v>132865.97</v>
      </c>
      <c r="D658" s="4" t="s">
        <v>178</v>
      </c>
      <c r="E658" s="4" t="s">
        <v>24</v>
      </c>
      <c r="F658" s="4" t="s">
        <v>137</v>
      </c>
      <c r="H658" s="11">
        <f t="shared" si="20"/>
        <v>0</v>
      </c>
      <c r="I658" s="11">
        <f t="shared" si="20"/>
        <v>1</v>
      </c>
      <c r="J658" s="11">
        <f t="shared" si="21"/>
        <v>0</v>
      </c>
    </row>
    <row r="659" spans="2:10" x14ac:dyDescent="0.3">
      <c r="B659" s="7">
        <v>41305</v>
      </c>
      <c r="C659" s="9">
        <v>128645</v>
      </c>
      <c r="D659" s="4" t="s">
        <v>178</v>
      </c>
      <c r="E659" s="4" t="s">
        <v>24</v>
      </c>
      <c r="F659" s="4" t="s">
        <v>135</v>
      </c>
      <c r="H659" s="11">
        <f t="shared" si="20"/>
        <v>0</v>
      </c>
      <c r="I659" s="11">
        <f t="shared" si="20"/>
        <v>1</v>
      </c>
      <c r="J659" s="11">
        <f t="shared" si="21"/>
        <v>0</v>
      </c>
    </row>
    <row r="660" spans="2:10" x14ac:dyDescent="0.3">
      <c r="B660" s="7">
        <v>41305</v>
      </c>
      <c r="C660" s="9">
        <v>109184.83</v>
      </c>
      <c r="D660" s="4" t="s">
        <v>178</v>
      </c>
      <c r="E660" s="4" t="s">
        <v>24</v>
      </c>
      <c r="F660" s="4" t="s">
        <v>133</v>
      </c>
      <c r="H660" s="11">
        <f t="shared" si="20"/>
        <v>0</v>
      </c>
      <c r="I660" s="11">
        <f t="shared" si="20"/>
        <v>1</v>
      </c>
      <c r="J660" s="11">
        <f t="shared" si="21"/>
        <v>0</v>
      </c>
    </row>
    <row r="661" spans="2:10" x14ac:dyDescent="0.3">
      <c r="B661" s="7">
        <v>41305</v>
      </c>
      <c r="C661" s="9">
        <v>108430.2</v>
      </c>
      <c r="D661" s="4" t="s">
        <v>178</v>
      </c>
      <c r="E661" s="4" t="s">
        <v>24</v>
      </c>
      <c r="F661" s="4" t="s">
        <v>132</v>
      </c>
      <c r="H661" s="11">
        <f t="shared" si="20"/>
        <v>0</v>
      </c>
      <c r="I661" s="11">
        <f t="shared" si="20"/>
        <v>1</v>
      </c>
      <c r="J661" s="11">
        <f t="shared" si="21"/>
        <v>0</v>
      </c>
    </row>
    <row r="662" spans="2:10" x14ac:dyDescent="0.3">
      <c r="B662" s="7">
        <v>41305</v>
      </c>
      <c r="C662" s="9">
        <v>105987.6</v>
      </c>
      <c r="D662" s="4" t="s">
        <v>178</v>
      </c>
      <c r="E662" s="4" t="s">
        <v>24</v>
      </c>
      <c r="F662" s="4" t="s">
        <v>142</v>
      </c>
      <c r="H662" s="11">
        <f t="shared" si="20"/>
        <v>0</v>
      </c>
      <c r="I662" s="11">
        <f t="shared" si="20"/>
        <v>1</v>
      </c>
      <c r="J662" s="11">
        <f t="shared" si="21"/>
        <v>0</v>
      </c>
    </row>
    <row r="663" spans="2:10" x14ac:dyDescent="0.3">
      <c r="B663" s="7">
        <v>41305</v>
      </c>
      <c r="C663" s="9">
        <v>104943.3</v>
      </c>
      <c r="D663" s="4" t="s">
        <v>178</v>
      </c>
      <c r="E663" s="4" t="s">
        <v>24</v>
      </c>
      <c r="F663" s="4" t="s">
        <v>142</v>
      </c>
      <c r="H663" s="11">
        <f t="shared" si="20"/>
        <v>0</v>
      </c>
      <c r="I663" s="11">
        <f t="shared" si="20"/>
        <v>1</v>
      </c>
      <c r="J663" s="11">
        <f t="shared" si="21"/>
        <v>0</v>
      </c>
    </row>
    <row r="664" spans="2:10" x14ac:dyDescent="0.3">
      <c r="B664" s="7">
        <v>41305</v>
      </c>
      <c r="C664" s="9">
        <v>102478.85</v>
      </c>
      <c r="D664" s="4" t="s">
        <v>178</v>
      </c>
      <c r="E664" s="4" t="s">
        <v>24</v>
      </c>
      <c r="F664" s="4" t="s">
        <v>142</v>
      </c>
      <c r="H664" s="11">
        <f t="shared" si="20"/>
        <v>0</v>
      </c>
      <c r="I664" s="11">
        <f t="shared" si="20"/>
        <v>1</v>
      </c>
      <c r="J664" s="11">
        <f t="shared" si="21"/>
        <v>0</v>
      </c>
    </row>
    <row r="665" spans="2:10" x14ac:dyDescent="0.3">
      <c r="B665" s="7">
        <v>41305</v>
      </c>
      <c r="C665" s="9">
        <v>99952.2</v>
      </c>
      <c r="D665" s="4" t="s">
        <v>178</v>
      </c>
      <c r="E665" s="4" t="s">
        <v>24</v>
      </c>
      <c r="F665" s="4" t="s">
        <v>143</v>
      </c>
      <c r="H665" s="11">
        <f t="shared" si="20"/>
        <v>0</v>
      </c>
      <c r="I665" s="11">
        <f t="shared" si="20"/>
        <v>1</v>
      </c>
      <c r="J665" s="11">
        <f t="shared" si="21"/>
        <v>0</v>
      </c>
    </row>
    <row r="666" spans="2:10" x14ac:dyDescent="0.3">
      <c r="B666" s="7">
        <v>41305</v>
      </c>
      <c r="C666" s="9">
        <v>90970.12</v>
      </c>
      <c r="D666" s="4" t="s">
        <v>178</v>
      </c>
      <c r="E666" s="4" t="s">
        <v>24</v>
      </c>
      <c r="F666" s="4" t="s">
        <v>144</v>
      </c>
      <c r="H666" s="11">
        <f t="shared" si="20"/>
        <v>0</v>
      </c>
      <c r="I666" s="11">
        <f t="shared" si="20"/>
        <v>1</v>
      </c>
      <c r="J666" s="11">
        <f t="shared" si="21"/>
        <v>0</v>
      </c>
    </row>
    <row r="667" spans="2:10" x14ac:dyDescent="0.3">
      <c r="B667" s="7">
        <v>41305</v>
      </c>
      <c r="C667" s="9">
        <v>93694.83</v>
      </c>
      <c r="D667" s="4" t="s">
        <v>178</v>
      </c>
      <c r="E667" s="4" t="s">
        <v>24</v>
      </c>
      <c r="F667" s="4" t="s">
        <v>147</v>
      </c>
      <c r="H667" s="11">
        <f t="shared" si="20"/>
        <v>0</v>
      </c>
      <c r="I667" s="11">
        <f t="shared" si="20"/>
        <v>1</v>
      </c>
      <c r="J667" s="11">
        <f t="shared" si="21"/>
        <v>0</v>
      </c>
    </row>
    <row r="668" spans="2:10" x14ac:dyDescent="0.3">
      <c r="B668" s="7">
        <v>41305</v>
      </c>
      <c r="C668" s="9">
        <v>84115.71</v>
      </c>
      <c r="D668" s="4" t="s">
        <v>178</v>
      </c>
      <c r="E668" s="4" t="s">
        <v>24</v>
      </c>
      <c r="F668" s="4" t="s">
        <v>135</v>
      </c>
      <c r="H668" s="11">
        <f t="shared" si="20"/>
        <v>0</v>
      </c>
      <c r="I668" s="11">
        <f t="shared" si="20"/>
        <v>1</v>
      </c>
      <c r="J668" s="11">
        <f t="shared" si="21"/>
        <v>0</v>
      </c>
    </row>
    <row r="669" spans="2:10" x14ac:dyDescent="0.3">
      <c r="B669" s="7">
        <v>41305</v>
      </c>
      <c r="C669" s="9">
        <v>79956.800000000003</v>
      </c>
      <c r="D669" s="4" t="s">
        <v>178</v>
      </c>
      <c r="E669" s="4" t="s">
        <v>24</v>
      </c>
      <c r="F669" s="4" t="s">
        <v>137</v>
      </c>
      <c r="H669" s="11">
        <f t="shared" si="20"/>
        <v>0</v>
      </c>
      <c r="I669" s="11">
        <f t="shared" si="20"/>
        <v>1</v>
      </c>
      <c r="J669" s="11">
        <f t="shared" si="21"/>
        <v>0</v>
      </c>
    </row>
    <row r="670" spans="2:10" x14ac:dyDescent="0.3">
      <c r="B670" s="7">
        <v>41305</v>
      </c>
      <c r="C670" s="9">
        <v>79123.8</v>
      </c>
      <c r="D670" s="4" t="s">
        <v>178</v>
      </c>
      <c r="E670" s="4" t="s">
        <v>24</v>
      </c>
      <c r="F670" s="4" t="s">
        <v>146</v>
      </c>
      <c r="H670" s="11">
        <f t="shared" si="20"/>
        <v>0</v>
      </c>
      <c r="I670" s="11">
        <f t="shared" si="20"/>
        <v>1</v>
      </c>
      <c r="J670" s="11">
        <f t="shared" si="21"/>
        <v>0</v>
      </c>
    </row>
    <row r="671" spans="2:10" x14ac:dyDescent="0.3">
      <c r="B671" s="7">
        <v>41305</v>
      </c>
      <c r="C671" s="9">
        <v>73782.28</v>
      </c>
      <c r="D671" s="4" t="s">
        <v>178</v>
      </c>
      <c r="E671" s="4" t="s">
        <v>24</v>
      </c>
      <c r="F671" s="4" t="s">
        <v>141</v>
      </c>
      <c r="H671" s="11">
        <f t="shared" si="20"/>
        <v>0</v>
      </c>
      <c r="I671" s="11">
        <f t="shared" si="20"/>
        <v>1</v>
      </c>
      <c r="J671" s="11">
        <f t="shared" si="21"/>
        <v>0</v>
      </c>
    </row>
    <row r="672" spans="2:10" x14ac:dyDescent="0.3">
      <c r="B672" s="7">
        <v>41305</v>
      </c>
      <c r="C672" s="9">
        <v>60428.46</v>
      </c>
      <c r="D672" s="4" t="s">
        <v>178</v>
      </c>
      <c r="E672" s="4" t="s">
        <v>24</v>
      </c>
      <c r="F672" s="4" t="s">
        <v>127</v>
      </c>
      <c r="H672" s="11">
        <f t="shared" si="20"/>
        <v>0</v>
      </c>
      <c r="I672" s="11">
        <f t="shared" si="20"/>
        <v>1</v>
      </c>
      <c r="J672" s="11">
        <f t="shared" si="21"/>
        <v>0</v>
      </c>
    </row>
    <row r="673" spans="2:10" x14ac:dyDescent="0.3">
      <c r="B673" s="7">
        <v>41305</v>
      </c>
      <c r="C673" s="9">
        <v>58868.68</v>
      </c>
      <c r="D673" s="4" t="s">
        <v>178</v>
      </c>
      <c r="E673" s="4" t="s">
        <v>24</v>
      </c>
      <c r="F673" s="4" t="s">
        <v>137</v>
      </c>
      <c r="H673" s="11">
        <f t="shared" si="20"/>
        <v>0</v>
      </c>
      <c r="I673" s="11">
        <f t="shared" si="20"/>
        <v>1</v>
      </c>
      <c r="J673" s="11">
        <f t="shared" si="21"/>
        <v>0</v>
      </c>
    </row>
    <row r="674" spans="2:10" x14ac:dyDescent="0.3">
      <c r="B674" s="7">
        <v>41305</v>
      </c>
      <c r="C674" s="9">
        <v>58521.16</v>
      </c>
      <c r="D674" s="4" t="s">
        <v>178</v>
      </c>
      <c r="E674" s="4" t="s">
        <v>24</v>
      </c>
      <c r="F674" s="4" t="s">
        <v>142</v>
      </c>
      <c r="H674" s="11">
        <f t="shared" si="20"/>
        <v>0</v>
      </c>
      <c r="I674" s="11">
        <f t="shared" si="20"/>
        <v>1</v>
      </c>
      <c r="J674" s="11">
        <f t="shared" si="21"/>
        <v>0</v>
      </c>
    </row>
    <row r="675" spans="2:10" x14ac:dyDescent="0.3">
      <c r="B675" s="7">
        <v>41305</v>
      </c>
      <c r="C675" s="9">
        <v>53471.88</v>
      </c>
      <c r="D675" s="4" t="s">
        <v>178</v>
      </c>
      <c r="E675" s="4" t="s">
        <v>24</v>
      </c>
      <c r="F675" s="4" t="s">
        <v>132</v>
      </c>
      <c r="H675" s="11">
        <f t="shared" si="20"/>
        <v>0</v>
      </c>
      <c r="I675" s="11">
        <f t="shared" si="20"/>
        <v>1</v>
      </c>
      <c r="J675" s="11">
        <f t="shared" si="21"/>
        <v>0</v>
      </c>
    </row>
    <row r="676" spans="2:10" x14ac:dyDescent="0.3">
      <c r="B676" s="7">
        <v>41305</v>
      </c>
      <c r="C676" s="9">
        <v>53200.42</v>
      </c>
      <c r="D676" s="4" t="s">
        <v>178</v>
      </c>
      <c r="E676" s="4" t="s">
        <v>24</v>
      </c>
      <c r="F676" s="4" t="s">
        <v>133</v>
      </c>
      <c r="H676" s="11">
        <f t="shared" si="20"/>
        <v>0</v>
      </c>
      <c r="I676" s="11">
        <f t="shared" si="20"/>
        <v>1</v>
      </c>
      <c r="J676" s="11">
        <f t="shared" si="21"/>
        <v>0</v>
      </c>
    </row>
    <row r="677" spans="2:10" x14ac:dyDescent="0.3">
      <c r="B677" s="7">
        <v>41305</v>
      </c>
      <c r="C677" s="9">
        <v>51858.46</v>
      </c>
      <c r="D677" s="4" t="s">
        <v>178</v>
      </c>
      <c r="E677" s="4" t="s">
        <v>24</v>
      </c>
      <c r="F677" s="4" t="s">
        <v>132</v>
      </c>
      <c r="H677" s="11">
        <f t="shared" si="20"/>
        <v>0</v>
      </c>
      <c r="I677" s="11">
        <f t="shared" si="20"/>
        <v>1</v>
      </c>
      <c r="J677" s="11">
        <f t="shared" si="21"/>
        <v>0</v>
      </c>
    </row>
    <row r="678" spans="2:10" x14ac:dyDescent="0.3">
      <c r="B678" s="7">
        <v>41305</v>
      </c>
      <c r="C678" s="9">
        <v>41060.46</v>
      </c>
      <c r="D678" s="4" t="s">
        <v>178</v>
      </c>
      <c r="E678" s="4" t="s">
        <v>24</v>
      </c>
      <c r="F678" s="4" t="s">
        <v>133</v>
      </c>
      <c r="H678" s="11">
        <f t="shared" si="20"/>
        <v>0</v>
      </c>
      <c r="I678" s="11">
        <f t="shared" si="20"/>
        <v>1</v>
      </c>
      <c r="J678" s="11">
        <f t="shared" si="21"/>
        <v>0</v>
      </c>
    </row>
    <row r="679" spans="2:10" x14ac:dyDescent="0.3">
      <c r="B679" s="7">
        <v>41305</v>
      </c>
      <c r="C679" s="9">
        <v>38898.410000000003</v>
      </c>
      <c r="D679" s="4" t="s">
        <v>178</v>
      </c>
      <c r="E679" s="4" t="s">
        <v>24</v>
      </c>
      <c r="F679" s="4" t="s">
        <v>140</v>
      </c>
      <c r="H679" s="11">
        <f t="shared" si="20"/>
        <v>0</v>
      </c>
      <c r="I679" s="11">
        <f t="shared" si="20"/>
        <v>1</v>
      </c>
      <c r="J679" s="11">
        <f t="shared" si="21"/>
        <v>0</v>
      </c>
    </row>
    <row r="680" spans="2:10" x14ac:dyDescent="0.3">
      <c r="B680" s="7">
        <v>41305</v>
      </c>
      <c r="C680" s="9">
        <v>24469.33</v>
      </c>
      <c r="D680" s="4" t="s">
        <v>178</v>
      </c>
      <c r="E680" s="4" t="s">
        <v>24</v>
      </c>
      <c r="F680" s="4" t="s">
        <v>135</v>
      </c>
      <c r="H680" s="11">
        <f t="shared" si="20"/>
        <v>0</v>
      </c>
      <c r="I680" s="11">
        <f t="shared" si="20"/>
        <v>1</v>
      </c>
      <c r="J680" s="11">
        <f t="shared" si="21"/>
        <v>0</v>
      </c>
    </row>
    <row r="681" spans="2:10" x14ac:dyDescent="0.3">
      <c r="B681" s="7">
        <v>41305</v>
      </c>
      <c r="C681" s="9">
        <v>20501.32</v>
      </c>
      <c r="D681" s="4" t="s">
        <v>178</v>
      </c>
      <c r="E681" s="4" t="s">
        <v>24</v>
      </c>
      <c r="F681" s="4" t="s">
        <v>147</v>
      </c>
      <c r="H681" s="11">
        <f t="shared" si="20"/>
        <v>0</v>
      </c>
      <c r="I681" s="11">
        <f t="shared" si="20"/>
        <v>1</v>
      </c>
      <c r="J681" s="11">
        <f t="shared" si="21"/>
        <v>0</v>
      </c>
    </row>
    <row r="682" spans="2:10" x14ac:dyDescent="0.3">
      <c r="B682" s="7">
        <v>41305</v>
      </c>
      <c r="C682" s="9">
        <v>19625.439999999999</v>
      </c>
      <c r="D682" s="4" t="s">
        <v>178</v>
      </c>
      <c r="E682" s="4" t="s">
        <v>24</v>
      </c>
      <c r="F682" s="4" t="s">
        <v>141</v>
      </c>
      <c r="H682" s="11">
        <f t="shared" si="20"/>
        <v>0</v>
      </c>
      <c r="I682" s="11">
        <f t="shared" si="20"/>
        <v>1</v>
      </c>
      <c r="J682" s="11">
        <f t="shared" si="21"/>
        <v>0</v>
      </c>
    </row>
    <row r="683" spans="2:10" x14ac:dyDescent="0.3">
      <c r="B683" s="7">
        <v>41305</v>
      </c>
      <c r="C683" s="9">
        <v>17391.580000000002</v>
      </c>
      <c r="D683" s="4" t="s">
        <v>178</v>
      </c>
      <c r="E683" s="4" t="s">
        <v>24</v>
      </c>
      <c r="F683" s="4" t="s">
        <v>144</v>
      </c>
      <c r="H683" s="11">
        <f t="shared" si="20"/>
        <v>0</v>
      </c>
      <c r="I683" s="11">
        <f t="shared" si="20"/>
        <v>1</v>
      </c>
      <c r="J683" s="11">
        <f t="shared" si="21"/>
        <v>0</v>
      </c>
    </row>
    <row r="684" spans="2:10" x14ac:dyDescent="0.3">
      <c r="B684" s="7">
        <v>41305</v>
      </c>
      <c r="C684" s="9">
        <v>16737.52</v>
      </c>
      <c r="D684" s="4" t="s">
        <v>178</v>
      </c>
      <c r="E684" s="4" t="s">
        <v>24</v>
      </c>
      <c r="F684" s="4" t="s">
        <v>133</v>
      </c>
      <c r="H684" s="11">
        <f t="shared" si="20"/>
        <v>0</v>
      </c>
      <c r="I684" s="11">
        <f t="shared" si="20"/>
        <v>1</v>
      </c>
      <c r="J684" s="11">
        <f t="shared" si="21"/>
        <v>0</v>
      </c>
    </row>
    <row r="685" spans="2:10" x14ac:dyDescent="0.3">
      <c r="B685" s="7">
        <v>41305</v>
      </c>
      <c r="C685" s="9">
        <v>15805.58</v>
      </c>
      <c r="D685" s="4" t="s">
        <v>178</v>
      </c>
      <c r="E685" s="4" t="s">
        <v>24</v>
      </c>
      <c r="F685" s="4" t="s">
        <v>128</v>
      </c>
      <c r="H685" s="11">
        <f t="shared" si="20"/>
        <v>0</v>
      </c>
      <c r="I685" s="11">
        <f t="shared" si="20"/>
        <v>1</v>
      </c>
      <c r="J685" s="11">
        <f t="shared" si="21"/>
        <v>0</v>
      </c>
    </row>
    <row r="686" spans="2:10" x14ac:dyDescent="0.3">
      <c r="B686" s="7">
        <v>41305</v>
      </c>
      <c r="C686" s="9">
        <v>13221.9</v>
      </c>
      <c r="D686" s="4" t="s">
        <v>178</v>
      </c>
      <c r="E686" s="4" t="s">
        <v>24</v>
      </c>
      <c r="F686" s="4" t="s">
        <v>138</v>
      </c>
      <c r="H686" s="11">
        <f t="shared" si="20"/>
        <v>0</v>
      </c>
      <c r="I686" s="11">
        <f t="shared" si="20"/>
        <v>1</v>
      </c>
      <c r="J686" s="11">
        <f t="shared" si="21"/>
        <v>0</v>
      </c>
    </row>
    <row r="687" spans="2:10" x14ac:dyDescent="0.3">
      <c r="B687" s="7">
        <v>41305</v>
      </c>
      <c r="C687" s="9">
        <v>12123.77</v>
      </c>
      <c r="D687" s="4" t="s">
        <v>178</v>
      </c>
      <c r="E687" s="4" t="s">
        <v>24</v>
      </c>
      <c r="F687" s="4" t="s">
        <v>131</v>
      </c>
      <c r="H687" s="11">
        <f t="shared" si="20"/>
        <v>0</v>
      </c>
      <c r="I687" s="11">
        <f t="shared" si="20"/>
        <v>1</v>
      </c>
      <c r="J687" s="11">
        <f t="shared" si="21"/>
        <v>0</v>
      </c>
    </row>
    <row r="688" spans="2:10" x14ac:dyDescent="0.3">
      <c r="B688" s="7">
        <v>41305</v>
      </c>
      <c r="C688" s="9">
        <v>11572.26</v>
      </c>
      <c r="D688" s="4" t="s">
        <v>178</v>
      </c>
      <c r="E688" s="4" t="s">
        <v>24</v>
      </c>
      <c r="F688" s="4" t="s">
        <v>137</v>
      </c>
      <c r="H688" s="11">
        <f t="shared" si="20"/>
        <v>0</v>
      </c>
      <c r="I688" s="11">
        <f t="shared" si="20"/>
        <v>1</v>
      </c>
      <c r="J688" s="11">
        <f t="shared" si="21"/>
        <v>0</v>
      </c>
    </row>
    <row r="689" spans="2:10" x14ac:dyDescent="0.3">
      <c r="B689" s="7">
        <v>41305</v>
      </c>
      <c r="C689" s="9">
        <v>10800.82</v>
      </c>
      <c r="D689" s="4" t="s">
        <v>178</v>
      </c>
      <c r="E689" s="4" t="s">
        <v>24</v>
      </c>
      <c r="F689" s="4" t="s">
        <v>144</v>
      </c>
      <c r="H689" s="11">
        <f t="shared" si="20"/>
        <v>0</v>
      </c>
      <c r="I689" s="11">
        <f t="shared" si="20"/>
        <v>1</v>
      </c>
      <c r="J689" s="11">
        <f t="shared" si="21"/>
        <v>0</v>
      </c>
    </row>
    <row r="690" spans="2:10" x14ac:dyDescent="0.3">
      <c r="B690" s="7">
        <v>41305</v>
      </c>
      <c r="C690" s="9">
        <v>9439.7999999999993</v>
      </c>
      <c r="D690" s="4" t="s">
        <v>178</v>
      </c>
      <c r="E690" s="4" t="s">
        <v>24</v>
      </c>
      <c r="F690" s="4" t="s">
        <v>141</v>
      </c>
      <c r="H690" s="11">
        <f t="shared" si="20"/>
        <v>0</v>
      </c>
      <c r="I690" s="11">
        <f t="shared" si="20"/>
        <v>1</v>
      </c>
      <c r="J690" s="11">
        <f t="shared" si="21"/>
        <v>0</v>
      </c>
    </row>
    <row r="691" spans="2:10" x14ac:dyDescent="0.3">
      <c r="B691" s="7">
        <v>41305</v>
      </c>
      <c r="C691" s="9">
        <v>8260</v>
      </c>
      <c r="D691" s="4" t="s">
        <v>178</v>
      </c>
      <c r="E691" s="4" t="s">
        <v>24</v>
      </c>
      <c r="F691" s="4" t="s">
        <v>128</v>
      </c>
      <c r="H691" s="11">
        <f t="shared" si="20"/>
        <v>0</v>
      </c>
      <c r="I691" s="11">
        <f t="shared" si="20"/>
        <v>1</v>
      </c>
      <c r="J691" s="11">
        <f t="shared" si="21"/>
        <v>0</v>
      </c>
    </row>
    <row r="692" spans="2:10" x14ac:dyDescent="0.3">
      <c r="B692" s="7">
        <v>41305</v>
      </c>
      <c r="C692" s="9">
        <v>8109.97</v>
      </c>
      <c r="D692" s="4" t="s">
        <v>178</v>
      </c>
      <c r="E692" s="4" t="s">
        <v>24</v>
      </c>
      <c r="F692" s="4" t="s">
        <v>142</v>
      </c>
      <c r="H692" s="11">
        <f t="shared" si="20"/>
        <v>0</v>
      </c>
      <c r="I692" s="11">
        <f t="shared" si="20"/>
        <v>1</v>
      </c>
      <c r="J692" s="11">
        <f t="shared" si="21"/>
        <v>0</v>
      </c>
    </row>
    <row r="693" spans="2:10" x14ac:dyDescent="0.3">
      <c r="B693" s="7">
        <v>41305</v>
      </c>
      <c r="C693" s="9">
        <v>6527.32</v>
      </c>
      <c r="D693" s="4" t="s">
        <v>178</v>
      </c>
      <c r="E693" s="4" t="s">
        <v>24</v>
      </c>
      <c r="F693" s="4" t="s">
        <v>139</v>
      </c>
      <c r="H693" s="11">
        <f t="shared" si="20"/>
        <v>0</v>
      </c>
      <c r="I693" s="11">
        <f t="shared" si="20"/>
        <v>1</v>
      </c>
      <c r="J693" s="11">
        <f t="shared" si="21"/>
        <v>0</v>
      </c>
    </row>
    <row r="694" spans="2:10" x14ac:dyDescent="0.3">
      <c r="B694" s="7">
        <v>41305</v>
      </c>
      <c r="C694" s="9">
        <v>5928.99</v>
      </c>
      <c r="D694" s="4" t="s">
        <v>178</v>
      </c>
      <c r="E694" s="4" t="s">
        <v>24</v>
      </c>
      <c r="F694" s="4" t="s">
        <v>141</v>
      </c>
      <c r="H694" s="11">
        <f t="shared" si="20"/>
        <v>0</v>
      </c>
      <c r="I694" s="11">
        <f t="shared" si="20"/>
        <v>1</v>
      </c>
      <c r="J694" s="11">
        <f t="shared" si="21"/>
        <v>0</v>
      </c>
    </row>
    <row r="695" spans="2:10" x14ac:dyDescent="0.3">
      <c r="B695" s="7">
        <v>41305</v>
      </c>
      <c r="C695" s="9">
        <v>5577.4</v>
      </c>
      <c r="D695" s="4" t="s">
        <v>178</v>
      </c>
      <c r="E695" s="4" t="s">
        <v>24</v>
      </c>
      <c r="F695" s="4" t="s">
        <v>132</v>
      </c>
      <c r="H695" s="11">
        <f t="shared" si="20"/>
        <v>0</v>
      </c>
      <c r="I695" s="11">
        <f t="shared" si="20"/>
        <v>1</v>
      </c>
      <c r="J695" s="11">
        <f t="shared" si="21"/>
        <v>0</v>
      </c>
    </row>
    <row r="696" spans="2:10" x14ac:dyDescent="0.3">
      <c r="B696" s="7">
        <v>41305</v>
      </c>
      <c r="C696" s="9">
        <v>5426.82</v>
      </c>
      <c r="D696" s="4" t="s">
        <v>178</v>
      </c>
      <c r="E696" s="4" t="s">
        <v>24</v>
      </c>
      <c r="F696" s="4" t="s">
        <v>131</v>
      </c>
      <c r="H696" s="11">
        <f t="shared" si="20"/>
        <v>0</v>
      </c>
      <c r="I696" s="11">
        <f t="shared" si="20"/>
        <v>1</v>
      </c>
      <c r="J696" s="11">
        <f t="shared" si="21"/>
        <v>0</v>
      </c>
    </row>
    <row r="697" spans="2:10" x14ac:dyDescent="0.3">
      <c r="B697" s="7">
        <v>41305</v>
      </c>
      <c r="C697" s="9">
        <v>3316.39</v>
      </c>
      <c r="D697" s="4" t="s">
        <v>178</v>
      </c>
      <c r="E697" s="4" t="s">
        <v>24</v>
      </c>
      <c r="F697" s="4" t="s">
        <v>128</v>
      </c>
      <c r="H697" s="11">
        <f t="shared" si="20"/>
        <v>0</v>
      </c>
      <c r="I697" s="11">
        <f t="shared" si="20"/>
        <v>1</v>
      </c>
      <c r="J697" s="11">
        <f t="shared" si="21"/>
        <v>0</v>
      </c>
    </row>
    <row r="698" spans="2:10" x14ac:dyDescent="0.3">
      <c r="B698" s="7">
        <v>41305</v>
      </c>
      <c r="C698" s="9">
        <v>2563.85</v>
      </c>
      <c r="D698" s="4" t="s">
        <v>178</v>
      </c>
      <c r="E698" s="4" t="s">
        <v>24</v>
      </c>
      <c r="F698" s="4" t="s">
        <v>132</v>
      </c>
      <c r="H698" s="11">
        <f t="shared" si="20"/>
        <v>0</v>
      </c>
      <c r="I698" s="11">
        <f t="shared" si="20"/>
        <v>1</v>
      </c>
      <c r="J698" s="11">
        <f t="shared" si="21"/>
        <v>0</v>
      </c>
    </row>
    <row r="699" spans="2:10" x14ac:dyDescent="0.3">
      <c r="B699" s="7">
        <v>41305</v>
      </c>
      <c r="C699" s="9">
        <v>2219</v>
      </c>
      <c r="D699" s="4" t="s">
        <v>178</v>
      </c>
      <c r="E699" s="4" t="s">
        <v>24</v>
      </c>
      <c r="F699" s="4" t="s">
        <v>133</v>
      </c>
      <c r="H699" s="11">
        <f t="shared" si="20"/>
        <v>0</v>
      </c>
      <c r="I699" s="11">
        <f t="shared" si="20"/>
        <v>1</v>
      </c>
      <c r="J699" s="11">
        <f t="shared" si="21"/>
        <v>0</v>
      </c>
    </row>
    <row r="700" spans="2:10" x14ac:dyDescent="0.3">
      <c r="B700" s="7">
        <v>41305</v>
      </c>
      <c r="C700" s="9">
        <v>2128.9299999999998</v>
      </c>
      <c r="D700" s="4" t="s">
        <v>178</v>
      </c>
      <c r="E700" s="4" t="s">
        <v>24</v>
      </c>
      <c r="F700" s="4" t="s">
        <v>139</v>
      </c>
      <c r="H700" s="11">
        <f t="shared" si="20"/>
        <v>0</v>
      </c>
      <c r="I700" s="11">
        <f t="shared" si="20"/>
        <v>1</v>
      </c>
      <c r="J700" s="11">
        <f t="shared" si="21"/>
        <v>0</v>
      </c>
    </row>
    <row r="701" spans="2:10" x14ac:dyDescent="0.3">
      <c r="B701" s="7">
        <v>41305</v>
      </c>
      <c r="C701" s="9">
        <v>1964.7</v>
      </c>
      <c r="D701" s="4" t="s">
        <v>178</v>
      </c>
      <c r="E701" s="4" t="s">
        <v>24</v>
      </c>
      <c r="F701" s="4" t="s">
        <v>139</v>
      </c>
      <c r="H701" s="11">
        <f t="shared" si="20"/>
        <v>0</v>
      </c>
      <c r="I701" s="11">
        <f t="shared" si="20"/>
        <v>1</v>
      </c>
      <c r="J701" s="11">
        <f t="shared" si="21"/>
        <v>0</v>
      </c>
    </row>
    <row r="702" spans="2:10" x14ac:dyDescent="0.3">
      <c r="B702" s="7">
        <v>41305</v>
      </c>
      <c r="C702" s="9">
        <v>817.74</v>
      </c>
      <c r="D702" s="4" t="s">
        <v>178</v>
      </c>
      <c r="E702" s="4" t="s">
        <v>24</v>
      </c>
      <c r="F702" s="4" t="s">
        <v>135</v>
      </c>
      <c r="H702" s="11">
        <f t="shared" si="20"/>
        <v>0</v>
      </c>
      <c r="I702" s="11">
        <f t="shared" si="20"/>
        <v>1</v>
      </c>
      <c r="J702" s="11">
        <f t="shared" si="21"/>
        <v>0</v>
      </c>
    </row>
    <row r="703" spans="2:10" x14ac:dyDescent="0.3">
      <c r="B703" s="7">
        <v>41305</v>
      </c>
      <c r="C703" s="9">
        <v>333.41</v>
      </c>
      <c r="D703" s="4" t="s">
        <v>178</v>
      </c>
      <c r="E703" s="4" t="s">
        <v>24</v>
      </c>
      <c r="F703" s="4" t="s">
        <v>143</v>
      </c>
      <c r="H703" s="11">
        <f t="shared" si="20"/>
        <v>0</v>
      </c>
      <c r="I703" s="11">
        <f t="shared" si="20"/>
        <v>1</v>
      </c>
      <c r="J703" s="11">
        <f t="shared" si="21"/>
        <v>0</v>
      </c>
    </row>
    <row r="704" spans="2:10" x14ac:dyDescent="0.3">
      <c r="B704" s="7">
        <v>41305</v>
      </c>
      <c r="C704" s="9">
        <v>126.96</v>
      </c>
      <c r="D704" s="4" t="s">
        <v>178</v>
      </c>
      <c r="E704" s="4" t="s">
        <v>24</v>
      </c>
      <c r="F704" s="4" t="s">
        <v>147</v>
      </c>
      <c r="H704" s="11">
        <f t="shared" si="20"/>
        <v>0</v>
      </c>
      <c r="I704" s="11">
        <f t="shared" si="20"/>
        <v>1</v>
      </c>
      <c r="J704" s="11">
        <f t="shared" si="21"/>
        <v>0</v>
      </c>
    </row>
    <row r="705" spans="2:10" x14ac:dyDescent="0.3">
      <c r="B705" s="7">
        <v>41305</v>
      </c>
      <c r="C705" s="9">
        <v>112.88</v>
      </c>
      <c r="D705" s="4" t="s">
        <v>178</v>
      </c>
      <c r="E705" s="4" t="s">
        <v>24</v>
      </c>
      <c r="F705" s="4" t="s">
        <v>140</v>
      </c>
      <c r="H705" s="11">
        <f t="shared" si="20"/>
        <v>0</v>
      </c>
      <c r="I705" s="11">
        <f t="shared" si="20"/>
        <v>1</v>
      </c>
      <c r="J705" s="11">
        <f t="shared" si="21"/>
        <v>0</v>
      </c>
    </row>
    <row r="706" spans="2:10" x14ac:dyDescent="0.3">
      <c r="B706" s="7">
        <v>41305</v>
      </c>
      <c r="C706" s="9">
        <v>63.63</v>
      </c>
      <c r="D706" s="4" t="s">
        <v>178</v>
      </c>
      <c r="E706" s="4" t="s">
        <v>24</v>
      </c>
      <c r="F706" s="4" t="s">
        <v>139</v>
      </c>
      <c r="H706" s="11">
        <f t="shared" si="20"/>
        <v>0</v>
      </c>
      <c r="I706" s="11">
        <f t="shared" si="20"/>
        <v>1</v>
      </c>
      <c r="J706" s="11">
        <f t="shared" si="21"/>
        <v>0</v>
      </c>
    </row>
    <row r="707" spans="2:10" x14ac:dyDescent="0.3">
      <c r="B707" s="7">
        <v>41305</v>
      </c>
      <c r="C707" s="9">
        <v>24.93</v>
      </c>
      <c r="D707" s="4" t="s">
        <v>178</v>
      </c>
      <c r="E707" s="4" t="s">
        <v>24</v>
      </c>
      <c r="F707" s="4" t="s">
        <v>143</v>
      </c>
      <c r="H707" s="11">
        <f t="shared" si="20"/>
        <v>0</v>
      </c>
      <c r="I707" s="11">
        <f t="shared" si="20"/>
        <v>1</v>
      </c>
      <c r="J707" s="11">
        <f t="shared" si="21"/>
        <v>0</v>
      </c>
    </row>
    <row r="708" spans="2:10" x14ac:dyDescent="0.3">
      <c r="B708" s="7">
        <v>41305</v>
      </c>
      <c r="C708" s="9">
        <v>11.15</v>
      </c>
      <c r="D708" s="4" t="s">
        <v>178</v>
      </c>
      <c r="E708" s="4" t="s">
        <v>24</v>
      </c>
      <c r="F708" s="4" t="s">
        <v>141</v>
      </c>
      <c r="H708" s="11">
        <f t="shared" ref="H708:I771" si="22">IF(ISBLANK(A708),0,MONTH(A708))</f>
        <v>0</v>
      </c>
      <c r="I708" s="11">
        <f t="shared" si="22"/>
        <v>1</v>
      </c>
      <c r="J708" s="11">
        <f t="shared" ref="J708:J771" si="23">WEEKNUM(A708)</f>
        <v>0</v>
      </c>
    </row>
    <row r="709" spans="2:10" x14ac:dyDescent="0.3">
      <c r="B709" s="7">
        <v>41305</v>
      </c>
      <c r="C709" s="9">
        <v>2.68</v>
      </c>
      <c r="D709" s="4" t="s">
        <v>178</v>
      </c>
      <c r="E709" s="4" t="s">
        <v>24</v>
      </c>
      <c r="F709" s="4" t="s">
        <v>129</v>
      </c>
      <c r="H709" s="11">
        <f t="shared" si="22"/>
        <v>0</v>
      </c>
      <c r="I709" s="11">
        <f t="shared" si="22"/>
        <v>1</v>
      </c>
      <c r="J709" s="11">
        <f t="shared" si="23"/>
        <v>0</v>
      </c>
    </row>
    <row r="710" spans="2:10" x14ac:dyDescent="0.3">
      <c r="B710" s="7">
        <v>41305</v>
      </c>
      <c r="C710" s="9">
        <v>1.03</v>
      </c>
      <c r="D710" s="4" t="s">
        <v>178</v>
      </c>
      <c r="E710" s="4" t="s">
        <v>24</v>
      </c>
      <c r="F710" s="4" t="s">
        <v>144</v>
      </c>
      <c r="H710" s="11">
        <f t="shared" si="22"/>
        <v>0</v>
      </c>
      <c r="I710" s="11">
        <f t="shared" si="22"/>
        <v>1</v>
      </c>
      <c r="J710" s="11">
        <f t="shared" si="23"/>
        <v>0</v>
      </c>
    </row>
    <row r="711" spans="2:10" x14ac:dyDescent="0.3">
      <c r="B711" s="7">
        <v>41305</v>
      </c>
      <c r="C711" s="9">
        <v>0.66</v>
      </c>
      <c r="D711" s="4" t="s">
        <v>178</v>
      </c>
      <c r="E711" s="4" t="s">
        <v>24</v>
      </c>
      <c r="F711" s="4" t="s">
        <v>129</v>
      </c>
      <c r="H711" s="11">
        <f t="shared" si="22"/>
        <v>0</v>
      </c>
      <c r="I711" s="11">
        <f t="shared" si="22"/>
        <v>1</v>
      </c>
      <c r="J711" s="11">
        <f t="shared" si="23"/>
        <v>0</v>
      </c>
    </row>
    <row r="712" spans="2:10" x14ac:dyDescent="0.3">
      <c r="B712" s="7">
        <v>41305</v>
      </c>
      <c r="C712" s="9">
        <v>350187.11</v>
      </c>
      <c r="D712" s="4" t="s">
        <v>178</v>
      </c>
      <c r="E712" s="4" t="s">
        <v>24</v>
      </c>
      <c r="F712" s="4" t="s">
        <v>141</v>
      </c>
      <c r="H712" s="11">
        <f t="shared" si="22"/>
        <v>0</v>
      </c>
      <c r="I712" s="11">
        <f t="shared" si="22"/>
        <v>1</v>
      </c>
      <c r="J712" s="11">
        <f t="shared" si="23"/>
        <v>0</v>
      </c>
    </row>
    <row r="713" spans="2:10" x14ac:dyDescent="0.3">
      <c r="B713" s="7">
        <v>41305</v>
      </c>
      <c r="C713" s="9">
        <v>65844</v>
      </c>
      <c r="D713" s="4" t="s">
        <v>178</v>
      </c>
      <c r="E713" s="4" t="s">
        <v>24</v>
      </c>
      <c r="F713" s="4" t="s">
        <v>142</v>
      </c>
      <c r="H713" s="11">
        <f t="shared" si="22"/>
        <v>0</v>
      </c>
      <c r="I713" s="11">
        <f t="shared" si="22"/>
        <v>1</v>
      </c>
      <c r="J713" s="11">
        <f t="shared" si="23"/>
        <v>0</v>
      </c>
    </row>
    <row r="714" spans="2:10" x14ac:dyDescent="0.3">
      <c r="B714" s="7">
        <v>41305</v>
      </c>
      <c r="C714" s="9">
        <v>42196.480000000003</v>
      </c>
      <c r="D714" s="4" t="s">
        <v>178</v>
      </c>
      <c r="E714" s="4" t="s">
        <v>24</v>
      </c>
      <c r="F714" s="4" t="s">
        <v>138</v>
      </c>
      <c r="H714" s="11">
        <f t="shared" si="22"/>
        <v>0</v>
      </c>
      <c r="I714" s="11">
        <f t="shared" si="22"/>
        <v>1</v>
      </c>
      <c r="J714" s="11">
        <f t="shared" si="23"/>
        <v>0</v>
      </c>
    </row>
    <row r="715" spans="2:10" x14ac:dyDescent="0.3">
      <c r="B715" s="7">
        <v>41305</v>
      </c>
      <c r="C715" s="9">
        <v>36745.199999999997</v>
      </c>
      <c r="D715" s="4" t="s">
        <v>178</v>
      </c>
      <c r="E715" s="4" t="s">
        <v>24</v>
      </c>
      <c r="F715" s="4" t="s">
        <v>129</v>
      </c>
      <c r="H715" s="11">
        <f t="shared" si="22"/>
        <v>0</v>
      </c>
      <c r="I715" s="11">
        <f t="shared" si="22"/>
        <v>1</v>
      </c>
      <c r="J715" s="11">
        <f t="shared" si="23"/>
        <v>0</v>
      </c>
    </row>
    <row r="716" spans="2:10" x14ac:dyDescent="0.3">
      <c r="B716" s="7">
        <v>41305</v>
      </c>
      <c r="C716" s="9">
        <v>32588.48</v>
      </c>
      <c r="D716" s="4" t="s">
        <v>178</v>
      </c>
      <c r="E716" s="4" t="s">
        <v>24</v>
      </c>
      <c r="F716" s="4" t="s">
        <v>142</v>
      </c>
      <c r="H716" s="11">
        <f t="shared" si="22"/>
        <v>0</v>
      </c>
      <c r="I716" s="11">
        <f t="shared" si="22"/>
        <v>1</v>
      </c>
      <c r="J716" s="11">
        <f t="shared" si="23"/>
        <v>0</v>
      </c>
    </row>
    <row r="717" spans="2:10" x14ac:dyDescent="0.3">
      <c r="B717" s="7">
        <v>41305</v>
      </c>
      <c r="C717" s="9">
        <v>18244.72</v>
      </c>
      <c r="D717" s="4" t="s">
        <v>178</v>
      </c>
      <c r="E717" s="4" t="s">
        <v>24</v>
      </c>
      <c r="F717" s="4" t="s">
        <v>147</v>
      </c>
      <c r="H717" s="11">
        <f t="shared" si="22"/>
        <v>0</v>
      </c>
      <c r="I717" s="11">
        <f t="shared" si="22"/>
        <v>1</v>
      </c>
      <c r="J717" s="11">
        <f t="shared" si="23"/>
        <v>0</v>
      </c>
    </row>
    <row r="718" spans="2:10" x14ac:dyDescent="0.3">
      <c r="B718" s="7">
        <v>41305</v>
      </c>
      <c r="C718" s="9">
        <v>16708.8</v>
      </c>
      <c r="D718" s="4" t="s">
        <v>178</v>
      </c>
      <c r="E718" s="4" t="s">
        <v>24</v>
      </c>
      <c r="F718" s="4" t="s">
        <v>131</v>
      </c>
      <c r="H718" s="11">
        <f t="shared" si="22"/>
        <v>0</v>
      </c>
      <c r="I718" s="11">
        <f t="shared" si="22"/>
        <v>1</v>
      </c>
      <c r="J718" s="11">
        <f t="shared" si="23"/>
        <v>0</v>
      </c>
    </row>
    <row r="719" spans="2:10" x14ac:dyDescent="0.3">
      <c r="B719" s="7">
        <v>41305</v>
      </c>
      <c r="C719" s="9">
        <v>16328.76</v>
      </c>
      <c r="D719" s="4" t="s">
        <v>178</v>
      </c>
      <c r="E719" s="4" t="s">
        <v>24</v>
      </c>
      <c r="F719" s="4" t="s">
        <v>136</v>
      </c>
      <c r="H719" s="11">
        <f t="shared" si="22"/>
        <v>0</v>
      </c>
      <c r="I719" s="11">
        <f t="shared" si="22"/>
        <v>1</v>
      </c>
      <c r="J719" s="11">
        <f t="shared" si="23"/>
        <v>0</v>
      </c>
    </row>
    <row r="720" spans="2:10" x14ac:dyDescent="0.3">
      <c r="B720" s="7">
        <v>41305</v>
      </c>
      <c r="C720" s="9">
        <v>15940.09</v>
      </c>
      <c r="D720" s="4" t="s">
        <v>178</v>
      </c>
      <c r="E720" s="4" t="s">
        <v>24</v>
      </c>
      <c r="F720" s="4" t="s">
        <v>138</v>
      </c>
      <c r="H720" s="11">
        <f t="shared" si="22"/>
        <v>0</v>
      </c>
      <c r="I720" s="11">
        <f t="shared" si="22"/>
        <v>1</v>
      </c>
      <c r="J720" s="11">
        <f t="shared" si="23"/>
        <v>0</v>
      </c>
    </row>
    <row r="721" spans="2:10" x14ac:dyDescent="0.3">
      <c r="B721" s="7">
        <v>41305</v>
      </c>
      <c r="C721" s="9">
        <v>12402.48</v>
      </c>
      <c r="D721" s="4" t="s">
        <v>178</v>
      </c>
      <c r="E721" s="4" t="s">
        <v>24</v>
      </c>
      <c r="F721" s="4" t="s">
        <v>139</v>
      </c>
      <c r="H721" s="11">
        <f t="shared" si="22"/>
        <v>0</v>
      </c>
      <c r="I721" s="11">
        <f t="shared" si="22"/>
        <v>1</v>
      </c>
      <c r="J721" s="11">
        <f t="shared" si="23"/>
        <v>0</v>
      </c>
    </row>
    <row r="722" spans="2:10" x14ac:dyDescent="0.3">
      <c r="B722" s="7">
        <v>41305</v>
      </c>
      <c r="C722" s="9">
        <v>9441.5300000000007</v>
      </c>
      <c r="D722" s="4" t="s">
        <v>178</v>
      </c>
      <c r="E722" s="4" t="s">
        <v>24</v>
      </c>
      <c r="F722" s="4" t="s">
        <v>134</v>
      </c>
      <c r="H722" s="11">
        <f t="shared" si="22"/>
        <v>0</v>
      </c>
      <c r="I722" s="11">
        <f t="shared" si="22"/>
        <v>1</v>
      </c>
      <c r="J722" s="11">
        <f t="shared" si="23"/>
        <v>0</v>
      </c>
    </row>
    <row r="723" spans="2:10" x14ac:dyDescent="0.3">
      <c r="B723" s="7">
        <v>41305</v>
      </c>
      <c r="C723" s="9">
        <v>7193.58</v>
      </c>
      <c r="D723" s="4" t="s">
        <v>178</v>
      </c>
      <c r="E723" s="4" t="s">
        <v>24</v>
      </c>
      <c r="F723" s="4" t="s">
        <v>142</v>
      </c>
      <c r="H723" s="11">
        <f t="shared" si="22"/>
        <v>0</v>
      </c>
      <c r="I723" s="11">
        <f t="shared" si="22"/>
        <v>1</v>
      </c>
      <c r="J723" s="11">
        <f t="shared" si="23"/>
        <v>0</v>
      </c>
    </row>
    <row r="724" spans="2:10" x14ac:dyDescent="0.3">
      <c r="B724" s="7">
        <v>41305</v>
      </c>
      <c r="C724" s="9">
        <v>6498.94</v>
      </c>
      <c r="D724" s="4" t="s">
        <v>178</v>
      </c>
      <c r="E724" s="4" t="s">
        <v>24</v>
      </c>
      <c r="F724" s="4" t="s">
        <v>135</v>
      </c>
      <c r="H724" s="11">
        <f t="shared" si="22"/>
        <v>0</v>
      </c>
      <c r="I724" s="11">
        <f t="shared" si="22"/>
        <v>1</v>
      </c>
      <c r="J724" s="11">
        <f t="shared" si="23"/>
        <v>0</v>
      </c>
    </row>
    <row r="725" spans="2:10" x14ac:dyDescent="0.3">
      <c r="B725" s="7">
        <v>41305</v>
      </c>
      <c r="C725" s="9">
        <v>6195</v>
      </c>
      <c r="D725" s="4" t="s">
        <v>178</v>
      </c>
      <c r="E725" s="4" t="s">
        <v>24</v>
      </c>
      <c r="F725" s="4" t="s">
        <v>144</v>
      </c>
      <c r="H725" s="11">
        <f t="shared" si="22"/>
        <v>0</v>
      </c>
      <c r="I725" s="11">
        <f t="shared" si="22"/>
        <v>1</v>
      </c>
      <c r="J725" s="11">
        <f t="shared" si="23"/>
        <v>0</v>
      </c>
    </row>
    <row r="726" spans="2:10" x14ac:dyDescent="0.3">
      <c r="B726" s="7">
        <v>41305</v>
      </c>
      <c r="C726" s="9">
        <v>5380.8</v>
      </c>
      <c r="D726" s="4" t="s">
        <v>178</v>
      </c>
      <c r="E726" s="4" t="s">
        <v>24</v>
      </c>
      <c r="F726" s="4" t="s">
        <v>129</v>
      </c>
      <c r="H726" s="11">
        <f t="shared" si="22"/>
        <v>0</v>
      </c>
      <c r="I726" s="11">
        <f t="shared" si="22"/>
        <v>1</v>
      </c>
      <c r="J726" s="11">
        <f t="shared" si="23"/>
        <v>0</v>
      </c>
    </row>
    <row r="727" spans="2:10" x14ac:dyDescent="0.3">
      <c r="B727" s="7">
        <v>41305</v>
      </c>
      <c r="C727" s="9">
        <v>4247.21</v>
      </c>
      <c r="D727" s="4" t="s">
        <v>178</v>
      </c>
      <c r="E727" s="4" t="s">
        <v>24</v>
      </c>
      <c r="F727" s="4" t="s">
        <v>143</v>
      </c>
      <c r="H727" s="11">
        <f t="shared" si="22"/>
        <v>0</v>
      </c>
      <c r="I727" s="11">
        <f t="shared" si="22"/>
        <v>1</v>
      </c>
      <c r="J727" s="11">
        <f t="shared" si="23"/>
        <v>0</v>
      </c>
    </row>
    <row r="728" spans="2:10" x14ac:dyDescent="0.3">
      <c r="B728" s="7">
        <v>41305</v>
      </c>
      <c r="C728" s="9">
        <v>3115.31</v>
      </c>
      <c r="D728" s="4" t="s">
        <v>178</v>
      </c>
      <c r="E728" s="4" t="s">
        <v>24</v>
      </c>
      <c r="F728" s="4" t="s">
        <v>144</v>
      </c>
      <c r="H728" s="11">
        <f t="shared" si="22"/>
        <v>0</v>
      </c>
      <c r="I728" s="11">
        <f t="shared" si="22"/>
        <v>1</v>
      </c>
      <c r="J728" s="11">
        <f t="shared" si="23"/>
        <v>0</v>
      </c>
    </row>
    <row r="729" spans="2:10" x14ac:dyDescent="0.3">
      <c r="B729" s="7">
        <v>41305</v>
      </c>
      <c r="C729" s="9">
        <v>3020.66</v>
      </c>
      <c r="D729" s="4" t="s">
        <v>178</v>
      </c>
      <c r="E729" s="4" t="s">
        <v>24</v>
      </c>
      <c r="F729" s="4" t="s">
        <v>143</v>
      </c>
      <c r="H729" s="11">
        <f t="shared" si="22"/>
        <v>0</v>
      </c>
      <c r="I729" s="11">
        <f t="shared" si="22"/>
        <v>1</v>
      </c>
      <c r="J729" s="11">
        <f t="shared" si="23"/>
        <v>0</v>
      </c>
    </row>
    <row r="730" spans="2:10" x14ac:dyDescent="0.3">
      <c r="B730" s="7">
        <v>41305</v>
      </c>
      <c r="C730" s="9">
        <v>1585.92</v>
      </c>
      <c r="D730" s="4" t="s">
        <v>178</v>
      </c>
      <c r="E730" s="4" t="s">
        <v>24</v>
      </c>
      <c r="F730" s="4" t="s">
        <v>147</v>
      </c>
      <c r="H730" s="11">
        <f t="shared" si="22"/>
        <v>0</v>
      </c>
      <c r="I730" s="11">
        <f t="shared" si="22"/>
        <v>1</v>
      </c>
      <c r="J730" s="11">
        <f t="shared" si="23"/>
        <v>0</v>
      </c>
    </row>
    <row r="731" spans="2:10" x14ac:dyDescent="0.3">
      <c r="B731" s="7">
        <v>41305</v>
      </c>
      <c r="C731" s="9">
        <v>769.15</v>
      </c>
      <c r="D731" s="4" t="s">
        <v>178</v>
      </c>
      <c r="E731" s="4" t="s">
        <v>24</v>
      </c>
      <c r="F731" s="4" t="s">
        <v>141</v>
      </c>
      <c r="H731" s="11">
        <f t="shared" si="22"/>
        <v>0</v>
      </c>
      <c r="I731" s="11">
        <f t="shared" si="22"/>
        <v>1</v>
      </c>
      <c r="J731" s="11">
        <f t="shared" si="23"/>
        <v>0</v>
      </c>
    </row>
    <row r="732" spans="2:10" x14ac:dyDescent="0.3">
      <c r="B732" s="7">
        <v>41305</v>
      </c>
      <c r="C732" s="9">
        <v>293.23</v>
      </c>
      <c r="D732" s="4" t="s">
        <v>178</v>
      </c>
      <c r="E732" s="4" t="s">
        <v>24</v>
      </c>
      <c r="F732" s="4" t="s">
        <v>128</v>
      </c>
      <c r="H732" s="11">
        <f t="shared" si="22"/>
        <v>0</v>
      </c>
      <c r="I732" s="11">
        <f t="shared" si="22"/>
        <v>1</v>
      </c>
      <c r="J732" s="11">
        <f t="shared" si="23"/>
        <v>0</v>
      </c>
    </row>
    <row r="733" spans="2:10" x14ac:dyDescent="0.3">
      <c r="B733" s="7">
        <v>41305</v>
      </c>
      <c r="C733" s="9">
        <v>123.9</v>
      </c>
      <c r="D733" s="4" t="s">
        <v>178</v>
      </c>
      <c r="E733" s="4" t="s">
        <v>24</v>
      </c>
      <c r="F733" s="4" t="s">
        <v>141</v>
      </c>
      <c r="H733" s="11">
        <f t="shared" si="22"/>
        <v>0</v>
      </c>
      <c r="I733" s="11">
        <f t="shared" si="22"/>
        <v>1</v>
      </c>
      <c r="J733" s="11">
        <f t="shared" si="23"/>
        <v>0</v>
      </c>
    </row>
    <row r="734" spans="2:10" x14ac:dyDescent="0.3">
      <c r="B734" s="7">
        <v>41305</v>
      </c>
      <c r="C734" s="9">
        <v>62.94</v>
      </c>
      <c r="D734" s="4" t="s">
        <v>178</v>
      </c>
      <c r="E734" s="4" t="s">
        <v>24</v>
      </c>
      <c r="F734" s="4" t="s">
        <v>136</v>
      </c>
      <c r="H734" s="11">
        <f t="shared" si="22"/>
        <v>0</v>
      </c>
      <c r="I734" s="11">
        <f t="shared" si="22"/>
        <v>1</v>
      </c>
      <c r="J734" s="11">
        <f t="shared" si="23"/>
        <v>0</v>
      </c>
    </row>
    <row r="735" spans="2:10" x14ac:dyDescent="0.3">
      <c r="B735" s="7">
        <v>41305</v>
      </c>
      <c r="C735" s="9">
        <v>11.35</v>
      </c>
      <c r="D735" s="4" t="s">
        <v>178</v>
      </c>
      <c r="E735" s="4" t="s">
        <v>24</v>
      </c>
      <c r="F735" s="4" t="s">
        <v>139</v>
      </c>
      <c r="H735" s="11">
        <f t="shared" si="22"/>
        <v>0</v>
      </c>
      <c r="I735" s="11">
        <f t="shared" si="22"/>
        <v>1</v>
      </c>
      <c r="J735" s="11">
        <f t="shared" si="23"/>
        <v>0</v>
      </c>
    </row>
    <row r="736" spans="2:10" x14ac:dyDescent="0.3">
      <c r="B736" s="7">
        <v>41305</v>
      </c>
      <c r="C736" s="9">
        <v>196213.96</v>
      </c>
      <c r="D736" s="4" t="s">
        <v>178</v>
      </c>
      <c r="E736" s="4" t="s">
        <v>24</v>
      </c>
      <c r="F736" s="4" t="s">
        <v>145</v>
      </c>
      <c r="H736" s="11">
        <f t="shared" si="22"/>
        <v>0</v>
      </c>
      <c r="I736" s="11">
        <f t="shared" si="22"/>
        <v>1</v>
      </c>
      <c r="J736" s="11">
        <f t="shared" si="23"/>
        <v>0</v>
      </c>
    </row>
    <row r="737" spans="2:10" x14ac:dyDescent="0.3">
      <c r="B737" s="7">
        <v>41305</v>
      </c>
      <c r="C737" s="9">
        <v>131062.35</v>
      </c>
      <c r="D737" s="4" t="s">
        <v>178</v>
      </c>
      <c r="E737" s="4" t="s">
        <v>24</v>
      </c>
      <c r="F737" s="4" t="s">
        <v>138</v>
      </c>
      <c r="H737" s="11">
        <f t="shared" si="22"/>
        <v>0</v>
      </c>
      <c r="I737" s="11">
        <f t="shared" si="22"/>
        <v>1</v>
      </c>
      <c r="J737" s="11">
        <f t="shared" si="23"/>
        <v>0</v>
      </c>
    </row>
    <row r="738" spans="2:10" x14ac:dyDescent="0.3">
      <c r="B738" s="7">
        <v>41305</v>
      </c>
      <c r="C738" s="9">
        <v>66261.09</v>
      </c>
      <c r="D738" s="4" t="s">
        <v>178</v>
      </c>
      <c r="E738" s="4" t="s">
        <v>24</v>
      </c>
      <c r="F738" s="4" t="s">
        <v>129</v>
      </c>
      <c r="H738" s="11">
        <f t="shared" si="22"/>
        <v>0</v>
      </c>
      <c r="I738" s="11">
        <f t="shared" si="22"/>
        <v>1</v>
      </c>
      <c r="J738" s="11">
        <f t="shared" si="23"/>
        <v>0</v>
      </c>
    </row>
    <row r="739" spans="2:10" x14ac:dyDescent="0.3">
      <c r="B739" s="7">
        <v>41305</v>
      </c>
      <c r="C739" s="9">
        <v>33227.11</v>
      </c>
      <c r="D739" s="4" t="s">
        <v>178</v>
      </c>
      <c r="E739" s="4" t="s">
        <v>24</v>
      </c>
      <c r="F739" s="4" t="s">
        <v>132</v>
      </c>
      <c r="H739" s="11">
        <f t="shared" si="22"/>
        <v>0</v>
      </c>
      <c r="I739" s="11">
        <f t="shared" si="22"/>
        <v>1</v>
      </c>
      <c r="J739" s="11">
        <f t="shared" si="23"/>
        <v>0</v>
      </c>
    </row>
    <row r="740" spans="2:10" x14ac:dyDescent="0.3">
      <c r="B740" s="7">
        <v>41305</v>
      </c>
      <c r="C740" s="9">
        <v>32451.17</v>
      </c>
      <c r="D740" s="4" t="s">
        <v>178</v>
      </c>
      <c r="E740" s="4" t="s">
        <v>24</v>
      </c>
      <c r="F740" s="4" t="s">
        <v>129</v>
      </c>
      <c r="H740" s="11">
        <f t="shared" si="22"/>
        <v>0</v>
      </c>
      <c r="I740" s="11">
        <f t="shared" si="22"/>
        <v>1</v>
      </c>
      <c r="J740" s="11">
        <f t="shared" si="23"/>
        <v>0</v>
      </c>
    </row>
    <row r="741" spans="2:10" x14ac:dyDescent="0.3">
      <c r="B741" s="7">
        <v>41305</v>
      </c>
      <c r="C741" s="9">
        <v>4347.05</v>
      </c>
      <c r="D741" s="4" t="s">
        <v>178</v>
      </c>
      <c r="E741" s="4" t="s">
        <v>24</v>
      </c>
      <c r="F741" s="4" t="s">
        <v>134</v>
      </c>
      <c r="H741" s="11">
        <f t="shared" si="22"/>
        <v>0</v>
      </c>
      <c r="I741" s="11">
        <f t="shared" si="22"/>
        <v>1</v>
      </c>
      <c r="J741" s="11">
        <f t="shared" si="23"/>
        <v>0</v>
      </c>
    </row>
    <row r="742" spans="2:10" x14ac:dyDescent="0.3">
      <c r="B742" s="7">
        <v>41305</v>
      </c>
      <c r="C742" s="9">
        <v>3303.79</v>
      </c>
      <c r="D742" s="4" t="s">
        <v>178</v>
      </c>
      <c r="E742" s="4" t="s">
        <v>24</v>
      </c>
      <c r="F742" s="4" t="s">
        <v>142</v>
      </c>
      <c r="H742" s="11">
        <f t="shared" si="22"/>
        <v>0</v>
      </c>
      <c r="I742" s="11">
        <f t="shared" si="22"/>
        <v>1</v>
      </c>
      <c r="J742" s="11">
        <f t="shared" si="23"/>
        <v>0</v>
      </c>
    </row>
    <row r="743" spans="2:10" x14ac:dyDescent="0.3">
      <c r="B743" s="7">
        <v>41305</v>
      </c>
      <c r="C743" s="9">
        <v>1132.26</v>
      </c>
      <c r="D743" s="4" t="s">
        <v>178</v>
      </c>
      <c r="E743" s="4" t="s">
        <v>24</v>
      </c>
      <c r="F743" s="4" t="s">
        <v>130</v>
      </c>
      <c r="H743" s="11">
        <f t="shared" si="22"/>
        <v>0</v>
      </c>
      <c r="I743" s="11">
        <f t="shared" si="22"/>
        <v>1</v>
      </c>
      <c r="J743" s="11">
        <f t="shared" si="23"/>
        <v>0</v>
      </c>
    </row>
    <row r="744" spans="2:10" x14ac:dyDescent="0.3">
      <c r="B744" s="7">
        <v>41305</v>
      </c>
      <c r="C744" s="9">
        <v>46.73</v>
      </c>
      <c r="D744" s="4" t="s">
        <v>178</v>
      </c>
      <c r="E744" s="4" t="s">
        <v>24</v>
      </c>
      <c r="F744" s="4" t="s">
        <v>135</v>
      </c>
      <c r="H744" s="11">
        <f t="shared" si="22"/>
        <v>0</v>
      </c>
      <c r="I744" s="11">
        <f t="shared" si="22"/>
        <v>1</v>
      </c>
      <c r="J744" s="11">
        <f t="shared" si="23"/>
        <v>0</v>
      </c>
    </row>
    <row r="745" spans="2:10" x14ac:dyDescent="0.3">
      <c r="B745" s="7">
        <v>41305</v>
      </c>
      <c r="C745" s="9">
        <v>2.21</v>
      </c>
      <c r="D745" s="4" t="s">
        <v>178</v>
      </c>
      <c r="E745" s="4" t="s">
        <v>24</v>
      </c>
      <c r="F745" s="4" t="s">
        <v>144</v>
      </c>
      <c r="H745" s="11">
        <f t="shared" si="22"/>
        <v>0</v>
      </c>
      <c r="I745" s="11">
        <f t="shared" si="22"/>
        <v>1</v>
      </c>
      <c r="J745" s="11">
        <f t="shared" si="23"/>
        <v>0</v>
      </c>
    </row>
    <row r="746" spans="2:10" x14ac:dyDescent="0.3">
      <c r="B746" s="7">
        <v>41305</v>
      </c>
      <c r="C746" s="9">
        <v>1972.7</v>
      </c>
      <c r="D746" s="4" t="s">
        <v>178</v>
      </c>
      <c r="E746" s="4" t="s">
        <v>24</v>
      </c>
      <c r="F746" s="4" t="s">
        <v>146</v>
      </c>
      <c r="H746" s="11">
        <f t="shared" si="22"/>
        <v>0</v>
      </c>
      <c r="I746" s="11">
        <f t="shared" si="22"/>
        <v>1</v>
      </c>
      <c r="J746" s="11">
        <f t="shared" si="23"/>
        <v>0</v>
      </c>
    </row>
    <row r="747" spans="2:10" x14ac:dyDescent="0.3">
      <c r="B747" s="7">
        <v>41305</v>
      </c>
      <c r="C747" s="9">
        <v>706.21</v>
      </c>
      <c r="D747" s="4" t="s">
        <v>178</v>
      </c>
      <c r="E747" s="4" t="s">
        <v>24</v>
      </c>
      <c r="F747" s="4" t="s">
        <v>144</v>
      </c>
      <c r="H747" s="11">
        <f t="shared" si="22"/>
        <v>0</v>
      </c>
      <c r="I747" s="11">
        <f t="shared" si="22"/>
        <v>1</v>
      </c>
      <c r="J747" s="11">
        <f t="shared" si="23"/>
        <v>0</v>
      </c>
    </row>
    <row r="748" spans="2:10" x14ac:dyDescent="0.3">
      <c r="B748" s="7">
        <v>41305</v>
      </c>
      <c r="C748" s="9">
        <v>40567.22</v>
      </c>
      <c r="D748" s="4" t="s">
        <v>178</v>
      </c>
      <c r="E748" s="4" t="s">
        <v>24</v>
      </c>
      <c r="F748" s="4" t="s">
        <v>136</v>
      </c>
      <c r="H748" s="11">
        <f t="shared" si="22"/>
        <v>0</v>
      </c>
      <c r="I748" s="11">
        <f t="shared" si="22"/>
        <v>1</v>
      </c>
      <c r="J748" s="11">
        <f t="shared" si="23"/>
        <v>0</v>
      </c>
    </row>
    <row r="749" spans="2:10" x14ac:dyDescent="0.3">
      <c r="B749" s="7">
        <v>41305</v>
      </c>
      <c r="C749" s="9">
        <v>55806.92</v>
      </c>
      <c r="D749" s="4" t="s">
        <v>178</v>
      </c>
      <c r="E749" s="4" t="s">
        <v>24</v>
      </c>
      <c r="F749" s="4" t="s">
        <v>137</v>
      </c>
      <c r="H749" s="11">
        <f t="shared" si="22"/>
        <v>0</v>
      </c>
      <c r="I749" s="11">
        <f t="shared" si="22"/>
        <v>1</v>
      </c>
      <c r="J749" s="11">
        <f t="shared" si="23"/>
        <v>0</v>
      </c>
    </row>
    <row r="750" spans="2:10" x14ac:dyDescent="0.3">
      <c r="B750" s="7">
        <v>41305</v>
      </c>
      <c r="C750" s="9">
        <v>150490.12</v>
      </c>
      <c r="D750" s="4" t="s">
        <v>178</v>
      </c>
      <c r="E750" s="4" t="s">
        <v>24</v>
      </c>
      <c r="F750" s="4" t="s">
        <v>142</v>
      </c>
      <c r="H750" s="11">
        <f t="shared" si="22"/>
        <v>0</v>
      </c>
      <c r="I750" s="11">
        <f t="shared" si="22"/>
        <v>1</v>
      </c>
      <c r="J750" s="11">
        <f t="shared" si="23"/>
        <v>0</v>
      </c>
    </row>
    <row r="751" spans="2:10" x14ac:dyDescent="0.3">
      <c r="B751" s="7">
        <v>41305</v>
      </c>
      <c r="C751" s="9">
        <v>25488</v>
      </c>
      <c r="D751" s="4" t="s">
        <v>178</v>
      </c>
      <c r="E751" s="4" t="s">
        <v>24</v>
      </c>
      <c r="F751" s="4" t="s">
        <v>130</v>
      </c>
      <c r="H751" s="11">
        <f t="shared" si="22"/>
        <v>0</v>
      </c>
      <c r="I751" s="11">
        <f t="shared" si="22"/>
        <v>1</v>
      </c>
      <c r="J751" s="11">
        <f t="shared" si="23"/>
        <v>0</v>
      </c>
    </row>
    <row r="752" spans="2:10" x14ac:dyDescent="0.3">
      <c r="B752" s="7">
        <v>41305</v>
      </c>
      <c r="C752" s="9">
        <v>19416.189999999999</v>
      </c>
      <c r="D752" s="4" t="s">
        <v>178</v>
      </c>
      <c r="E752" s="4" t="s">
        <v>24</v>
      </c>
      <c r="F752" s="4" t="s">
        <v>139</v>
      </c>
      <c r="H752" s="11">
        <f t="shared" si="22"/>
        <v>0</v>
      </c>
      <c r="I752" s="11">
        <f t="shared" si="22"/>
        <v>1</v>
      </c>
      <c r="J752" s="11">
        <f t="shared" si="23"/>
        <v>0</v>
      </c>
    </row>
    <row r="753" spans="2:10" x14ac:dyDescent="0.3">
      <c r="B753" s="7">
        <v>41305</v>
      </c>
      <c r="C753" s="9">
        <v>14137.34</v>
      </c>
      <c r="D753" s="4" t="s">
        <v>178</v>
      </c>
      <c r="E753" s="4" t="s">
        <v>24</v>
      </c>
      <c r="F753" s="4" t="s">
        <v>144</v>
      </c>
      <c r="H753" s="11">
        <f t="shared" si="22"/>
        <v>0</v>
      </c>
      <c r="I753" s="11">
        <f t="shared" si="22"/>
        <v>1</v>
      </c>
      <c r="J753" s="11">
        <f t="shared" si="23"/>
        <v>0</v>
      </c>
    </row>
    <row r="754" spans="2:10" x14ac:dyDescent="0.3">
      <c r="B754" s="7">
        <v>41305</v>
      </c>
      <c r="C754" s="9">
        <v>3823.2</v>
      </c>
      <c r="D754" s="4" t="s">
        <v>178</v>
      </c>
      <c r="E754" s="4" t="s">
        <v>24</v>
      </c>
      <c r="F754" s="4" t="s">
        <v>134</v>
      </c>
      <c r="H754" s="11">
        <f t="shared" si="22"/>
        <v>0</v>
      </c>
      <c r="I754" s="11">
        <f t="shared" si="22"/>
        <v>1</v>
      </c>
      <c r="J754" s="11">
        <f t="shared" si="23"/>
        <v>0</v>
      </c>
    </row>
    <row r="755" spans="2:10" x14ac:dyDescent="0.3">
      <c r="B755" s="7">
        <v>41333</v>
      </c>
      <c r="C755" s="9">
        <v>225182</v>
      </c>
      <c r="D755" s="4" t="s">
        <v>178</v>
      </c>
      <c r="E755" s="4" t="s">
        <v>24</v>
      </c>
      <c r="F755" s="4" t="s">
        <v>145</v>
      </c>
      <c r="H755" s="11">
        <f t="shared" si="22"/>
        <v>0</v>
      </c>
      <c r="I755" s="11">
        <f t="shared" si="22"/>
        <v>2</v>
      </c>
      <c r="J755" s="11">
        <f t="shared" si="23"/>
        <v>0</v>
      </c>
    </row>
    <row r="756" spans="2:10" x14ac:dyDescent="0.3">
      <c r="B756" s="7">
        <v>41333</v>
      </c>
      <c r="C756" s="9">
        <v>12885.599999999999</v>
      </c>
      <c r="D756" s="4" t="s">
        <v>178</v>
      </c>
      <c r="E756" s="4" t="s">
        <v>24</v>
      </c>
      <c r="F756" s="4" t="s">
        <v>144</v>
      </c>
      <c r="H756" s="11">
        <f t="shared" si="22"/>
        <v>0</v>
      </c>
      <c r="I756" s="11">
        <f t="shared" si="22"/>
        <v>2</v>
      </c>
      <c r="J756" s="11">
        <f t="shared" si="23"/>
        <v>0</v>
      </c>
    </row>
    <row r="757" spans="2:10" x14ac:dyDescent="0.3">
      <c r="B757" s="7">
        <v>41333</v>
      </c>
      <c r="C757" s="9">
        <v>90600</v>
      </c>
      <c r="D757" s="4" t="s">
        <v>178</v>
      </c>
      <c r="E757" s="4" t="s">
        <v>24</v>
      </c>
      <c r="F757" s="4" t="s">
        <v>137</v>
      </c>
      <c r="H757" s="11">
        <f t="shared" si="22"/>
        <v>0</v>
      </c>
      <c r="I757" s="11">
        <f t="shared" si="22"/>
        <v>2</v>
      </c>
      <c r="J757" s="11">
        <f t="shared" si="23"/>
        <v>0</v>
      </c>
    </row>
    <row r="758" spans="2:10" x14ac:dyDescent="0.3">
      <c r="B758" s="7">
        <v>41333</v>
      </c>
      <c r="C758" s="9">
        <v>282364</v>
      </c>
      <c r="D758" s="4" t="s">
        <v>178</v>
      </c>
      <c r="E758" s="4" t="s">
        <v>24</v>
      </c>
      <c r="F758" s="4" t="s">
        <v>129</v>
      </c>
      <c r="H758" s="11">
        <f t="shared" si="22"/>
        <v>0</v>
      </c>
      <c r="I758" s="11">
        <f t="shared" si="22"/>
        <v>2</v>
      </c>
      <c r="J758" s="11">
        <f t="shared" si="23"/>
        <v>0</v>
      </c>
    </row>
    <row r="759" spans="2:10" x14ac:dyDescent="0.3">
      <c r="B759" s="7">
        <v>41333</v>
      </c>
      <c r="C759" s="9">
        <v>29820</v>
      </c>
      <c r="D759" s="4" t="s">
        <v>178</v>
      </c>
      <c r="E759" s="4" t="s">
        <v>24</v>
      </c>
      <c r="F759" s="4" t="s">
        <v>146</v>
      </c>
      <c r="H759" s="11">
        <f t="shared" si="22"/>
        <v>0</v>
      </c>
      <c r="I759" s="11">
        <f t="shared" si="22"/>
        <v>2</v>
      </c>
      <c r="J759" s="11">
        <f t="shared" si="23"/>
        <v>0</v>
      </c>
    </row>
    <row r="760" spans="2:10" x14ac:dyDescent="0.3">
      <c r="B760" s="7">
        <v>41333</v>
      </c>
      <c r="C760" s="9">
        <v>41300</v>
      </c>
      <c r="D760" s="4" t="s">
        <v>178</v>
      </c>
      <c r="E760" s="4" t="s">
        <v>24</v>
      </c>
      <c r="F760" s="4" t="s">
        <v>133</v>
      </c>
      <c r="H760" s="11">
        <f t="shared" si="22"/>
        <v>0</v>
      </c>
      <c r="I760" s="11">
        <f t="shared" si="22"/>
        <v>2</v>
      </c>
      <c r="J760" s="11">
        <f t="shared" si="23"/>
        <v>0</v>
      </c>
    </row>
    <row r="761" spans="2:10" x14ac:dyDescent="0.3">
      <c r="B761" s="7">
        <v>41333</v>
      </c>
      <c r="C761" s="9">
        <v>14567.81</v>
      </c>
      <c r="D761" s="4" t="s">
        <v>178</v>
      </c>
      <c r="E761" s="4" t="s">
        <v>24</v>
      </c>
      <c r="F761" s="4" t="s">
        <v>146</v>
      </c>
      <c r="H761" s="11">
        <f t="shared" si="22"/>
        <v>0</v>
      </c>
      <c r="I761" s="11">
        <f t="shared" si="22"/>
        <v>2</v>
      </c>
      <c r="J761" s="11">
        <f t="shared" si="23"/>
        <v>0</v>
      </c>
    </row>
    <row r="762" spans="2:10" x14ac:dyDescent="0.3">
      <c r="B762" s="7">
        <v>41333</v>
      </c>
      <c r="C762" s="9">
        <v>18370.2</v>
      </c>
      <c r="D762" s="4" t="s">
        <v>178</v>
      </c>
      <c r="E762" s="4" t="s">
        <v>24</v>
      </c>
      <c r="F762" s="4" t="s">
        <v>141</v>
      </c>
      <c r="H762" s="11">
        <f t="shared" si="22"/>
        <v>0</v>
      </c>
      <c r="I762" s="11">
        <f t="shared" si="22"/>
        <v>2</v>
      </c>
      <c r="J762" s="11">
        <f t="shared" si="23"/>
        <v>0</v>
      </c>
    </row>
    <row r="763" spans="2:10" x14ac:dyDescent="0.3">
      <c r="B763" s="7">
        <v>41333</v>
      </c>
      <c r="C763" s="9">
        <v>3823.2</v>
      </c>
      <c r="D763" s="4" t="s">
        <v>178</v>
      </c>
      <c r="E763" s="4" t="s">
        <v>24</v>
      </c>
      <c r="F763" s="4" t="s">
        <v>141</v>
      </c>
      <c r="H763" s="11">
        <f t="shared" si="22"/>
        <v>0</v>
      </c>
      <c r="I763" s="11">
        <f t="shared" si="22"/>
        <v>2</v>
      </c>
      <c r="J763" s="11">
        <f t="shared" si="23"/>
        <v>0</v>
      </c>
    </row>
    <row r="764" spans="2:10" x14ac:dyDescent="0.3">
      <c r="B764" s="7">
        <v>41333</v>
      </c>
      <c r="C764" s="9">
        <v>7646.4</v>
      </c>
      <c r="D764" s="4" t="s">
        <v>178</v>
      </c>
      <c r="E764" s="4" t="s">
        <v>24</v>
      </c>
      <c r="F764" s="4" t="s">
        <v>140</v>
      </c>
      <c r="H764" s="11">
        <f t="shared" si="22"/>
        <v>0</v>
      </c>
      <c r="I764" s="11">
        <f t="shared" si="22"/>
        <v>2</v>
      </c>
      <c r="J764" s="11">
        <f t="shared" si="23"/>
        <v>0</v>
      </c>
    </row>
    <row r="765" spans="2:10" x14ac:dyDescent="0.3">
      <c r="B765" s="7">
        <v>41333</v>
      </c>
      <c r="C765" s="9">
        <v>4383.7</v>
      </c>
      <c r="D765" s="4" t="s">
        <v>178</v>
      </c>
      <c r="E765" s="4" t="s">
        <v>24</v>
      </c>
      <c r="F765" s="4" t="s">
        <v>136</v>
      </c>
      <c r="H765" s="11">
        <f t="shared" si="22"/>
        <v>0</v>
      </c>
      <c r="I765" s="11">
        <f t="shared" si="22"/>
        <v>2</v>
      </c>
      <c r="J765" s="11">
        <f t="shared" si="23"/>
        <v>0</v>
      </c>
    </row>
    <row r="766" spans="2:10" x14ac:dyDescent="0.3">
      <c r="B766" s="7">
        <v>41333</v>
      </c>
      <c r="C766" s="9">
        <v>23895</v>
      </c>
      <c r="D766" s="4" t="s">
        <v>178</v>
      </c>
      <c r="E766" s="4" t="s">
        <v>24</v>
      </c>
      <c r="F766" s="4" t="s">
        <v>130</v>
      </c>
      <c r="H766" s="11">
        <f t="shared" si="22"/>
        <v>0</v>
      </c>
      <c r="I766" s="11">
        <f t="shared" si="22"/>
        <v>2</v>
      </c>
      <c r="J766" s="11">
        <f t="shared" si="23"/>
        <v>0</v>
      </c>
    </row>
    <row r="767" spans="2:10" x14ac:dyDescent="0.3">
      <c r="B767" s="7">
        <v>41333</v>
      </c>
      <c r="C767" s="9">
        <v>13612.48</v>
      </c>
      <c r="D767" s="4" t="s">
        <v>178</v>
      </c>
      <c r="E767" s="4" t="s">
        <v>24</v>
      </c>
      <c r="F767" s="4" t="s">
        <v>131</v>
      </c>
      <c r="H767" s="11">
        <f t="shared" si="22"/>
        <v>0</v>
      </c>
      <c r="I767" s="11">
        <f t="shared" si="22"/>
        <v>2</v>
      </c>
      <c r="J767" s="11">
        <f t="shared" si="23"/>
        <v>0</v>
      </c>
    </row>
    <row r="768" spans="2:10" x14ac:dyDescent="0.3">
      <c r="B768" s="7">
        <v>41333</v>
      </c>
      <c r="C768" s="9">
        <v>404279.06</v>
      </c>
      <c r="D768" s="4" t="s">
        <v>178</v>
      </c>
      <c r="E768" s="4" t="s">
        <v>24</v>
      </c>
      <c r="F768" s="4" t="s">
        <v>132</v>
      </c>
      <c r="H768" s="11">
        <f t="shared" si="22"/>
        <v>0</v>
      </c>
      <c r="I768" s="11">
        <f t="shared" si="22"/>
        <v>2</v>
      </c>
      <c r="J768" s="11">
        <f t="shared" si="23"/>
        <v>0</v>
      </c>
    </row>
    <row r="769" spans="2:10" x14ac:dyDescent="0.3">
      <c r="B769" s="7">
        <v>41333</v>
      </c>
      <c r="C769" s="9">
        <v>305519.92</v>
      </c>
      <c r="D769" s="4" t="s">
        <v>178</v>
      </c>
      <c r="E769" s="4" t="s">
        <v>24</v>
      </c>
      <c r="F769" s="4" t="s">
        <v>136</v>
      </c>
      <c r="H769" s="11">
        <f t="shared" si="22"/>
        <v>0</v>
      </c>
      <c r="I769" s="11">
        <f t="shared" si="22"/>
        <v>2</v>
      </c>
      <c r="J769" s="11">
        <f t="shared" si="23"/>
        <v>0</v>
      </c>
    </row>
    <row r="770" spans="2:10" x14ac:dyDescent="0.3">
      <c r="B770" s="7">
        <v>41333</v>
      </c>
      <c r="C770" s="9">
        <v>269731.15999999997</v>
      </c>
      <c r="D770" s="4" t="s">
        <v>178</v>
      </c>
      <c r="E770" s="4" t="s">
        <v>24</v>
      </c>
      <c r="F770" s="4" t="s">
        <v>137</v>
      </c>
      <c r="H770" s="11">
        <f t="shared" si="22"/>
        <v>0</v>
      </c>
      <c r="I770" s="11">
        <f t="shared" si="22"/>
        <v>2</v>
      </c>
      <c r="J770" s="11">
        <f t="shared" si="23"/>
        <v>0</v>
      </c>
    </row>
    <row r="771" spans="2:10" x14ac:dyDescent="0.3">
      <c r="B771" s="7">
        <v>41333</v>
      </c>
      <c r="C771" s="9">
        <v>248813.87</v>
      </c>
      <c r="D771" s="4" t="s">
        <v>178</v>
      </c>
      <c r="E771" s="4" t="s">
        <v>24</v>
      </c>
      <c r="F771" s="4" t="s">
        <v>143</v>
      </c>
      <c r="H771" s="11">
        <f t="shared" si="22"/>
        <v>0</v>
      </c>
      <c r="I771" s="11">
        <f t="shared" si="22"/>
        <v>2</v>
      </c>
      <c r="J771" s="11">
        <f t="shared" si="23"/>
        <v>0</v>
      </c>
    </row>
    <row r="772" spans="2:10" x14ac:dyDescent="0.3">
      <c r="B772" s="7">
        <v>41333</v>
      </c>
      <c r="C772" s="9">
        <v>202158</v>
      </c>
      <c r="D772" s="4" t="s">
        <v>178</v>
      </c>
      <c r="E772" s="4" t="s">
        <v>24</v>
      </c>
      <c r="F772" s="4" t="s">
        <v>127</v>
      </c>
      <c r="H772" s="11">
        <f t="shared" ref="H772:I835" si="24">IF(ISBLANK(A772),0,MONTH(A772))</f>
        <v>0</v>
      </c>
      <c r="I772" s="11">
        <f t="shared" si="24"/>
        <v>2</v>
      </c>
      <c r="J772" s="11">
        <f t="shared" ref="J772:J835" si="25">WEEKNUM(A772)</f>
        <v>0</v>
      </c>
    </row>
    <row r="773" spans="2:10" x14ac:dyDescent="0.3">
      <c r="B773" s="7">
        <v>41333</v>
      </c>
      <c r="C773" s="9">
        <v>191160</v>
      </c>
      <c r="D773" s="4" t="s">
        <v>178</v>
      </c>
      <c r="E773" s="4" t="s">
        <v>24</v>
      </c>
      <c r="F773" s="4" t="s">
        <v>140</v>
      </c>
      <c r="H773" s="11">
        <f t="shared" si="24"/>
        <v>0</v>
      </c>
      <c r="I773" s="11">
        <f t="shared" si="24"/>
        <v>2</v>
      </c>
      <c r="J773" s="11">
        <f t="shared" si="25"/>
        <v>0</v>
      </c>
    </row>
    <row r="774" spans="2:10" x14ac:dyDescent="0.3">
      <c r="B774" s="7">
        <v>41333</v>
      </c>
      <c r="C774" s="9">
        <v>159937.20000000001</v>
      </c>
      <c r="D774" s="4" t="s">
        <v>178</v>
      </c>
      <c r="E774" s="4" t="s">
        <v>24</v>
      </c>
      <c r="F774" s="4" t="s">
        <v>137</v>
      </c>
      <c r="H774" s="11">
        <f t="shared" si="24"/>
        <v>0</v>
      </c>
      <c r="I774" s="11">
        <f t="shared" si="24"/>
        <v>2</v>
      </c>
      <c r="J774" s="11">
        <f t="shared" si="25"/>
        <v>0</v>
      </c>
    </row>
    <row r="775" spans="2:10" x14ac:dyDescent="0.3">
      <c r="B775" s="7">
        <v>41333</v>
      </c>
      <c r="C775" s="9">
        <v>154355.79999999999</v>
      </c>
      <c r="D775" s="4" t="s">
        <v>178</v>
      </c>
      <c r="E775" s="4" t="s">
        <v>24</v>
      </c>
      <c r="F775" s="4" t="s">
        <v>137</v>
      </c>
      <c r="H775" s="11">
        <f t="shared" si="24"/>
        <v>0</v>
      </c>
      <c r="I775" s="11">
        <f t="shared" si="24"/>
        <v>2</v>
      </c>
      <c r="J775" s="11">
        <f t="shared" si="25"/>
        <v>0</v>
      </c>
    </row>
    <row r="776" spans="2:10" x14ac:dyDescent="0.3">
      <c r="B776" s="7">
        <v>41333</v>
      </c>
      <c r="C776" s="9">
        <v>132750</v>
      </c>
      <c r="D776" s="4" t="s">
        <v>178</v>
      </c>
      <c r="E776" s="4" t="s">
        <v>24</v>
      </c>
      <c r="F776" s="4" t="s">
        <v>138</v>
      </c>
      <c r="H776" s="11">
        <f t="shared" si="24"/>
        <v>0</v>
      </c>
      <c r="I776" s="11">
        <f t="shared" si="24"/>
        <v>2</v>
      </c>
      <c r="J776" s="11">
        <f t="shared" si="25"/>
        <v>0</v>
      </c>
    </row>
    <row r="777" spans="2:10" x14ac:dyDescent="0.3">
      <c r="B777" s="7">
        <v>41333</v>
      </c>
      <c r="C777" s="9">
        <v>132033.21</v>
      </c>
      <c r="D777" s="4" t="s">
        <v>178</v>
      </c>
      <c r="E777" s="4" t="s">
        <v>24</v>
      </c>
      <c r="F777" s="4" t="s">
        <v>145</v>
      </c>
      <c r="H777" s="11">
        <f t="shared" si="24"/>
        <v>0</v>
      </c>
      <c r="I777" s="11">
        <f t="shared" si="24"/>
        <v>2</v>
      </c>
      <c r="J777" s="11">
        <f t="shared" si="25"/>
        <v>0</v>
      </c>
    </row>
    <row r="778" spans="2:10" x14ac:dyDescent="0.3">
      <c r="B778" s="7">
        <v>41333</v>
      </c>
      <c r="C778" s="9">
        <v>121937.78</v>
      </c>
      <c r="D778" s="4" t="s">
        <v>178</v>
      </c>
      <c r="E778" s="4" t="s">
        <v>24</v>
      </c>
      <c r="F778" s="4" t="s">
        <v>139</v>
      </c>
      <c r="H778" s="11">
        <f t="shared" si="24"/>
        <v>0</v>
      </c>
      <c r="I778" s="11">
        <f t="shared" si="24"/>
        <v>2</v>
      </c>
      <c r="J778" s="11">
        <f t="shared" si="25"/>
        <v>0</v>
      </c>
    </row>
    <row r="779" spans="2:10" x14ac:dyDescent="0.3">
      <c r="B779" s="7">
        <v>41333</v>
      </c>
      <c r="C779" s="9">
        <v>120319.29</v>
      </c>
      <c r="D779" s="4" t="s">
        <v>178</v>
      </c>
      <c r="E779" s="4" t="s">
        <v>24</v>
      </c>
      <c r="F779" s="4" t="s">
        <v>133</v>
      </c>
      <c r="H779" s="11">
        <f t="shared" si="24"/>
        <v>0</v>
      </c>
      <c r="I779" s="11">
        <f t="shared" si="24"/>
        <v>2</v>
      </c>
      <c r="J779" s="11">
        <f t="shared" si="25"/>
        <v>0</v>
      </c>
    </row>
    <row r="780" spans="2:10" x14ac:dyDescent="0.3">
      <c r="B780" s="7">
        <v>41333</v>
      </c>
      <c r="C780" s="9">
        <v>113034.29</v>
      </c>
      <c r="D780" s="4" t="s">
        <v>178</v>
      </c>
      <c r="E780" s="4" t="s">
        <v>24</v>
      </c>
      <c r="F780" s="4" t="s">
        <v>127</v>
      </c>
      <c r="H780" s="11">
        <f t="shared" si="24"/>
        <v>0</v>
      </c>
      <c r="I780" s="11">
        <f t="shared" si="24"/>
        <v>2</v>
      </c>
      <c r="J780" s="11">
        <f t="shared" si="25"/>
        <v>0</v>
      </c>
    </row>
    <row r="781" spans="2:10" x14ac:dyDescent="0.3">
      <c r="B781" s="7">
        <v>41333</v>
      </c>
      <c r="C781" s="9">
        <v>111871.08</v>
      </c>
      <c r="D781" s="4" t="s">
        <v>178</v>
      </c>
      <c r="E781" s="4" t="s">
        <v>24</v>
      </c>
      <c r="F781" s="4" t="s">
        <v>140</v>
      </c>
      <c r="H781" s="11">
        <f t="shared" si="24"/>
        <v>0</v>
      </c>
      <c r="I781" s="11">
        <f t="shared" si="24"/>
        <v>2</v>
      </c>
      <c r="J781" s="11">
        <f t="shared" si="25"/>
        <v>0</v>
      </c>
    </row>
    <row r="782" spans="2:10" x14ac:dyDescent="0.3">
      <c r="B782" s="7">
        <v>41333</v>
      </c>
      <c r="C782" s="9">
        <v>101321.66</v>
      </c>
      <c r="D782" s="4" t="s">
        <v>178</v>
      </c>
      <c r="E782" s="4" t="s">
        <v>24</v>
      </c>
      <c r="F782" s="4" t="s">
        <v>137</v>
      </c>
      <c r="H782" s="11">
        <f t="shared" si="24"/>
        <v>0</v>
      </c>
      <c r="I782" s="11">
        <f t="shared" si="24"/>
        <v>2</v>
      </c>
      <c r="J782" s="11">
        <f t="shared" si="25"/>
        <v>0</v>
      </c>
    </row>
    <row r="783" spans="2:10" x14ac:dyDescent="0.3">
      <c r="B783" s="7">
        <v>41333</v>
      </c>
      <c r="C783" s="9">
        <v>97581</v>
      </c>
      <c r="D783" s="4" t="s">
        <v>178</v>
      </c>
      <c r="E783" s="4" t="s">
        <v>24</v>
      </c>
      <c r="F783" s="4" t="s">
        <v>143</v>
      </c>
      <c r="H783" s="11">
        <f t="shared" si="24"/>
        <v>0</v>
      </c>
      <c r="I783" s="11">
        <f t="shared" si="24"/>
        <v>2</v>
      </c>
      <c r="J783" s="11">
        <f t="shared" si="25"/>
        <v>0</v>
      </c>
    </row>
    <row r="784" spans="2:10" x14ac:dyDescent="0.3">
      <c r="B784" s="7">
        <v>41333</v>
      </c>
      <c r="C784" s="9">
        <v>94448.34</v>
      </c>
      <c r="D784" s="4" t="s">
        <v>178</v>
      </c>
      <c r="E784" s="4" t="s">
        <v>24</v>
      </c>
      <c r="F784" s="4" t="s">
        <v>143</v>
      </c>
      <c r="H784" s="11">
        <f t="shared" si="24"/>
        <v>0</v>
      </c>
      <c r="I784" s="11">
        <f t="shared" si="24"/>
        <v>2</v>
      </c>
      <c r="J784" s="11">
        <f t="shared" si="25"/>
        <v>0</v>
      </c>
    </row>
    <row r="785" spans="2:10" x14ac:dyDescent="0.3">
      <c r="B785" s="7">
        <v>41333</v>
      </c>
      <c r="C785" s="9">
        <v>93031.2</v>
      </c>
      <c r="D785" s="4" t="s">
        <v>178</v>
      </c>
      <c r="E785" s="4" t="s">
        <v>24</v>
      </c>
      <c r="F785" s="4" t="s">
        <v>129</v>
      </c>
      <c r="H785" s="11">
        <f t="shared" si="24"/>
        <v>0</v>
      </c>
      <c r="I785" s="11">
        <f t="shared" si="24"/>
        <v>2</v>
      </c>
      <c r="J785" s="11">
        <f t="shared" si="25"/>
        <v>0</v>
      </c>
    </row>
    <row r="786" spans="2:10" x14ac:dyDescent="0.3">
      <c r="B786" s="7">
        <v>41333</v>
      </c>
      <c r="C786" s="9">
        <v>91289.05</v>
      </c>
      <c r="D786" s="4" t="s">
        <v>178</v>
      </c>
      <c r="E786" s="4" t="s">
        <v>24</v>
      </c>
      <c r="F786" s="4" t="s">
        <v>141</v>
      </c>
      <c r="H786" s="11">
        <f t="shared" si="24"/>
        <v>0</v>
      </c>
      <c r="I786" s="11">
        <f t="shared" si="24"/>
        <v>2</v>
      </c>
      <c r="J786" s="11">
        <f t="shared" si="25"/>
        <v>0</v>
      </c>
    </row>
    <row r="787" spans="2:10" x14ac:dyDescent="0.3">
      <c r="B787" s="7">
        <v>41333</v>
      </c>
      <c r="C787" s="9">
        <v>81884.39</v>
      </c>
      <c r="D787" s="4" t="s">
        <v>178</v>
      </c>
      <c r="E787" s="4" t="s">
        <v>24</v>
      </c>
      <c r="F787" s="4" t="s">
        <v>144</v>
      </c>
      <c r="H787" s="11">
        <f t="shared" si="24"/>
        <v>0</v>
      </c>
      <c r="I787" s="11">
        <f t="shared" si="24"/>
        <v>2</v>
      </c>
      <c r="J787" s="11">
        <f t="shared" si="25"/>
        <v>0</v>
      </c>
    </row>
    <row r="788" spans="2:10" x14ac:dyDescent="0.3">
      <c r="B788" s="7">
        <v>41333</v>
      </c>
      <c r="C788" s="9">
        <v>79124.37</v>
      </c>
      <c r="D788" s="4" t="s">
        <v>178</v>
      </c>
      <c r="E788" s="4" t="s">
        <v>24</v>
      </c>
      <c r="F788" s="4" t="s">
        <v>145</v>
      </c>
      <c r="H788" s="11">
        <f t="shared" si="24"/>
        <v>0</v>
      </c>
      <c r="I788" s="11">
        <f t="shared" si="24"/>
        <v>2</v>
      </c>
      <c r="J788" s="11">
        <f t="shared" si="25"/>
        <v>0</v>
      </c>
    </row>
    <row r="789" spans="2:10" x14ac:dyDescent="0.3">
      <c r="B789" s="7">
        <v>41333</v>
      </c>
      <c r="C789" s="9">
        <v>78917.22</v>
      </c>
      <c r="D789" s="4" t="s">
        <v>178</v>
      </c>
      <c r="E789" s="4" t="s">
        <v>24</v>
      </c>
      <c r="F789" s="4" t="s">
        <v>135</v>
      </c>
      <c r="H789" s="11">
        <f t="shared" si="24"/>
        <v>0</v>
      </c>
      <c r="I789" s="11">
        <f t="shared" si="24"/>
        <v>2</v>
      </c>
      <c r="J789" s="11">
        <f t="shared" si="25"/>
        <v>0</v>
      </c>
    </row>
    <row r="790" spans="2:10" x14ac:dyDescent="0.3">
      <c r="B790" s="7">
        <v>41333</v>
      </c>
      <c r="C790" s="9">
        <v>68093.009999999995</v>
      </c>
      <c r="D790" s="4" t="s">
        <v>178</v>
      </c>
      <c r="E790" s="4" t="s">
        <v>24</v>
      </c>
      <c r="F790" s="4" t="s">
        <v>134</v>
      </c>
      <c r="H790" s="11">
        <f t="shared" si="24"/>
        <v>0</v>
      </c>
      <c r="I790" s="11">
        <f t="shared" si="24"/>
        <v>2</v>
      </c>
      <c r="J790" s="11">
        <f t="shared" si="25"/>
        <v>0</v>
      </c>
    </row>
    <row r="791" spans="2:10" x14ac:dyDescent="0.3">
      <c r="B791" s="7">
        <v>41333</v>
      </c>
      <c r="C791" s="9">
        <v>65642.22</v>
      </c>
      <c r="D791" s="4" t="s">
        <v>178</v>
      </c>
      <c r="E791" s="4" t="s">
        <v>24</v>
      </c>
      <c r="F791" s="4" t="s">
        <v>140</v>
      </c>
      <c r="H791" s="11">
        <f t="shared" si="24"/>
        <v>0</v>
      </c>
      <c r="I791" s="11">
        <f t="shared" si="24"/>
        <v>2</v>
      </c>
      <c r="J791" s="11">
        <f t="shared" si="25"/>
        <v>0</v>
      </c>
    </row>
    <row r="792" spans="2:10" x14ac:dyDescent="0.3">
      <c r="B792" s="7">
        <v>41333</v>
      </c>
      <c r="C792" s="9">
        <v>64935.99</v>
      </c>
      <c r="D792" s="4" t="s">
        <v>178</v>
      </c>
      <c r="E792" s="4" t="s">
        <v>24</v>
      </c>
      <c r="F792" s="4" t="s">
        <v>136</v>
      </c>
      <c r="H792" s="11">
        <f t="shared" si="24"/>
        <v>0</v>
      </c>
      <c r="I792" s="11">
        <f t="shared" si="24"/>
        <v>2</v>
      </c>
      <c r="J792" s="11">
        <f t="shared" si="25"/>
        <v>0</v>
      </c>
    </row>
    <row r="793" spans="2:10" x14ac:dyDescent="0.3">
      <c r="B793" s="7">
        <v>41333</v>
      </c>
      <c r="C793" s="9">
        <v>59189.84</v>
      </c>
      <c r="D793" s="4" t="s">
        <v>178</v>
      </c>
      <c r="E793" s="4" t="s">
        <v>24</v>
      </c>
      <c r="F793" s="4" t="s">
        <v>138</v>
      </c>
      <c r="H793" s="11">
        <f t="shared" si="24"/>
        <v>0</v>
      </c>
      <c r="I793" s="11">
        <f t="shared" si="24"/>
        <v>2</v>
      </c>
      <c r="J793" s="11">
        <f t="shared" si="25"/>
        <v>0</v>
      </c>
    </row>
    <row r="794" spans="2:10" x14ac:dyDescent="0.3">
      <c r="B794" s="7">
        <v>41333</v>
      </c>
      <c r="C794" s="9">
        <v>58777.63</v>
      </c>
      <c r="D794" s="4" t="s">
        <v>178</v>
      </c>
      <c r="E794" s="4" t="s">
        <v>24</v>
      </c>
      <c r="F794" s="4" t="s">
        <v>128</v>
      </c>
      <c r="H794" s="11">
        <f t="shared" si="24"/>
        <v>0</v>
      </c>
      <c r="I794" s="11">
        <f t="shared" si="24"/>
        <v>2</v>
      </c>
      <c r="J794" s="11">
        <f t="shared" si="25"/>
        <v>0</v>
      </c>
    </row>
    <row r="795" spans="2:10" x14ac:dyDescent="0.3">
      <c r="B795" s="7">
        <v>41333</v>
      </c>
      <c r="C795" s="9">
        <v>57339.15</v>
      </c>
      <c r="D795" s="4" t="s">
        <v>178</v>
      </c>
      <c r="E795" s="4" t="s">
        <v>24</v>
      </c>
      <c r="F795" s="4" t="s">
        <v>139</v>
      </c>
      <c r="H795" s="11">
        <f t="shared" si="24"/>
        <v>0</v>
      </c>
      <c r="I795" s="11">
        <f t="shared" si="24"/>
        <v>2</v>
      </c>
      <c r="J795" s="11">
        <f t="shared" si="25"/>
        <v>0</v>
      </c>
    </row>
    <row r="796" spans="2:10" x14ac:dyDescent="0.3">
      <c r="B796" s="7">
        <v>41333</v>
      </c>
      <c r="C796" s="9">
        <v>56576</v>
      </c>
      <c r="D796" s="4" t="s">
        <v>178</v>
      </c>
      <c r="E796" s="4" t="s">
        <v>24</v>
      </c>
      <c r="F796" s="4" t="s">
        <v>145</v>
      </c>
      <c r="H796" s="11">
        <f t="shared" si="24"/>
        <v>0</v>
      </c>
      <c r="I796" s="11">
        <f t="shared" si="24"/>
        <v>2</v>
      </c>
      <c r="J796" s="11">
        <f t="shared" si="25"/>
        <v>0</v>
      </c>
    </row>
    <row r="797" spans="2:10" x14ac:dyDescent="0.3">
      <c r="B797" s="7">
        <v>41333</v>
      </c>
      <c r="C797" s="9">
        <v>53190.73</v>
      </c>
      <c r="D797" s="4" t="s">
        <v>178</v>
      </c>
      <c r="E797" s="4" t="s">
        <v>24</v>
      </c>
      <c r="F797" s="4" t="s">
        <v>132</v>
      </c>
      <c r="H797" s="11">
        <f t="shared" si="24"/>
        <v>0</v>
      </c>
      <c r="I797" s="11">
        <f t="shared" si="24"/>
        <v>2</v>
      </c>
      <c r="J797" s="11">
        <f t="shared" si="25"/>
        <v>0</v>
      </c>
    </row>
    <row r="798" spans="2:10" x14ac:dyDescent="0.3">
      <c r="B798" s="7">
        <v>41333</v>
      </c>
      <c r="C798" s="9">
        <v>52032.09</v>
      </c>
      <c r="D798" s="4" t="s">
        <v>178</v>
      </c>
      <c r="E798" s="4" t="s">
        <v>24</v>
      </c>
      <c r="F798" s="4" t="s">
        <v>139</v>
      </c>
      <c r="H798" s="11">
        <f t="shared" si="24"/>
        <v>0</v>
      </c>
      <c r="I798" s="11">
        <f t="shared" si="24"/>
        <v>2</v>
      </c>
      <c r="J798" s="11">
        <f t="shared" si="25"/>
        <v>0</v>
      </c>
    </row>
    <row r="799" spans="2:10" x14ac:dyDescent="0.3">
      <c r="B799" s="7">
        <v>41333</v>
      </c>
      <c r="C799" s="9">
        <v>49696.29</v>
      </c>
      <c r="D799" s="4" t="s">
        <v>178</v>
      </c>
      <c r="E799" s="4" t="s">
        <v>24</v>
      </c>
      <c r="F799" s="4" t="s">
        <v>130</v>
      </c>
      <c r="H799" s="11">
        <f t="shared" si="24"/>
        <v>0</v>
      </c>
      <c r="I799" s="11">
        <f t="shared" si="24"/>
        <v>2</v>
      </c>
      <c r="J799" s="11">
        <f t="shared" si="25"/>
        <v>0</v>
      </c>
    </row>
    <row r="800" spans="2:10" x14ac:dyDescent="0.3">
      <c r="B800" s="7">
        <v>41333</v>
      </c>
      <c r="C800" s="9">
        <v>47798.89</v>
      </c>
      <c r="D800" s="4" t="s">
        <v>178</v>
      </c>
      <c r="E800" s="4" t="s">
        <v>24</v>
      </c>
      <c r="F800" s="4" t="s">
        <v>139</v>
      </c>
      <c r="H800" s="11">
        <f t="shared" si="24"/>
        <v>0</v>
      </c>
      <c r="I800" s="11">
        <f t="shared" si="24"/>
        <v>2</v>
      </c>
      <c r="J800" s="11">
        <f t="shared" si="25"/>
        <v>0</v>
      </c>
    </row>
    <row r="801" spans="2:10" x14ac:dyDescent="0.3">
      <c r="B801" s="7">
        <v>41333</v>
      </c>
      <c r="C801" s="9">
        <v>47218.879999999997</v>
      </c>
      <c r="D801" s="4" t="s">
        <v>178</v>
      </c>
      <c r="E801" s="4" t="s">
        <v>24</v>
      </c>
      <c r="F801" s="4" t="s">
        <v>136</v>
      </c>
      <c r="H801" s="11">
        <f t="shared" si="24"/>
        <v>0</v>
      </c>
      <c r="I801" s="11">
        <f t="shared" si="24"/>
        <v>2</v>
      </c>
      <c r="J801" s="11">
        <f t="shared" si="25"/>
        <v>0</v>
      </c>
    </row>
    <row r="802" spans="2:10" x14ac:dyDescent="0.3">
      <c r="B802" s="7">
        <v>41333</v>
      </c>
      <c r="C802" s="9">
        <v>45496.08</v>
      </c>
      <c r="D802" s="4" t="s">
        <v>178</v>
      </c>
      <c r="E802" s="4" t="s">
        <v>24</v>
      </c>
      <c r="F802" s="4" t="s">
        <v>136</v>
      </c>
      <c r="H802" s="11">
        <f t="shared" si="24"/>
        <v>0</v>
      </c>
      <c r="I802" s="11">
        <f t="shared" si="24"/>
        <v>2</v>
      </c>
      <c r="J802" s="11">
        <f t="shared" si="25"/>
        <v>0</v>
      </c>
    </row>
    <row r="803" spans="2:10" x14ac:dyDescent="0.3">
      <c r="B803" s="7">
        <v>41333</v>
      </c>
      <c r="C803" s="9">
        <v>45400.5</v>
      </c>
      <c r="D803" s="4" t="s">
        <v>178</v>
      </c>
      <c r="E803" s="4" t="s">
        <v>24</v>
      </c>
      <c r="F803" s="4" t="s">
        <v>132</v>
      </c>
      <c r="H803" s="11">
        <f t="shared" si="24"/>
        <v>0</v>
      </c>
      <c r="I803" s="11">
        <f t="shared" si="24"/>
        <v>2</v>
      </c>
      <c r="J803" s="11">
        <f t="shared" si="25"/>
        <v>0</v>
      </c>
    </row>
    <row r="804" spans="2:10" x14ac:dyDescent="0.3">
      <c r="B804" s="7">
        <v>41333</v>
      </c>
      <c r="C804" s="9">
        <v>42113.61</v>
      </c>
      <c r="D804" s="4" t="s">
        <v>178</v>
      </c>
      <c r="E804" s="4" t="s">
        <v>24</v>
      </c>
      <c r="F804" s="4" t="s">
        <v>138</v>
      </c>
      <c r="H804" s="11">
        <f t="shared" si="24"/>
        <v>0</v>
      </c>
      <c r="I804" s="11">
        <f t="shared" si="24"/>
        <v>2</v>
      </c>
      <c r="J804" s="11">
        <f t="shared" si="25"/>
        <v>0</v>
      </c>
    </row>
    <row r="805" spans="2:10" x14ac:dyDescent="0.3">
      <c r="B805" s="7">
        <v>41333</v>
      </c>
      <c r="C805" s="9">
        <v>37383.51</v>
      </c>
      <c r="D805" s="4" t="s">
        <v>178</v>
      </c>
      <c r="E805" s="4" t="s">
        <v>24</v>
      </c>
      <c r="F805" s="4" t="s">
        <v>144</v>
      </c>
      <c r="H805" s="11">
        <f t="shared" si="24"/>
        <v>0</v>
      </c>
      <c r="I805" s="11">
        <f t="shared" si="24"/>
        <v>2</v>
      </c>
      <c r="J805" s="11">
        <f t="shared" si="25"/>
        <v>0</v>
      </c>
    </row>
    <row r="806" spans="2:10" x14ac:dyDescent="0.3">
      <c r="B806" s="7">
        <v>41333</v>
      </c>
      <c r="C806" s="9">
        <v>36770.65</v>
      </c>
      <c r="D806" s="4" t="s">
        <v>178</v>
      </c>
      <c r="E806" s="4" t="s">
        <v>24</v>
      </c>
      <c r="F806" s="4" t="s">
        <v>135</v>
      </c>
      <c r="H806" s="11">
        <f t="shared" si="24"/>
        <v>0</v>
      </c>
      <c r="I806" s="11">
        <f t="shared" si="24"/>
        <v>2</v>
      </c>
      <c r="J806" s="11">
        <f t="shared" si="25"/>
        <v>0</v>
      </c>
    </row>
    <row r="807" spans="2:10" x14ac:dyDescent="0.3">
      <c r="B807" s="7">
        <v>41333</v>
      </c>
      <c r="C807" s="9">
        <v>35656.120000000003</v>
      </c>
      <c r="D807" s="4" t="s">
        <v>178</v>
      </c>
      <c r="E807" s="4" t="s">
        <v>24</v>
      </c>
      <c r="F807" s="4" t="s">
        <v>132</v>
      </c>
      <c r="H807" s="11">
        <f t="shared" si="24"/>
        <v>0</v>
      </c>
      <c r="I807" s="11">
        <f t="shared" si="24"/>
        <v>2</v>
      </c>
      <c r="J807" s="11">
        <f t="shared" si="25"/>
        <v>0</v>
      </c>
    </row>
    <row r="808" spans="2:10" x14ac:dyDescent="0.3">
      <c r="B808" s="7">
        <v>41333</v>
      </c>
      <c r="C808" s="9">
        <v>34241.449999999997</v>
      </c>
      <c r="D808" s="4" t="s">
        <v>178</v>
      </c>
      <c r="E808" s="4" t="s">
        <v>24</v>
      </c>
      <c r="F808" s="4" t="s">
        <v>147</v>
      </c>
      <c r="H808" s="11">
        <f t="shared" si="24"/>
        <v>0</v>
      </c>
      <c r="I808" s="11">
        <f t="shared" si="24"/>
        <v>2</v>
      </c>
      <c r="J808" s="11">
        <f t="shared" si="25"/>
        <v>0</v>
      </c>
    </row>
    <row r="809" spans="2:10" x14ac:dyDescent="0.3">
      <c r="B809" s="7">
        <v>41333</v>
      </c>
      <c r="C809" s="9">
        <v>33476.14</v>
      </c>
      <c r="D809" s="4" t="s">
        <v>178</v>
      </c>
      <c r="E809" s="4" t="s">
        <v>24</v>
      </c>
      <c r="F809" s="4" t="s">
        <v>130</v>
      </c>
      <c r="H809" s="11">
        <f t="shared" si="24"/>
        <v>0</v>
      </c>
      <c r="I809" s="11">
        <f t="shared" si="24"/>
        <v>2</v>
      </c>
      <c r="J809" s="11">
        <f t="shared" si="25"/>
        <v>0</v>
      </c>
    </row>
    <row r="810" spans="2:10" x14ac:dyDescent="0.3">
      <c r="B810" s="7">
        <v>41333</v>
      </c>
      <c r="C810" s="9">
        <v>32572.05</v>
      </c>
      <c r="D810" s="4" t="s">
        <v>178</v>
      </c>
      <c r="E810" s="4" t="s">
        <v>24</v>
      </c>
      <c r="F810" s="4" t="s">
        <v>133</v>
      </c>
      <c r="H810" s="11">
        <f t="shared" si="24"/>
        <v>0</v>
      </c>
      <c r="I810" s="11">
        <f t="shared" si="24"/>
        <v>2</v>
      </c>
      <c r="J810" s="11">
        <f t="shared" si="25"/>
        <v>0</v>
      </c>
    </row>
    <row r="811" spans="2:10" x14ac:dyDescent="0.3">
      <c r="B811" s="7">
        <v>41333</v>
      </c>
      <c r="C811" s="9">
        <v>30105.05</v>
      </c>
      <c r="D811" s="4" t="s">
        <v>178</v>
      </c>
      <c r="E811" s="4" t="s">
        <v>24</v>
      </c>
      <c r="F811" s="4" t="s">
        <v>147</v>
      </c>
      <c r="H811" s="11">
        <f t="shared" si="24"/>
        <v>0</v>
      </c>
      <c r="I811" s="11">
        <f t="shared" si="24"/>
        <v>2</v>
      </c>
      <c r="J811" s="11">
        <f t="shared" si="25"/>
        <v>0</v>
      </c>
    </row>
    <row r="812" spans="2:10" x14ac:dyDescent="0.3">
      <c r="B812" s="7">
        <v>41333</v>
      </c>
      <c r="C812" s="9">
        <v>29472.45</v>
      </c>
      <c r="D812" s="4" t="s">
        <v>178</v>
      </c>
      <c r="E812" s="4" t="s">
        <v>24</v>
      </c>
      <c r="F812" s="4" t="s">
        <v>139</v>
      </c>
      <c r="H812" s="11">
        <f t="shared" si="24"/>
        <v>0</v>
      </c>
      <c r="I812" s="11">
        <f t="shared" si="24"/>
        <v>2</v>
      </c>
      <c r="J812" s="11">
        <f t="shared" si="25"/>
        <v>0</v>
      </c>
    </row>
    <row r="813" spans="2:10" x14ac:dyDescent="0.3">
      <c r="B813" s="7">
        <v>41333</v>
      </c>
      <c r="C813" s="9">
        <v>29215.62</v>
      </c>
      <c r="D813" s="4" t="s">
        <v>178</v>
      </c>
      <c r="E813" s="4" t="s">
        <v>24</v>
      </c>
      <c r="F813" s="4" t="s">
        <v>145</v>
      </c>
      <c r="H813" s="11">
        <f t="shared" si="24"/>
        <v>0</v>
      </c>
      <c r="I813" s="11">
        <f t="shared" si="24"/>
        <v>2</v>
      </c>
      <c r="J813" s="11">
        <f t="shared" si="25"/>
        <v>0</v>
      </c>
    </row>
    <row r="814" spans="2:10" x14ac:dyDescent="0.3">
      <c r="B814" s="7">
        <v>41333</v>
      </c>
      <c r="C814" s="9">
        <v>28688.79</v>
      </c>
      <c r="D814" s="4" t="s">
        <v>178</v>
      </c>
      <c r="E814" s="4" t="s">
        <v>24</v>
      </c>
      <c r="F814" s="4" t="s">
        <v>138</v>
      </c>
      <c r="H814" s="11">
        <f t="shared" si="24"/>
        <v>0</v>
      </c>
      <c r="I814" s="11">
        <f t="shared" si="24"/>
        <v>2</v>
      </c>
      <c r="J814" s="11">
        <f t="shared" si="25"/>
        <v>0</v>
      </c>
    </row>
    <row r="815" spans="2:10" x14ac:dyDescent="0.3">
      <c r="B815" s="7">
        <v>41333</v>
      </c>
      <c r="C815" s="9">
        <v>28503.17</v>
      </c>
      <c r="D815" s="4" t="s">
        <v>178</v>
      </c>
      <c r="E815" s="4" t="s">
        <v>24</v>
      </c>
      <c r="F815" s="4" t="s">
        <v>146</v>
      </c>
      <c r="H815" s="11">
        <f t="shared" si="24"/>
        <v>0</v>
      </c>
      <c r="I815" s="11">
        <f t="shared" si="24"/>
        <v>2</v>
      </c>
      <c r="J815" s="11">
        <f t="shared" si="25"/>
        <v>0</v>
      </c>
    </row>
    <row r="816" spans="2:10" x14ac:dyDescent="0.3">
      <c r="B816" s="7">
        <v>41333</v>
      </c>
      <c r="C816" s="9">
        <v>25794.3</v>
      </c>
      <c r="D816" s="4" t="s">
        <v>178</v>
      </c>
      <c r="E816" s="4" t="s">
        <v>24</v>
      </c>
      <c r="F816" s="4" t="s">
        <v>144</v>
      </c>
      <c r="H816" s="11">
        <f t="shared" si="24"/>
        <v>0</v>
      </c>
      <c r="I816" s="11">
        <f t="shared" si="24"/>
        <v>2</v>
      </c>
      <c r="J816" s="11">
        <f t="shared" si="25"/>
        <v>0</v>
      </c>
    </row>
    <row r="817" spans="2:10" x14ac:dyDescent="0.3">
      <c r="B817" s="7">
        <v>41333</v>
      </c>
      <c r="C817" s="9">
        <v>21352.1</v>
      </c>
      <c r="D817" s="4" t="s">
        <v>178</v>
      </c>
      <c r="E817" s="4" t="s">
        <v>24</v>
      </c>
      <c r="F817" s="4" t="s">
        <v>145</v>
      </c>
      <c r="H817" s="11">
        <f t="shared" si="24"/>
        <v>0</v>
      </c>
      <c r="I817" s="11">
        <f t="shared" si="24"/>
        <v>2</v>
      </c>
      <c r="J817" s="11">
        <f t="shared" si="25"/>
        <v>0</v>
      </c>
    </row>
    <row r="818" spans="2:10" x14ac:dyDescent="0.3">
      <c r="B818" s="7">
        <v>41333</v>
      </c>
      <c r="C818" s="9">
        <v>21155.040000000001</v>
      </c>
      <c r="D818" s="4" t="s">
        <v>178</v>
      </c>
      <c r="E818" s="4" t="s">
        <v>24</v>
      </c>
      <c r="F818" s="4" t="s">
        <v>146</v>
      </c>
      <c r="H818" s="11">
        <f t="shared" si="24"/>
        <v>0</v>
      </c>
      <c r="I818" s="11">
        <f t="shared" si="24"/>
        <v>2</v>
      </c>
      <c r="J818" s="11">
        <f t="shared" si="25"/>
        <v>0</v>
      </c>
    </row>
    <row r="819" spans="2:10" x14ac:dyDescent="0.3">
      <c r="B819" s="7">
        <v>41333</v>
      </c>
      <c r="C819" s="9">
        <v>21056.81</v>
      </c>
      <c r="D819" s="4" t="s">
        <v>178</v>
      </c>
      <c r="E819" s="4" t="s">
        <v>24</v>
      </c>
      <c r="F819" s="4" t="s">
        <v>146</v>
      </c>
      <c r="H819" s="11">
        <f t="shared" si="24"/>
        <v>0</v>
      </c>
      <c r="I819" s="11">
        <f t="shared" si="24"/>
        <v>2</v>
      </c>
      <c r="J819" s="11">
        <f t="shared" si="25"/>
        <v>0</v>
      </c>
    </row>
    <row r="820" spans="2:10" x14ac:dyDescent="0.3">
      <c r="B820" s="7">
        <v>41333</v>
      </c>
      <c r="C820" s="9">
        <v>19995.78</v>
      </c>
      <c r="D820" s="4" t="s">
        <v>178</v>
      </c>
      <c r="E820" s="4" t="s">
        <v>24</v>
      </c>
      <c r="F820" s="4" t="s">
        <v>135</v>
      </c>
      <c r="H820" s="11">
        <f t="shared" si="24"/>
        <v>0</v>
      </c>
      <c r="I820" s="11">
        <f t="shared" si="24"/>
        <v>2</v>
      </c>
      <c r="J820" s="11">
        <f t="shared" si="25"/>
        <v>0</v>
      </c>
    </row>
    <row r="821" spans="2:10" x14ac:dyDescent="0.3">
      <c r="B821" s="7">
        <v>41333</v>
      </c>
      <c r="C821" s="9">
        <v>18685.580000000002</v>
      </c>
      <c r="D821" s="4" t="s">
        <v>178</v>
      </c>
      <c r="E821" s="4" t="s">
        <v>24</v>
      </c>
      <c r="F821" s="4" t="s">
        <v>146</v>
      </c>
      <c r="H821" s="11">
        <f t="shared" si="24"/>
        <v>0</v>
      </c>
      <c r="I821" s="11">
        <f t="shared" si="24"/>
        <v>2</v>
      </c>
      <c r="J821" s="11">
        <f t="shared" si="25"/>
        <v>0</v>
      </c>
    </row>
    <row r="822" spans="2:10" x14ac:dyDescent="0.3">
      <c r="B822" s="7">
        <v>41333</v>
      </c>
      <c r="C822" s="9">
        <v>17912.400000000001</v>
      </c>
      <c r="D822" s="4" t="s">
        <v>178</v>
      </c>
      <c r="E822" s="4" t="s">
        <v>24</v>
      </c>
      <c r="F822" s="4" t="s">
        <v>138</v>
      </c>
      <c r="H822" s="11">
        <f t="shared" si="24"/>
        <v>0</v>
      </c>
      <c r="I822" s="11">
        <f t="shared" si="24"/>
        <v>2</v>
      </c>
      <c r="J822" s="11">
        <f t="shared" si="25"/>
        <v>0</v>
      </c>
    </row>
    <row r="823" spans="2:10" x14ac:dyDescent="0.3">
      <c r="B823" s="7">
        <v>41333</v>
      </c>
      <c r="C823" s="9">
        <v>16986.689999999999</v>
      </c>
      <c r="D823" s="4" t="s">
        <v>178</v>
      </c>
      <c r="E823" s="4" t="s">
        <v>24</v>
      </c>
      <c r="F823" s="4" t="s">
        <v>130</v>
      </c>
      <c r="H823" s="11">
        <f t="shared" si="24"/>
        <v>0</v>
      </c>
      <c r="I823" s="11">
        <f t="shared" si="24"/>
        <v>2</v>
      </c>
      <c r="J823" s="11">
        <f t="shared" si="25"/>
        <v>0</v>
      </c>
    </row>
    <row r="824" spans="2:10" x14ac:dyDescent="0.3">
      <c r="B824" s="7">
        <v>41333</v>
      </c>
      <c r="C824" s="9">
        <v>16910.03</v>
      </c>
      <c r="D824" s="4" t="s">
        <v>178</v>
      </c>
      <c r="E824" s="4" t="s">
        <v>24</v>
      </c>
      <c r="F824" s="4" t="s">
        <v>136</v>
      </c>
      <c r="H824" s="11">
        <f t="shared" si="24"/>
        <v>0</v>
      </c>
      <c r="I824" s="11">
        <f t="shared" si="24"/>
        <v>2</v>
      </c>
      <c r="J824" s="11">
        <f t="shared" si="25"/>
        <v>0</v>
      </c>
    </row>
    <row r="825" spans="2:10" x14ac:dyDescent="0.3">
      <c r="B825" s="7">
        <v>41333</v>
      </c>
      <c r="C825" s="9">
        <v>16822.080000000002</v>
      </c>
      <c r="D825" s="4" t="s">
        <v>178</v>
      </c>
      <c r="E825" s="4" t="s">
        <v>24</v>
      </c>
      <c r="F825" s="4" t="s">
        <v>143</v>
      </c>
      <c r="H825" s="11">
        <f t="shared" si="24"/>
        <v>0</v>
      </c>
      <c r="I825" s="11">
        <f t="shared" si="24"/>
        <v>2</v>
      </c>
      <c r="J825" s="11">
        <f t="shared" si="25"/>
        <v>0</v>
      </c>
    </row>
    <row r="826" spans="2:10" x14ac:dyDescent="0.3">
      <c r="B826" s="7">
        <v>41333</v>
      </c>
      <c r="C826" s="9">
        <v>14164.72</v>
      </c>
      <c r="D826" s="4" t="s">
        <v>178</v>
      </c>
      <c r="E826" s="4" t="s">
        <v>24</v>
      </c>
      <c r="F826" s="4" t="s">
        <v>135</v>
      </c>
      <c r="H826" s="11">
        <f t="shared" si="24"/>
        <v>0</v>
      </c>
      <c r="I826" s="11">
        <f t="shared" si="24"/>
        <v>2</v>
      </c>
      <c r="J826" s="11">
        <f t="shared" si="25"/>
        <v>0</v>
      </c>
    </row>
    <row r="827" spans="2:10" x14ac:dyDescent="0.3">
      <c r="B827" s="7">
        <v>41333</v>
      </c>
      <c r="C827" s="9">
        <v>13336.6</v>
      </c>
      <c r="D827" s="4" t="s">
        <v>178</v>
      </c>
      <c r="E827" s="4" t="s">
        <v>24</v>
      </c>
      <c r="F827" s="4" t="s">
        <v>134</v>
      </c>
      <c r="H827" s="11">
        <f t="shared" si="24"/>
        <v>0</v>
      </c>
      <c r="I827" s="11">
        <f t="shared" si="24"/>
        <v>2</v>
      </c>
      <c r="J827" s="11">
        <f t="shared" si="25"/>
        <v>0</v>
      </c>
    </row>
    <row r="828" spans="2:10" x14ac:dyDescent="0.3">
      <c r="B828" s="7">
        <v>41333</v>
      </c>
      <c r="C828" s="9">
        <v>12804</v>
      </c>
      <c r="D828" s="4" t="s">
        <v>178</v>
      </c>
      <c r="E828" s="4" t="s">
        <v>24</v>
      </c>
      <c r="F828" s="4" t="s">
        <v>133</v>
      </c>
      <c r="H828" s="11">
        <f t="shared" si="24"/>
        <v>0</v>
      </c>
      <c r="I828" s="11">
        <f t="shared" si="24"/>
        <v>2</v>
      </c>
      <c r="J828" s="11">
        <f t="shared" si="25"/>
        <v>0</v>
      </c>
    </row>
    <row r="829" spans="2:10" x14ac:dyDescent="0.3">
      <c r="B829" s="7">
        <v>41333</v>
      </c>
      <c r="C829" s="9">
        <v>11507.53</v>
      </c>
      <c r="D829" s="4" t="s">
        <v>178</v>
      </c>
      <c r="E829" s="4" t="s">
        <v>24</v>
      </c>
      <c r="F829" s="4" t="s">
        <v>141</v>
      </c>
      <c r="H829" s="11">
        <f t="shared" si="24"/>
        <v>0</v>
      </c>
      <c r="I829" s="11">
        <f t="shared" si="24"/>
        <v>2</v>
      </c>
      <c r="J829" s="11">
        <f t="shared" si="25"/>
        <v>0</v>
      </c>
    </row>
    <row r="830" spans="2:10" x14ac:dyDescent="0.3">
      <c r="B830" s="7">
        <v>41333</v>
      </c>
      <c r="C830" s="9">
        <v>11005.14</v>
      </c>
      <c r="D830" s="4" t="s">
        <v>178</v>
      </c>
      <c r="E830" s="4" t="s">
        <v>24</v>
      </c>
      <c r="F830" s="4" t="s">
        <v>137</v>
      </c>
      <c r="H830" s="11">
        <f t="shared" si="24"/>
        <v>0</v>
      </c>
      <c r="I830" s="11">
        <f t="shared" si="24"/>
        <v>2</v>
      </c>
      <c r="J830" s="11">
        <f t="shared" si="25"/>
        <v>0</v>
      </c>
    </row>
    <row r="831" spans="2:10" x14ac:dyDescent="0.3">
      <c r="B831" s="7">
        <v>41333</v>
      </c>
      <c r="C831" s="9">
        <v>10093.040000000001</v>
      </c>
      <c r="D831" s="4" t="s">
        <v>178</v>
      </c>
      <c r="E831" s="4" t="s">
        <v>24</v>
      </c>
      <c r="F831" s="4" t="s">
        <v>144</v>
      </c>
      <c r="H831" s="11">
        <f t="shared" si="24"/>
        <v>0</v>
      </c>
      <c r="I831" s="11">
        <f t="shared" si="24"/>
        <v>2</v>
      </c>
      <c r="J831" s="11">
        <f t="shared" si="25"/>
        <v>0</v>
      </c>
    </row>
    <row r="832" spans="2:10" x14ac:dyDescent="0.3">
      <c r="B832" s="7">
        <v>41333</v>
      </c>
      <c r="C832" s="9">
        <v>9465.9599999999991</v>
      </c>
      <c r="D832" s="4" t="s">
        <v>178</v>
      </c>
      <c r="E832" s="4" t="s">
        <v>24</v>
      </c>
      <c r="F832" s="4" t="s">
        <v>138</v>
      </c>
      <c r="H832" s="11">
        <f t="shared" si="24"/>
        <v>0</v>
      </c>
      <c r="I832" s="11">
        <f t="shared" si="24"/>
        <v>2</v>
      </c>
      <c r="J832" s="11">
        <f t="shared" si="25"/>
        <v>0</v>
      </c>
    </row>
    <row r="833" spans="2:10" x14ac:dyDescent="0.3">
      <c r="B833" s="7">
        <v>41333</v>
      </c>
      <c r="C833" s="9">
        <v>8676.91</v>
      </c>
      <c r="D833" s="4" t="s">
        <v>178</v>
      </c>
      <c r="E833" s="4" t="s">
        <v>24</v>
      </c>
      <c r="F833" s="4" t="s">
        <v>142</v>
      </c>
      <c r="H833" s="11">
        <f t="shared" si="24"/>
        <v>0</v>
      </c>
      <c r="I833" s="11">
        <f t="shared" si="24"/>
        <v>2</v>
      </c>
      <c r="J833" s="11">
        <f t="shared" si="25"/>
        <v>0</v>
      </c>
    </row>
    <row r="834" spans="2:10" x14ac:dyDescent="0.3">
      <c r="B834" s="7">
        <v>41333</v>
      </c>
      <c r="C834" s="9">
        <v>8674.73</v>
      </c>
      <c r="D834" s="4" t="s">
        <v>178</v>
      </c>
      <c r="E834" s="4" t="s">
        <v>24</v>
      </c>
      <c r="F834" s="4" t="s">
        <v>146</v>
      </c>
      <c r="H834" s="11">
        <f t="shared" si="24"/>
        <v>0</v>
      </c>
      <c r="I834" s="11">
        <f t="shared" si="24"/>
        <v>2</v>
      </c>
      <c r="J834" s="11">
        <f t="shared" si="25"/>
        <v>0</v>
      </c>
    </row>
    <row r="835" spans="2:10" x14ac:dyDescent="0.3">
      <c r="B835" s="7">
        <v>41333</v>
      </c>
      <c r="C835" s="9">
        <v>7854.2</v>
      </c>
      <c r="D835" s="4" t="s">
        <v>178</v>
      </c>
      <c r="E835" s="4" t="s">
        <v>24</v>
      </c>
      <c r="F835" s="4" t="s">
        <v>144</v>
      </c>
      <c r="H835" s="11">
        <f t="shared" si="24"/>
        <v>0</v>
      </c>
      <c r="I835" s="11">
        <f t="shared" si="24"/>
        <v>2</v>
      </c>
      <c r="J835" s="11">
        <f t="shared" si="25"/>
        <v>0</v>
      </c>
    </row>
    <row r="836" spans="2:10" x14ac:dyDescent="0.3">
      <c r="B836" s="7">
        <v>41333</v>
      </c>
      <c r="C836" s="9">
        <v>6517.47</v>
      </c>
      <c r="D836" s="4" t="s">
        <v>178</v>
      </c>
      <c r="E836" s="4" t="s">
        <v>24</v>
      </c>
      <c r="F836" s="4" t="s">
        <v>128</v>
      </c>
      <c r="H836" s="11">
        <f t="shared" ref="H836:I899" si="26">IF(ISBLANK(A836),0,MONTH(A836))</f>
        <v>0</v>
      </c>
      <c r="I836" s="11">
        <f t="shared" si="26"/>
        <v>2</v>
      </c>
      <c r="J836" s="11">
        <f t="shared" ref="J836:J899" si="27">WEEKNUM(A836)</f>
        <v>0</v>
      </c>
    </row>
    <row r="837" spans="2:10" x14ac:dyDescent="0.3">
      <c r="B837" s="7">
        <v>41333</v>
      </c>
      <c r="C837" s="9">
        <v>5993.5</v>
      </c>
      <c r="D837" s="4" t="s">
        <v>178</v>
      </c>
      <c r="E837" s="4" t="s">
        <v>24</v>
      </c>
      <c r="F837" s="4" t="s">
        <v>128</v>
      </c>
      <c r="H837" s="11">
        <f t="shared" si="26"/>
        <v>0</v>
      </c>
      <c r="I837" s="11">
        <f t="shared" si="26"/>
        <v>2</v>
      </c>
      <c r="J837" s="11">
        <f t="shared" si="27"/>
        <v>0</v>
      </c>
    </row>
    <row r="838" spans="2:10" x14ac:dyDescent="0.3">
      <c r="B838" s="7">
        <v>41333</v>
      </c>
      <c r="C838" s="9">
        <v>5575.87</v>
      </c>
      <c r="D838" s="4" t="s">
        <v>178</v>
      </c>
      <c r="E838" s="4" t="s">
        <v>24</v>
      </c>
      <c r="F838" s="4" t="s">
        <v>143</v>
      </c>
      <c r="H838" s="11">
        <f t="shared" si="26"/>
        <v>0</v>
      </c>
      <c r="I838" s="11">
        <f t="shared" si="26"/>
        <v>2</v>
      </c>
      <c r="J838" s="11">
        <f t="shared" si="27"/>
        <v>0</v>
      </c>
    </row>
    <row r="839" spans="2:10" x14ac:dyDescent="0.3">
      <c r="B839" s="7">
        <v>41333</v>
      </c>
      <c r="C839" s="9">
        <v>2671.66</v>
      </c>
      <c r="D839" s="4" t="s">
        <v>178</v>
      </c>
      <c r="E839" s="4" t="s">
        <v>24</v>
      </c>
      <c r="F839" s="4" t="s">
        <v>132</v>
      </c>
      <c r="H839" s="11">
        <f t="shared" si="26"/>
        <v>0</v>
      </c>
      <c r="I839" s="11">
        <f t="shared" si="26"/>
        <v>2</v>
      </c>
      <c r="J839" s="11">
        <f t="shared" si="27"/>
        <v>0</v>
      </c>
    </row>
    <row r="840" spans="2:10" x14ac:dyDescent="0.3">
      <c r="B840" s="7">
        <v>41333</v>
      </c>
      <c r="C840" s="9">
        <v>405.57</v>
      </c>
      <c r="D840" s="4" t="s">
        <v>178</v>
      </c>
      <c r="E840" s="4" t="s">
        <v>24</v>
      </c>
      <c r="F840" s="4" t="s">
        <v>130</v>
      </c>
      <c r="H840" s="11">
        <f t="shared" si="26"/>
        <v>0</v>
      </c>
      <c r="I840" s="11">
        <f t="shared" si="26"/>
        <v>2</v>
      </c>
      <c r="J840" s="11">
        <f t="shared" si="27"/>
        <v>0</v>
      </c>
    </row>
    <row r="841" spans="2:10" x14ac:dyDescent="0.3">
      <c r="B841" s="7">
        <v>41333</v>
      </c>
      <c r="C841" s="9">
        <v>227.23</v>
      </c>
      <c r="D841" s="4" t="s">
        <v>178</v>
      </c>
      <c r="E841" s="4" t="s">
        <v>24</v>
      </c>
      <c r="F841" s="4" t="s">
        <v>147</v>
      </c>
      <c r="H841" s="11">
        <f t="shared" si="26"/>
        <v>0</v>
      </c>
      <c r="I841" s="11">
        <f t="shared" si="26"/>
        <v>2</v>
      </c>
      <c r="J841" s="11">
        <f t="shared" si="27"/>
        <v>0</v>
      </c>
    </row>
    <row r="842" spans="2:10" x14ac:dyDescent="0.3">
      <c r="B842" s="7">
        <v>41333</v>
      </c>
      <c r="C842" s="9">
        <v>131.43</v>
      </c>
      <c r="D842" s="4" t="s">
        <v>178</v>
      </c>
      <c r="E842" s="4" t="s">
        <v>24</v>
      </c>
      <c r="F842" s="4" t="s">
        <v>146</v>
      </c>
      <c r="H842" s="11">
        <f t="shared" si="26"/>
        <v>0</v>
      </c>
      <c r="I842" s="11">
        <f t="shared" si="26"/>
        <v>2</v>
      </c>
      <c r="J842" s="11">
        <f t="shared" si="27"/>
        <v>0</v>
      </c>
    </row>
    <row r="843" spans="2:10" x14ac:dyDescent="0.3">
      <c r="B843" s="7">
        <v>41333</v>
      </c>
      <c r="C843" s="9">
        <v>8.26</v>
      </c>
      <c r="D843" s="4" t="s">
        <v>178</v>
      </c>
      <c r="E843" s="4" t="s">
        <v>24</v>
      </c>
      <c r="F843" s="4" t="s">
        <v>147</v>
      </c>
      <c r="H843" s="11">
        <f t="shared" si="26"/>
        <v>0</v>
      </c>
      <c r="I843" s="11">
        <f t="shared" si="26"/>
        <v>2</v>
      </c>
      <c r="J843" s="11">
        <f t="shared" si="27"/>
        <v>0</v>
      </c>
    </row>
    <row r="844" spans="2:10" x14ac:dyDescent="0.3">
      <c r="B844" s="7">
        <v>41333</v>
      </c>
      <c r="C844" s="9">
        <v>4.78</v>
      </c>
      <c r="D844" s="4" t="s">
        <v>178</v>
      </c>
      <c r="E844" s="4" t="s">
        <v>24</v>
      </c>
      <c r="F844" s="4" t="s">
        <v>146</v>
      </c>
      <c r="H844" s="11">
        <f t="shared" si="26"/>
        <v>0</v>
      </c>
      <c r="I844" s="11">
        <f t="shared" si="26"/>
        <v>2</v>
      </c>
      <c r="J844" s="11">
        <f t="shared" si="27"/>
        <v>0</v>
      </c>
    </row>
    <row r="845" spans="2:10" x14ac:dyDescent="0.3">
      <c r="B845" s="7">
        <v>41333</v>
      </c>
      <c r="C845" s="9">
        <v>330760.86</v>
      </c>
      <c r="D845" s="4" t="s">
        <v>178</v>
      </c>
      <c r="E845" s="4" t="s">
        <v>24</v>
      </c>
      <c r="F845" s="4" t="s">
        <v>137</v>
      </c>
      <c r="H845" s="11">
        <f t="shared" si="26"/>
        <v>0</v>
      </c>
      <c r="I845" s="11">
        <f t="shared" si="26"/>
        <v>2</v>
      </c>
      <c r="J845" s="11">
        <f t="shared" si="27"/>
        <v>0</v>
      </c>
    </row>
    <row r="846" spans="2:10" x14ac:dyDescent="0.3">
      <c r="B846" s="7">
        <v>41333</v>
      </c>
      <c r="C846" s="9">
        <v>83703.3</v>
      </c>
      <c r="D846" s="4" t="s">
        <v>178</v>
      </c>
      <c r="E846" s="4" t="s">
        <v>24</v>
      </c>
      <c r="F846" s="4" t="s">
        <v>131</v>
      </c>
      <c r="H846" s="11">
        <f t="shared" si="26"/>
        <v>0</v>
      </c>
      <c r="I846" s="11">
        <f t="shared" si="26"/>
        <v>2</v>
      </c>
      <c r="J846" s="11">
        <f t="shared" si="27"/>
        <v>0</v>
      </c>
    </row>
    <row r="847" spans="2:10" x14ac:dyDescent="0.3">
      <c r="B847" s="7">
        <v>41333</v>
      </c>
      <c r="C847" s="9">
        <v>53638.080000000002</v>
      </c>
      <c r="D847" s="4" t="s">
        <v>178</v>
      </c>
      <c r="E847" s="4" t="s">
        <v>24</v>
      </c>
      <c r="F847" s="4" t="s">
        <v>131</v>
      </c>
      <c r="H847" s="11">
        <f t="shared" si="26"/>
        <v>0</v>
      </c>
      <c r="I847" s="11">
        <f t="shared" si="26"/>
        <v>2</v>
      </c>
      <c r="J847" s="11">
        <f t="shared" si="27"/>
        <v>0</v>
      </c>
    </row>
    <row r="848" spans="2:10" x14ac:dyDescent="0.3">
      <c r="B848" s="7">
        <v>41333</v>
      </c>
      <c r="C848" s="9">
        <v>52009.51</v>
      </c>
      <c r="D848" s="4" t="s">
        <v>178</v>
      </c>
      <c r="E848" s="4" t="s">
        <v>24</v>
      </c>
      <c r="F848" s="4" t="s">
        <v>132</v>
      </c>
      <c r="H848" s="11">
        <f t="shared" si="26"/>
        <v>0</v>
      </c>
      <c r="I848" s="11">
        <f t="shared" si="26"/>
        <v>2</v>
      </c>
      <c r="J848" s="11">
        <f t="shared" si="27"/>
        <v>0</v>
      </c>
    </row>
    <row r="849" spans="2:10" x14ac:dyDescent="0.3">
      <c r="B849" s="7">
        <v>41333</v>
      </c>
      <c r="C849" s="9">
        <v>36420.78</v>
      </c>
      <c r="D849" s="4" t="s">
        <v>178</v>
      </c>
      <c r="E849" s="4" t="s">
        <v>24</v>
      </c>
      <c r="F849" s="4" t="s">
        <v>143</v>
      </c>
      <c r="H849" s="11">
        <f t="shared" si="26"/>
        <v>0</v>
      </c>
      <c r="I849" s="11">
        <f t="shared" si="26"/>
        <v>2</v>
      </c>
      <c r="J849" s="11">
        <f t="shared" si="27"/>
        <v>0</v>
      </c>
    </row>
    <row r="850" spans="2:10" x14ac:dyDescent="0.3">
      <c r="B850" s="7">
        <v>41333</v>
      </c>
      <c r="C850" s="9">
        <v>36231.71</v>
      </c>
      <c r="D850" s="4" t="s">
        <v>178</v>
      </c>
      <c r="E850" s="4" t="s">
        <v>24</v>
      </c>
      <c r="F850" s="4" t="s">
        <v>142</v>
      </c>
      <c r="H850" s="11">
        <f t="shared" si="26"/>
        <v>0</v>
      </c>
      <c r="I850" s="11">
        <f t="shared" si="26"/>
        <v>2</v>
      </c>
      <c r="J850" s="11">
        <f t="shared" si="27"/>
        <v>0</v>
      </c>
    </row>
    <row r="851" spans="2:10" x14ac:dyDescent="0.3">
      <c r="B851" s="7">
        <v>41333</v>
      </c>
      <c r="C851" s="9">
        <v>29265.07</v>
      </c>
      <c r="D851" s="4" t="s">
        <v>178</v>
      </c>
      <c r="E851" s="4" t="s">
        <v>24</v>
      </c>
      <c r="F851" s="4" t="s">
        <v>144</v>
      </c>
      <c r="H851" s="11">
        <f t="shared" si="26"/>
        <v>0</v>
      </c>
      <c r="I851" s="11">
        <f t="shared" si="26"/>
        <v>2</v>
      </c>
      <c r="J851" s="11">
        <f t="shared" si="27"/>
        <v>0</v>
      </c>
    </row>
    <row r="852" spans="2:10" x14ac:dyDescent="0.3">
      <c r="B852" s="7">
        <v>41333</v>
      </c>
      <c r="C852" s="9">
        <v>25960</v>
      </c>
      <c r="D852" s="4" t="s">
        <v>178</v>
      </c>
      <c r="E852" s="4" t="s">
        <v>24</v>
      </c>
      <c r="F852" s="4" t="s">
        <v>128</v>
      </c>
      <c r="H852" s="11">
        <f t="shared" si="26"/>
        <v>0</v>
      </c>
      <c r="I852" s="11">
        <f t="shared" si="26"/>
        <v>2</v>
      </c>
      <c r="J852" s="11">
        <f t="shared" si="27"/>
        <v>0</v>
      </c>
    </row>
    <row r="853" spans="2:10" x14ac:dyDescent="0.3">
      <c r="B853" s="7">
        <v>41333</v>
      </c>
      <c r="C853" s="9">
        <v>23057.77</v>
      </c>
      <c r="D853" s="4" t="s">
        <v>178</v>
      </c>
      <c r="E853" s="4" t="s">
        <v>24</v>
      </c>
      <c r="F853" s="4" t="s">
        <v>133</v>
      </c>
      <c r="H853" s="11">
        <f t="shared" si="26"/>
        <v>0</v>
      </c>
      <c r="I853" s="11">
        <f t="shared" si="26"/>
        <v>2</v>
      </c>
      <c r="J853" s="11">
        <f t="shared" si="27"/>
        <v>0</v>
      </c>
    </row>
    <row r="854" spans="2:10" x14ac:dyDescent="0.3">
      <c r="B854" s="7">
        <v>41333</v>
      </c>
      <c r="C854" s="9">
        <v>20253.189999999999</v>
      </c>
      <c r="D854" s="4" t="s">
        <v>178</v>
      </c>
      <c r="E854" s="4" t="s">
        <v>24</v>
      </c>
      <c r="F854" s="4" t="s">
        <v>143</v>
      </c>
      <c r="H854" s="11">
        <f t="shared" si="26"/>
        <v>0</v>
      </c>
      <c r="I854" s="11">
        <f t="shared" si="26"/>
        <v>2</v>
      </c>
      <c r="J854" s="11">
        <f t="shared" si="27"/>
        <v>0</v>
      </c>
    </row>
    <row r="855" spans="2:10" x14ac:dyDescent="0.3">
      <c r="B855" s="7">
        <v>41333</v>
      </c>
      <c r="C855" s="9">
        <v>20002.18</v>
      </c>
      <c r="D855" s="4" t="s">
        <v>178</v>
      </c>
      <c r="E855" s="4" t="s">
        <v>24</v>
      </c>
      <c r="F855" s="4" t="s">
        <v>139</v>
      </c>
      <c r="H855" s="11">
        <f t="shared" si="26"/>
        <v>0</v>
      </c>
      <c r="I855" s="11">
        <f t="shared" si="26"/>
        <v>2</v>
      </c>
      <c r="J855" s="11">
        <f t="shared" si="27"/>
        <v>0</v>
      </c>
    </row>
    <row r="856" spans="2:10" x14ac:dyDescent="0.3">
      <c r="B856" s="7">
        <v>41333</v>
      </c>
      <c r="C856" s="9">
        <v>18275.14</v>
      </c>
      <c r="D856" s="4" t="s">
        <v>178</v>
      </c>
      <c r="E856" s="4" t="s">
        <v>24</v>
      </c>
      <c r="F856" s="4" t="s">
        <v>130</v>
      </c>
      <c r="H856" s="11">
        <f t="shared" si="26"/>
        <v>0</v>
      </c>
      <c r="I856" s="11">
        <f t="shared" si="26"/>
        <v>2</v>
      </c>
      <c r="J856" s="11">
        <f t="shared" si="27"/>
        <v>0</v>
      </c>
    </row>
    <row r="857" spans="2:10" x14ac:dyDescent="0.3">
      <c r="B857" s="7">
        <v>41333</v>
      </c>
      <c r="C857" s="9">
        <v>12444.49</v>
      </c>
      <c r="D857" s="4" t="s">
        <v>178</v>
      </c>
      <c r="E857" s="4" t="s">
        <v>24</v>
      </c>
      <c r="F857" s="4" t="s">
        <v>139</v>
      </c>
      <c r="H857" s="11">
        <f t="shared" si="26"/>
        <v>0</v>
      </c>
      <c r="I857" s="11">
        <f t="shared" si="26"/>
        <v>2</v>
      </c>
      <c r="J857" s="11">
        <f t="shared" si="27"/>
        <v>0</v>
      </c>
    </row>
    <row r="858" spans="2:10" x14ac:dyDescent="0.3">
      <c r="B858" s="7">
        <v>41333</v>
      </c>
      <c r="C858" s="9">
        <v>12439.54</v>
      </c>
      <c r="D858" s="4" t="s">
        <v>178</v>
      </c>
      <c r="E858" s="4" t="s">
        <v>24</v>
      </c>
      <c r="F858" s="4" t="s">
        <v>136</v>
      </c>
      <c r="H858" s="11">
        <f t="shared" si="26"/>
        <v>0</v>
      </c>
      <c r="I858" s="11">
        <f t="shared" si="26"/>
        <v>2</v>
      </c>
      <c r="J858" s="11">
        <f t="shared" si="27"/>
        <v>0</v>
      </c>
    </row>
    <row r="859" spans="2:10" x14ac:dyDescent="0.3">
      <c r="B859" s="7">
        <v>41333</v>
      </c>
      <c r="C859" s="9">
        <v>11498</v>
      </c>
      <c r="D859" s="4" t="s">
        <v>178</v>
      </c>
      <c r="E859" s="4" t="s">
        <v>24</v>
      </c>
      <c r="F859" s="4" t="s">
        <v>133</v>
      </c>
      <c r="H859" s="11">
        <f t="shared" si="26"/>
        <v>0</v>
      </c>
      <c r="I859" s="11">
        <f t="shared" si="26"/>
        <v>2</v>
      </c>
      <c r="J859" s="11">
        <f t="shared" si="27"/>
        <v>0</v>
      </c>
    </row>
    <row r="860" spans="2:10" x14ac:dyDescent="0.3">
      <c r="B860" s="7">
        <v>41333</v>
      </c>
      <c r="C860" s="9">
        <v>9664.2000000000007</v>
      </c>
      <c r="D860" s="4" t="s">
        <v>178</v>
      </c>
      <c r="E860" s="4" t="s">
        <v>24</v>
      </c>
      <c r="F860" s="4" t="s">
        <v>146</v>
      </c>
      <c r="H860" s="11">
        <f t="shared" si="26"/>
        <v>0</v>
      </c>
      <c r="I860" s="11">
        <f t="shared" si="26"/>
        <v>2</v>
      </c>
      <c r="J860" s="11">
        <f t="shared" si="27"/>
        <v>0</v>
      </c>
    </row>
    <row r="861" spans="2:10" x14ac:dyDescent="0.3">
      <c r="B861" s="7">
        <v>41333</v>
      </c>
      <c r="C861" s="9">
        <v>9590.11</v>
      </c>
      <c r="D861" s="4" t="s">
        <v>178</v>
      </c>
      <c r="E861" s="4" t="s">
        <v>24</v>
      </c>
      <c r="F861" s="4" t="s">
        <v>136</v>
      </c>
      <c r="H861" s="11">
        <f t="shared" si="26"/>
        <v>0</v>
      </c>
      <c r="I861" s="11">
        <f t="shared" si="26"/>
        <v>2</v>
      </c>
      <c r="J861" s="11">
        <f t="shared" si="27"/>
        <v>0</v>
      </c>
    </row>
    <row r="862" spans="2:10" x14ac:dyDescent="0.3">
      <c r="B862" s="7">
        <v>41333</v>
      </c>
      <c r="C862" s="9">
        <v>7757.85</v>
      </c>
      <c r="D862" s="4" t="s">
        <v>178</v>
      </c>
      <c r="E862" s="4" t="s">
        <v>24</v>
      </c>
      <c r="F862" s="4" t="s">
        <v>132</v>
      </c>
      <c r="H862" s="11">
        <f t="shared" si="26"/>
        <v>0</v>
      </c>
      <c r="I862" s="11">
        <f t="shared" si="26"/>
        <v>2</v>
      </c>
      <c r="J862" s="11">
        <f t="shared" si="27"/>
        <v>0</v>
      </c>
    </row>
    <row r="863" spans="2:10" x14ac:dyDescent="0.3">
      <c r="B863" s="7">
        <v>41333</v>
      </c>
      <c r="C863" s="9">
        <v>6195</v>
      </c>
      <c r="D863" s="4" t="s">
        <v>178</v>
      </c>
      <c r="E863" s="4" t="s">
        <v>24</v>
      </c>
      <c r="F863" s="4" t="s">
        <v>146</v>
      </c>
      <c r="H863" s="11">
        <f t="shared" si="26"/>
        <v>0</v>
      </c>
      <c r="I863" s="11">
        <f t="shared" si="26"/>
        <v>2</v>
      </c>
      <c r="J863" s="11">
        <f t="shared" si="27"/>
        <v>0</v>
      </c>
    </row>
    <row r="864" spans="2:10" x14ac:dyDescent="0.3">
      <c r="B864" s="7">
        <v>41333</v>
      </c>
      <c r="C864" s="9">
        <v>5331.42</v>
      </c>
      <c r="D864" s="4" t="s">
        <v>178</v>
      </c>
      <c r="E864" s="4" t="s">
        <v>24</v>
      </c>
      <c r="F864" s="4" t="s">
        <v>145</v>
      </c>
      <c r="H864" s="11">
        <f t="shared" si="26"/>
        <v>0</v>
      </c>
      <c r="I864" s="11">
        <f t="shared" si="26"/>
        <v>2</v>
      </c>
      <c r="J864" s="11">
        <f t="shared" si="27"/>
        <v>0</v>
      </c>
    </row>
    <row r="865" spans="2:10" x14ac:dyDescent="0.3">
      <c r="B865" s="7">
        <v>41333</v>
      </c>
      <c r="C865" s="9">
        <v>4357.22</v>
      </c>
      <c r="D865" s="4" t="s">
        <v>178</v>
      </c>
      <c r="E865" s="4" t="s">
        <v>24</v>
      </c>
      <c r="F865" s="4" t="s">
        <v>141</v>
      </c>
      <c r="H865" s="11">
        <f t="shared" si="26"/>
        <v>0</v>
      </c>
      <c r="I865" s="11">
        <f t="shared" si="26"/>
        <v>2</v>
      </c>
      <c r="J865" s="11">
        <f t="shared" si="27"/>
        <v>0</v>
      </c>
    </row>
    <row r="866" spans="2:10" x14ac:dyDescent="0.3">
      <c r="B866" s="7">
        <v>41333</v>
      </c>
      <c r="C866" s="9">
        <v>3971.88</v>
      </c>
      <c r="D866" s="4" t="s">
        <v>178</v>
      </c>
      <c r="E866" s="4" t="s">
        <v>24</v>
      </c>
      <c r="F866" s="4" t="s">
        <v>137</v>
      </c>
      <c r="H866" s="11">
        <f t="shared" si="26"/>
        <v>0</v>
      </c>
      <c r="I866" s="11">
        <f t="shared" si="26"/>
        <v>2</v>
      </c>
      <c r="J866" s="11">
        <f t="shared" si="27"/>
        <v>0</v>
      </c>
    </row>
    <row r="867" spans="2:10" x14ac:dyDescent="0.3">
      <c r="B867" s="7">
        <v>41333</v>
      </c>
      <c r="C867" s="9">
        <v>3115.8</v>
      </c>
      <c r="D867" s="4" t="s">
        <v>178</v>
      </c>
      <c r="E867" s="4" t="s">
        <v>24</v>
      </c>
      <c r="F867" s="4" t="s">
        <v>144</v>
      </c>
      <c r="H867" s="11">
        <f t="shared" si="26"/>
        <v>0</v>
      </c>
      <c r="I867" s="11">
        <f t="shared" si="26"/>
        <v>2</v>
      </c>
      <c r="J867" s="11">
        <f t="shared" si="27"/>
        <v>0</v>
      </c>
    </row>
    <row r="868" spans="2:10" x14ac:dyDescent="0.3">
      <c r="B868" s="7">
        <v>41333</v>
      </c>
      <c r="C868" s="9">
        <v>2097.21</v>
      </c>
      <c r="D868" s="4" t="s">
        <v>178</v>
      </c>
      <c r="E868" s="4" t="s">
        <v>24</v>
      </c>
      <c r="F868" s="4" t="s">
        <v>132</v>
      </c>
      <c r="H868" s="11">
        <f t="shared" si="26"/>
        <v>0</v>
      </c>
      <c r="I868" s="11">
        <f t="shared" si="26"/>
        <v>2</v>
      </c>
      <c r="J868" s="11">
        <f t="shared" si="27"/>
        <v>0</v>
      </c>
    </row>
    <row r="869" spans="2:10" x14ac:dyDescent="0.3">
      <c r="B869" s="7">
        <v>41333</v>
      </c>
      <c r="C869" s="9">
        <v>1472.64</v>
      </c>
      <c r="D869" s="4" t="s">
        <v>178</v>
      </c>
      <c r="E869" s="4" t="s">
        <v>24</v>
      </c>
      <c r="F869" s="4" t="s">
        <v>145</v>
      </c>
      <c r="H869" s="11">
        <f t="shared" si="26"/>
        <v>0</v>
      </c>
      <c r="I869" s="11">
        <f t="shared" si="26"/>
        <v>2</v>
      </c>
      <c r="J869" s="11">
        <f t="shared" si="27"/>
        <v>0</v>
      </c>
    </row>
    <row r="870" spans="2:10" x14ac:dyDescent="0.3">
      <c r="B870" s="7">
        <v>41333</v>
      </c>
      <c r="C870" s="9">
        <v>163.63999999999999</v>
      </c>
      <c r="D870" s="4" t="s">
        <v>178</v>
      </c>
      <c r="E870" s="4" t="s">
        <v>24</v>
      </c>
      <c r="F870" s="4" t="s">
        <v>146</v>
      </c>
      <c r="H870" s="11">
        <f t="shared" si="26"/>
        <v>0</v>
      </c>
      <c r="I870" s="11">
        <f t="shared" si="26"/>
        <v>2</v>
      </c>
      <c r="J870" s="11">
        <f t="shared" si="27"/>
        <v>0</v>
      </c>
    </row>
    <row r="871" spans="2:10" x14ac:dyDescent="0.3">
      <c r="B871" s="7">
        <v>41333</v>
      </c>
      <c r="C871" s="9">
        <v>0.59</v>
      </c>
      <c r="D871" s="4" t="s">
        <v>178</v>
      </c>
      <c r="E871" s="4" t="s">
        <v>24</v>
      </c>
      <c r="F871" s="4" t="s">
        <v>133</v>
      </c>
      <c r="H871" s="11">
        <f t="shared" si="26"/>
        <v>0</v>
      </c>
      <c r="I871" s="11">
        <f t="shared" si="26"/>
        <v>2</v>
      </c>
      <c r="J871" s="11">
        <f t="shared" si="27"/>
        <v>0</v>
      </c>
    </row>
    <row r="872" spans="2:10" x14ac:dyDescent="0.3">
      <c r="B872" s="7">
        <v>41333</v>
      </c>
      <c r="C872" s="9">
        <v>71030.05</v>
      </c>
      <c r="D872" s="4" t="s">
        <v>178</v>
      </c>
      <c r="E872" s="4" t="s">
        <v>24</v>
      </c>
      <c r="F872" s="4" t="s">
        <v>144</v>
      </c>
      <c r="H872" s="11">
        <f t="shared" si="26"/>
        <v>0</v>
      </c>
      <c r="I872" s="11">
        <f t="shared" si="26"/>
        <v>2</v>
      </c>
      <c r="J872" s="11">
        <f t="shared" si="27"/>
        <v>0</v>
      </c>
    </row>
    <row r="873" spans="2:10" x14ac:dyDescent="0.3">
      <c r="B873" s="7">
        <v>41333</v>
      </c>
      <c r="C873" s="9">
        <v>11887.19</v>
      </c>
      <c r="D873" s="4" t="s">
        <v>178</v>
      </c>
      <c r="E873" s="4" t="s">
        <v>24</v>
      </c>
      <c r="F873" s="4" t="s">
        <v>130</v>
      </c>
      <c r="H873" s="11">
        <f t="shared" si="26"/>
        <v>0</v>
      </c>
      <c r="I873" s="11">
        <f t="shared" si="26"/>
        <v>2</v>
      </c>
      <c r="J873" s="11">
        <f t="shared" si="27"/>
        <v>0</v>
      </c>
    </row>
    <row r="874" spans="2:10" x14ac:dyDescent="0.3">
      <c r="B874" s="7">
        <v>41333</v>
      </c>
      <c r="C874" s="9">
        <v>11613.71</v>
      </c>
      <c r="D874" s="4" t="s">
        <v>178</v>
      </c>
      <c r="E874" s="4" t="s">
        <v>24</v>
      </c>
      <c r="F874" s="4" t="s">
        <v>128</v>
      </c>
      <c r="H874" s="11">
        <f t="shared" si="26"/>
        <v>0</v>
      </c>
      <c r="I874" s="11">
        <f t="shared" si="26"/>
        <v>2</v>
      </c>
      <c r="J874" s="11">
        <f t="shared" si="27"/>
        <v>0</v>
      </c>
    </row>
    <row r="875" spans="2:10" x14ac:dyDescent="0.3">
      <c r="B875" s="7">
        <v>41333</v>
      </c>
      <c r="C875" s="9">
        <v>10331.469999999999</v>
      </c>
      <c r="D875" s="4" t="s">
        <v>178</v>
      </c>
      <c r="E875" s="4" t="s">
        <v>24</v>
      </c>
      <c r="F875" s="4" t="s">
        <v>128</v>
      </c>
      <c r="H875" s="11">
        <f t="shared" si="26"/>
        <v>0</v>
      </c>
      <c r="I875" s="11">
        <f t="shared" si="26"/>
        <v>2</v>
      </c>
      <c r="J875" s="11">
        <f t="shared" si="27"/>
        <v>0</v>
      </c>
    </row>
    <row r="876" spans="2:10" x14ac:dyDescent="0.3">
      <c r="B876" s="7">
        <v>41333</v>
      </c>
      <c r="C876" s="9">
        <v>8265.86</v>
      </c>
      <c r="D876" s="4" t="s">
        <v>178</v>
      </c>
      <c r="E876" s="4" t="s">
        <v>24</v>
      </c>
      <c r="F876" s="4" t="s">
        <v>133</v>
      </c>
      <c r="H876" s="11">
        <f t="shared" si="26"/>
        <v>0</v>
      </c>
      <c r="I876" s="11">
        <f t="shared" si="26"/>
        <v>2</v>
      </c>
      <c r="J876" s="11">
        <f t="shared" si="27"/>
        <v>0</v>
      </c>
    </row>
    <row r="877" spans="2:10" x14ac:dyDescent="0.3">
      <c r="B877" s="7">
        <v>41333</v>
      </c>
      <c r="C877" s="9">
        <v>8262.5300000000007</v>
      </c>
      <c r="D877" s="4" t="s">
        <v>178</v>
      </c>
      <c r="E877" s="4" t="s">
        <v>24</v>
      </c>
      <c r="F877" s="4" t="s">
        <v>137</v>
      </c>
      <c r="H877" s="11">
        <f t="shared" si="26"/>
        <v>0</v>
      </c>
      <c r="I877" s="11">
        <f t="shared" si="26"/>
        <v>2</v>
      </c>
      <c r="J877" s="11">
        <f t="shared" si="27"/>
        <v>0</v>
      </c>
    </row>
    <row r="878" spans="2:10" x14ac:dyDescent="0.3">
      <c r="B878" s="7">
        <v>41333</v>
      </c>
      <c r="C878" s="9">
        <v>5257.1</v>
      </c>
      <c r="D878" s="4" t="s">
        <v>178</v>
      </c>
      <c r="E878" s="4" t="s">
        <v>24</v>
      </c>
      <c r="F878" s="4" t="s">
        <v>131</v>
      </c>
      <c r="H878" s="11">
        <f t="shared" si="26"/>
        <v>0</v>
      </c>
      <c r="I878" s="11">
        <f t="shared" si="26"/>
        <v>2</v>
      </c>
      <c r="J878" s="11">
        <f t="shared" si="27"/>
        <v>0</v>
      </c>
    </row>
    <row r="879" spans="2:10" x14ac:dyDescent="0.3">
      <c r="B879" s="7">
        <v>41333</v>
      </c>
      <c r="C879" s="9">
        <v>1917.33</v>
      </c>
      <c r="D879" s="4" t="s">
        <v>178</v>
      </c>
      <c r="E879" s="4" t="s">
        <v>24</v>
      </c>
      <c r="F879" s="4" t="s">
        <v>131</v>
      </c>
      <c r="H879" s="11">
        <f t="shared" si="26"/>
        <v>0</v>
      </c>
      <c r="I879" s="11">
        <f t="shared" si="26"/>
        <v>2</v>
      </c>
      <c r="J879" s="11">
        <f t="shared" si="27"/>
        <v>0</v>
      </c>
    </row>
    <row r="880" spans="2:10" x14ac:dyDescent="0.3">
      <c r="B880" s="7">
        <v>41333</v>
      </c>
      <c r="C880" s="9">
        <v>587018.21</v>
      </c>
      <c r="D880" s="4" t="s">
        <v>178</v>
      </c>
      <c r="E880" s="4" t="s">
        <v>24</v>
      </c>
      <c r="F880" s="4" t="s">
        <v>137</v>
      </c>
      <c r="H880" s="11">
        <f t="shared" si="26"/>
        <v>0</v>
      </c>
      <c r="I880" s="11">
        <f t="shared" si="26"/>
        <v>2</v>
      </c>
      <c r="J880" s="11">
        <f t="shared" si="27"/>
        <v>0</v>
      </c>
    </row>
    <row r="881" spans="2:10" x14ac:dyDescent="0.3">
      <c r="B881" s="7">
        <v>41333</v>
      </c>
      <c r="C881" s="9">
        <v>354086.51</v>
      </c>
      <c r="D881" s="4" t="s">
        <v>178</v>
      </c>
      <c r="E881" s="4" t="s">
        <v>24</v>
      </c>
      <c r="F881" s="4" t="s">
        <v>143</v>
      </c>
      <c r="H881" s="11">
        <f t="shared" si="26"/>
        <v>0</v>
      </c>
      <c r="I881" s="11">
        <f t="shared" si="26"/>
        <v>2</v>
      </c>
      <c r="J881" s="11">
        <f t="shared" si="27"/>
        <v>0</v>
      </c>
    </row>
    <row r="882" spans="2:10" x14ac:dyDescent="0.3">
      <c r="B882" s="7">
        <v>41333</v>
      </c>
      <c r="C882" s="9">
        <v>265185.07</v>
      </c>
      <c r="D882" s="4" t="s">
        <v>178</v>
      </c>
      <c r="E882" s="4" t="s">
        <v>24</v>
      </c>
      <c r="F882" s="4" t="s">
        <v>127</v>
      </c>
      <c r="H882" s="11">
        <f t="shared" si="26"/>
        <v>0</v>
      </c>
      <c r="I882" s="11">
        <f t="shared" si="26"/>
        <v>2</v>
      </c>
      <c r="J882" s="11">
        <f t="shared" si="27"/>
        <v>0</v>
      </c>
    </row>
    <row r="883" spans="2:10" x14ac:dyDescent="0.3">
      <c r="B883" s="7">
        <v>41333</v>
      </c>
      <c r="C883" s="9">
        <v>243865.23</v>
      </c>
      <c r="D883" s="4" t="s">
        <v>178</v>
      </c>
      <c r="E883" s="4" t="s">
        <v>24</v>
      </c>
      <c r="F883" s="4" t="s">
        <v>135</v>
      </c>
      <c r="H883" s="11">
        <f t="shared" si="26"/>
        <v>0</v>
      </c>
      <c r="I883" s="11">
        <f t="shared" si="26"/>
        <v>2</v>
      </c>
      <c r="J883" s="11">
        <f t="shared" si="27"/>
        <v>0</v>
      </c>
    </row>
    <row r="884" spans="2:10" x14ac:dyDescent="0.3">
      <c r="B884" s="7">
        <v>41333</v>
      </c>
      <c r="C884" s="9">
        <v>138827.72</v>
      </c>
      <c r="D884" s="4" t="s">
        <v>178</v>
      </c>
      <c r="E884" s="4" t="s">
        <v>24</v>
      </c>
      <c r="F884" s="4" t="s">
        <v>127</v>
      </c>
      <c r="H884" s="11">
        <f t="shared" si="26"/>
        <v>0</v>
      </c>
      <c r="I884" s="11">
        <f t="shared" si="26"/>
        <v>2</v>
      </c>
      <c r="J884" s="11">
        <f t="shared" si="27"/>
        <v>0</v>
      </c>
    </row>
    <row r="885" spans="2:10" x14ac:dyDescent="0.3">
      <c r="B885" s="7">
        <v>41333</v>
      </c>
      <c r="C885" s="9">
        <v>114533.47</v>
      </c>
      <c r="D885" s="4" t="s">
        <v>178</v>
      </c>
      <c r="E885" s="4" t="s">
        <v>24</v>
      </c>
      <c r="F885" s="4" t="s">
        <v>134</v>
      </c>
      <c r="H885" s="11">
        <f t="shared" si="26"/>
        <v>0</v>
      </c>
      <c r="I885" s="11">
        <f t="shared" si="26"/>
        <v>2</v>
      </c>
      <c r="J885" s="11">
        <f t="shared" si="27"/>
        <v>0</v>
      </c>
    </row>
    <row r="886" spans="2:10" x14ac:dyDescent="0.3">
      <c r="B886" s="7">
        <v>41333</v>
      </c>
      <c r="C886" s="9">
        <v>84016.46</v>
      </c>
      <c r="D886" s="4" t="s">
        <v>178</v>
      </c>
      <c r="E886" s="4" t="s">
        <v>24</v>
      </c>
      <c r="F886" s="4" t="s">
        <v>142</v>
      </c>
      <c r="H886" s="11">
        <f t="shared" si="26"/>
        <v>0</v>
      </c>
      <c r="I886" s="11">
        <f t="shared" si="26"/>
        <v>2</v>
      </c>
      <c r="J886" s="11">
        <f t="shared" si="27"/>
        <v>0</v>
      </c>
    </row>
    <row r="887" spans="2:10" x14ac:dyDescent="0.3">
      <c r="B887" s="7">
        <v>41333</v>
      </c>
      <c r="C887" s="9">
        <v>57662.43</v>
      </c>
      <c r="D887" s="4" t="s">
        <v>178</v>
      </c>
      <c r="E887" s="4" t="s">
        <v>24</v>
      </c>
      <c r="F887" s="4" t="s">
        <v>133</v>
      </c>
      <c r="H887" s="11">
        <f t="shared" si="26"/>
        <v>0</v>
      </c>
      <c r="I887" s="11">
        <f t="shared" si="26"/>
        <v>2</v>
      </c>
      <c r="J887" s="11">
        <f t="shared" si="27"/>
        <v>0</v>
      </c>
    </row>
    <row r="888" spans="2:10" x14ac:dyDescent="0.3">
      <c r="B888" s="7">
        <v>41333</v>
      </c>
      <c r="C888" s="9">
        <v>52208.98</v>
      </c>
      <c r="D888" s="4" t="s">
        <v>178</v>
      </c>
      <c r="E888" s="4" t="s">
        <v>24</v>
      </c>
      <c r="F888" s="4" t="s">
        <v>130</v>
      </c>
      <c r="H888" s="11">
        <f t="shared" si="26"/>
        <v>0</v>
      </c>
      <c r="I888" s="11">
        <f t="shared" si="26"/>
        <v>2</v>
      </c>
      <c r="J888" s="11">
        <f t="shared" si="27"/>
        <v>0</v>
      </c>
    </row>
    <row r="889" spans="2:10" x14ac:dyDescent="0.3">
      <c r="B889" s="7">
        <v>41333</v>
      </c>
      <c r="C889" s="9">
        <v>46630.38</v>
      </c>
      <c r="D889" s="4" t="s">
        <v>178</v>
      </c>
      <c r="E889" s="4" t="s">
        <v>24</v>
      </c>
      <c r="F889" s="4" t="s">
        <v>127</v>
      </c>
      <c r="H889" s="11">
        <f t="shared" si="26"/>
        <v>0</v>
      </c>
      <c r="I889" s="11">
        <f t="shared" si="26"/>
        <v>2</v>
      </c>
      <c r="J889" s="11">
        <f t="shared" si="27"/>
        <v>0</v>
      </c>
    </row>
    <row r="890" spans="2:10" x14ac:dyDescent="0.3">
      <c r="B890" s="7">
        <v>41333</v>
      </c>
      <c r="C890" s="9">
        <v>44875.09</v>
      </c>
      <c r="D890" s="4" t="s">
        <v>178</v>
      </c>
      <c r="E890" s="4" t="s">
        <v>24</v>
      </c>
      <c r="F890" s="4" t="s">
        <v>146</v>
      </c>
      <c r="H890" s="11">
        <f t="shared" si="26"/>
        <v>0</v>
      </c>
      <c r="I890" s="11">
        <f t="shared" si="26"/>
        <v>2</v>
      </c>
      <c r="J890" s="11">
        <f t="shared" si="27"/>
        <v>0</v>
      </c>
    </row>
    <row r="891" spans="2:10" x14ac:dyDescent="0.3">
      <c r="B891" s="7">
        <v>41333</v>
      </c>
      <c r="C891" s="9">
        <v>42904.47</v>
      </c>
      <c r="D891" s="4" t="s">
        <v>178</v>
      </c>
      <c r="E891" s="4" t="s">
        <v>24</v>
      </c>
      <c r="F891" s="4" t="s">
        <v>140</v>
      </c>
      <c r="H891" s="11">
        <f t="shared" si="26"/>
        <v>0</v>
      </c>
      <c r="I891" s="11">
        <f t="shared" si="26"/>
        <v>2</v>
      </c>
      <c r="J891" s="11">
        <f t="shared" si="27"/>
        <v>0</v>
      </c>
    </row>
    <row r="892" spans="2:10" x14ac:dyDescent="0.3">
      <c r="B892" s="7">
        <v>41333</v>
      </c>
      <c r="C892" s="9">
        <v>39019.54</v>
      </c>
      <c r="D892" s="4" t="s">
        <v>178</v>
      </c>
      <c r="E892" s="4" t="s">
        <v>24</v>
      </c>
      <c r="F892" s="4" t="s">
        <v>146</v>
      </c>
      <c r="H892" s="11">
        <f t="shared" si="26"/>
        <v>0</v>
      </c>
      <c r="I892" s="11">
        <f t="shared" si="26"/>
        <v>2</v>
      </c>
      <c r="J892" s="11">
        <f t="shared" si="27"/>
        <v>0</v>
      </c>
    </row>
    <row r="893" spans="2:10" x14ac:dyDescent="0.3">
      <c r="B893" s="7">
        <v>41333</v>
      </c>
      <c r="C893" s="9">
        <v>38710.230000000003</v>
      </c>
      <c r="D893" s="4" t="s">
        <v>178</v>
      </c>
      <c r="E893" s="4" t="s">
        <v>24</v>
      </c>
      <c r="F893" s="4" t="s">
        <v>128</v>
      </c>
      <c r="H893" s="11">
        <f t="shared" si="26"/>
        <v>0</v>
      </c>
      <c r="I893" s="11">
        <f t="shared" si="26"/>
        <v>2</v>
      </c>
      <c r="J893" s="11">
        <f t="shared" si="27"/>
        <v>0</v>
      </c>
    </row>
    <row r="894" spans="2:10" x14ac:dyDescent="0.3">
      <c r="B894" s="7">
        <v>41333</v>
      </c>
      <c r="C894" s="9">
        <v>38210.43</v>
      </c>
      <c r="D894" s="4" t="s">
        <v>178</v>
      </c>
      <c r="E894" s="4" t="s">
        <v>24</v>
      </c>
      <c r="F894" s="4" t="s">
        <v>130</v>
      </c>
      <c r="H894" s="11">
        <f t="shared" si="26"/>
        <v>0</v>
      </c>
      <c r="I894" s="11">
        <f t="shared" si="26"/>
        <v>2</v>
      </c>
      <c r="J894" s="11">
        <f t="shared" si="27"/>
        <v>0</v>
      </c>
    </row>
    <row r="895" spans="2:10" x14ac:dyDescent="0.3">
      <c r="B895" s="7">
        <v>41333</v>
      </c>
      <c r="C895" s="9">
        <v>37195.089999999997</v>
      </c>
      <c r="D895" s="4" t="s">
        <v>178</v>
      </c>
      <c r="E895" s="4" t="s">
        <v>24</v>
      </c>
      <c r="F895" s="4" t="s">
        <v>131</v>
      </c>
      <c r="H895" s="11">
        <f t="shared" si="26"/>
        <v>0</v>
      </c>
      <c r="I895" s="11">
        <f t="shared" si="26"/>
        <v>2</v>
      </c>
      <c r="J895" s="11">
        <f t="shared" si="27"/>
        <v>0</v>
      </c>
    </row>
    <row r="896" spans="2:10" x14ac:dyDescent="0.3">
      <c r="B896" s="7">
        <v>41333</v>
      </c>
      <c r="C896" s="9">
        <v>13788.21</v>
      </c>
      <c r="D896" s="4" t="s">
        <v>178</v>
      </c>
      <c r="E896" s="4" t="s">
        <v>24</v>
      </c>
      <c r="F896" s="4" t="s">
        <v>143</v>
      </c>
      <c r="H896" s="11">
        <f t="shared" si="26"/>
        <v>0</v>
      </c>
      <c r="I896" s="11">
        <f t="shared" si="26"/>
        <v>2</v>
      </c>
      <c r="J896" s="11">
        <f t="shared" si="27"/>
        <v>0</v>
      </c>
    </row>
    <row r="897" spans="2:10" x14ac:dyDescent="0.3">
      <c r="B897" s="7">
        <v>41333</v>
      </c>
      <c r="C897" s="9">
        <v>10942.07</v>
      </c>
      <c r="D897" s="4" t="s">
        <v>178</v>
      </c>
      <c r="E897" s="4" t="s">
        <v>24</v>
      </c>
      <c r="F897" s="4" t="s">
        <v>130</v>
      </c>
      <c r="H897" s="11">
        <f t="shared" si="26"/>
        <v>0</v>
      </c>
      <c r="I897" s="11">
        <f t="shared" si="26"/>
        <v>2</v>
      </c>
      <c r="J897" s="11">
        <f t="shared" si="27"/>
        <v>0</v>
      </c>
    </row>
    <row r="898" spans="2:10" x14ac:dyDescent="0.3">
      <c r="B898" s="7">
        <v>41333</v>
      </c>
      <c r="C898" s="9">
        <v>5944.33</v>
      </c>
      <c r="D898" s="4" t="s">
        <v>178</v>
      </c>
      <c r="E898" s="4" t="s">
        <v>24</v>
      </c>
      <c r="F898" s="4" t="s">
        <v>142</v>
      </c>
      <c r="H898" s="11">
        <f t="shared" si="26"/>
        <v>0</v>
      </c>
      <c r="I898" s="11">
        <f t="shared" si="26"/>
        <v>2</v>
      </c>
      <c r="J898" s="11">
        <f t="shared" si="27"/>
        <v>0</v>
      </c>
    </row>
    <row r="899" spans="2:10" x14ac:dyDescent="0.3">
      <c r="B899" s="7">
        <v>41333</v>
      </c>
      <c r="C899" s="9">
        <v>5401.84</v>
      </c>
      <c r="D899" s="4" t="s">
        <v>178</v>
      </c>
      <c r="E899" s="4" t="s">
        <v>24</v>
      </c>
      <c r="F899" s="4" t="s">
        <v>135</v>
      </c>
      <c r="H899" s="11">
        <f t="shared" si="26"/>
        <v>0</v>
      </c>
      <c r="I899" s="11">
        <f t="shared" si="26"/>
        <v>2</v>
      </c>
      <c r="J899" s="11">
        <f t="shared" si="27"/>
        <v>0</v>
      </c>
    </row>
    <row r="900" spans="2:10" x14ac:dyDescent="0.3">
      <c r="B900" s="7">
        <v>41333</v>
      </c>
      <c r="C900" s="9">
        <v>246.31</v>
      </c>
      <c r="D900" s="4" t="s">
        <v>178</v>
      </c>
      <c r="E900" s="4" t="s">
        <v>24</v>
      </c>
      <c r="F900" s="4" t="s">
        <v>144</v>
      </c>
      <c r="H900" s="11">
        <f t="shared" ref="H900:I963" si="28">IF(ISBLANK(A900),0,MONTH(A900))</f>
        <v>0</v>
      </c>
      <c r="I900" s="11">
        <f t="shared" si="28"/>
        <v>2</v>
      </c>
      <c r="J900" s="11">
        <f t="shared" ref="J900:J963" si="29">WEEKNUM(A900)</f>
        <v>0</v>
      </c>
    </row>
    <row r="901" spans="2:10" x14ac:dyDescent="0.3">
      <c r="B901" s="7">
        <v>41364</v>
      </c>
      <c r="C901" s="9">
        <v>429934.86</v>
      </c>
      <c r="D901" s="4" t="s">
        <v>178</v>
      </c>
      <c r="E901" s="4" t="s">
        <v>24</v>
      </c>
      <c r="F901" s="4" t="s">
        <v>132</v>
      </c>
      <c r="H901" s="11">
        <f t="shared" si="28"/>
        <v>0</v>
      </c>
      <c r="I901" s="11">
        <f t="shared" si="28"/>
        <v>3</v>
      </c>
      <c r="J901" s="11">
        <f t="shared" si="29"/>
        <v>0</v>
      </c>
    </row>
    <row r="902" spans="2:10" x14ac:dyDescent="0.3">
      <c r="B902" s="7">
        <v>41364</v>
      </c>
      <c r="C902" s="9">
        <v>123903.12</v>
      </c>
      <c r="D902" s="4" t="s">
        <v>178</v>
      </c>
      <c r="E902" s="4" t="s">
        <v>24</v>
      </c>
      <c r="F902" s="4" t="s">
        <v>138</v>
      </c>
      <c r="H902" s="11">
        <f t="shared" si="28"/>
        <v>0</v>
      </c>
      <c r="I902" s="11">
        <f t="shared" si="28"/>
        <v>3</v>
      </c>
      <c r="J902" s="11">
        <f t="shared" si="29"/>
        <v>0</v>
      </c>
    </row>
    <row r="903" spans="2:10" x14ac:dyDescent="0.3">
      <c r="B903" s="7">
        <v>41364</v>
      </c>
      <c r="C903" s="9">
        <v>75933</v>
      </c>
      <c r="D903" s="4" t="s">
        <v>178</v>
      </c>
      <c r="E903" s="4" t="s">
        <v>24</v>
      </c>
      <c r="F903" s="4" t="s">
        <v>130</v>
      </c>
      <c r="H903" s="11">
        <f t="shared" si="28"/>
        <v>0</v>
      </c>
      <c r="I903" s="11">
        <f t="shared" si="28"/>
        <v>3</v>
      </c>
      <c r="J903" s="11">
        <f t="shared" si="29"/>
        <v>0</v>
      </c>
    </row>
    <row r="904" spans="2:10" x14ac:dyDescent="0.3">
      <c r="B904" s="7">
        <v>41364</v>
      </c>
      <c r="C904" s="9">
        <v>48971.85</v>
      </c>
      <c r="D904" s="4" t="s">
        <v>178</v>
      </c>
      <c r="E904" s="4" t="s">
        <v>24</v>
      </c>
      <c r="F904" s="4" t="s">
        <v>139</v>
      </c>
      <c r="H904" s="11">
        <f t="shared" si="28"/>
        <v>0</v>
      </c>
      <c r="I904" s="11">
        <f t="shared" si="28"/>
        <v>3</v>
      </c>
      <c r="J904" s="11">
        <f t="shared" si="29"/>
        <v>0</v>
      </c>
    </row>
    <row r="905" spans="2:10" x14ac:dyDescent="0.3">
      <c r="B905" s="7">
        <v>41364</v>
      </c>
      <c r="C905" s="9">
        <v>48391.8</v>
      </c>
      <c r="D905" s="4" t="s">
        <v>178</v>
      </c>
      <c r="E905" s="4" t="s">
        <v>24</v>
      </c>
      <c r="F905" s="4" t="s">
        <v>139</v>
      </c>
      <c r="H905" s="11">
        <f t="shared" si="28"/>
        <v>0</v>
      </c>
      <c r="I905" s="11">
        <f t="shared" si="28"/>
        <v>3</v>
      </c>
      <c r="J905" s="11">
        <f t="shared" si="29"/>
        <v>0</v>
      </c>
    </row>
    <row r="906" spans="2:10" x14ac:dyDescent="0.3">
      <c r="B906" s="7">
        <v>41364</v>
      </c>
      <c r="C906" s="9">
        <v>47305.09</v>
      </c>
      <c r="D906" s="4" t="s">
        <v>178</v>
      </c>
      <c r="E906" s="4" t="s">
        <v>24</v>
      </c>
      <c r="F906" s="4" t="s">
        <v>131</v>
      </c>
      <c r="H906" s="11">
        <f t="shared" si="28"/>
        <v>0</v>
      </c>
      <c r="I906" s="11">
        <f t="shared" si="28"/>
        <v>3</v>
      </c>
      <c r="J906" s="11">
        <f t="shared" si="29"/>
        <v>0</v>
      </c>
    </row>
    <row r="907" spans="2:10" x14ac:dyDescent="0.3">
      <c r="B907" s="7">
        <v>41364</v>
      </c>
      <c r="C907" s="9">
        <v>36699.4</v>
      </c>
      <c r="D907" s="4" t="s">
        <v>178</v>
      </c>
      <c r="E907" s="4" t="s">
        <v>24</v>
      </c>
      <c r="F907" s="4" t="s">
        <v>141</v>
      </c>
      <c r="H907" s="11">
        <f t="shared" si="28"/>
        <v>0</v>
      </c>
      <c r="I907" s="11">
        <f t="shared" si="28"/>
        <v>3</v>
      </c>
      <c r="J907" s="11">
        <f t="shared" si="29"/>
        <v>0</v>
      </c>
    </row>
    <row r="908" spans="2:10" x14ac:dyDescent="0.3">
      <c r="B908" s="7">
        <v>41364</v>
      </c>
      <c r="C908" s="9">
        <v>31813.02</v>
      </c>
      <c r="D908" s="4" t="s">
        <v>178</v>
      </c>
      <c r="E908" s="4" t="s">
        <v>24</v>
      </c>
      <c r="F908" s="4" t="s">
        <v>146</v>
      </c>
      <c r="H908" s="11">
        <f t="shared" si="28"/>
        <v>0</v>
      </c>
      <c r="I908" s="11">
        <f t="shared" si="28"/>
        <v>3</v>
      </c>
      <c r="J908" s="11">
        <f t="shared" si="29"/>
        <v>0</v>
      </c>
    </row>
    <row r="909" spans="2:10" x14ac:dyDescent="0.3">
      <c r="B909" s="7">
        <v>41364</v>
      </c>
      <c r="C909" s="9">
        <v>29736</v>
      </c>
      <c r="D909" s="4" t="s">
        <v>178</v>
      </c>
      <c r="E909" s="4" t="s">
        <v>24</v>
      </c>
      <c r="F909" s="4" t="s">
        <v>128</v>
      </c>
      <c r="H909" s="11">
        <f t="shared" si="28"/>
        <v>0</v>
      </c>
      <c r="I909" s="11">
        <f t="shared" si="28"/>
        <v>3</v>
      </c>
      <c r="J909" s="11">
        <f t="shared" si="29"/>
        <v>0</v>
      </c>
    </row>
    <row r="910" spans="2:10" x14ac:dyDescent="0.3">
      <c r="B910" s="7">
        <v>41364</v>
      </c>
      <c r="C910" s="9">
        <v>18849.84</v>
      </c>
      <c r="D910" s="4" t="s">
        <v>178</v>
      </c>
      <c r="E910" s="4" t="s">
        <v>24</v>
      </c>
      <c r="F910" s="4" t="s">
        <v>144</v>
      </c>
      <c r="H910" s="11">
        <f t="shared" si="28"/>
        <v>0</v>
      </c>
      <c r="I910" s="11">
        <f t="shared" si="28"/>
        <v>3</v>
      </c>
      <c r="J910" s="11">
        <f t="shared" si="29"/>
        <v>0</v>
      </c>
    </row>
    <row r="911" spans="2:10" x14ac:dyDescent="0.3">
      <c r="B911" s="7">
        <v>41364</v>
      </c>
      <c r="C911" s="9">
        <v>16605.68</v>
      </c>
      <c r="D911" s="4" t="s">
        <v>178</v>
      </c>
      <c r="E911" s="4" t="s">
        <v>24</v>
      </c>
      <c r="F911" s="4" t="s">
        <v>138</v>
      </c>
      <c r="H911" s="11">
        <f t="shared" si="28"/>
        <v>0</v>
      </c>
      <c r="I911" s="11">
        <f t="shared" si="28"/>
        <v>3</v>
      </c>
      <c r="J911" s="11">
        <f t="shared" si="29"/>
        <v>0</v>
      </c>
    </row>
    <row r="912" spans="2:10" x14ac:dyDescent="0.3">
      <c r="B912" s="7">
        <v>41364</v>
      </c>
      <c r="C912" s="9">
        <v>15950.52</v>
      </c>
      <c r="D912" s="4" t="s">
        <v>178</v>
      </c>
      <c r="E912" s="4" t="s">
        <v>24</v>
      </c>
      <c r="F912" s="4" t="s">
        <v>144</v>
      </c>
      <c r="H912" s="11">
        <f t="shared" si="28"/>
        <v>0</v>
      </c>
      <c r="I912" s="11">
        <f t="shared" si="28"/>
        <v>3</v>
      </c>
      <c r="J912" s="11">
        <f t="shared" si="29"/>
        <v>0</v>
      </c>
    </row>
    <row r="913" spans="2:10" x14ac:dyDescent="0.3">
      <c r="B913" s="7">
        <v>41364</v>
      </c>
      <c r="C913" s="9">
        <v>15148.58</v>
      </c>
      <c r="D913" s="4" t="s">
        <v>178</v>
      </c>
      <c r="E913" s="4" t="s">
        <v>24</v>
      </c>
      <c r="F913" s="4" t="s">
        <v>144</v>
      </c>
      <c r="H913" s="11">
        <f t="shared" si="28"/>
        <v>0</v>
      </c>
      <c r="I913" s="11">
        <f t="shared" si="28"/>
        <v>3</v>
      </c>
      <c r="J913" s="11">
        <f t="shared" si="29"/>
        <v>0</v>
      </c>
    </row>
    <row r="914" spans="2:10" x14ac:dyDescent="0.3">
      <c r="B914" s="7">
        <v>41364</v>
      </c>
      <c r="C914" s="9">
        <v>13975.32</v>
      </c>
      <c r="D914" s="4" t="s">
        <v>178</v>
      </c>
      <c r="E914" s="4" t="s">
        <v>24</v>
      </c>
      <c r="F914" s="4" t="s">
        <v>134</v>
      </c>
      <c r="H914" s="11">
        <f t="shared" si="28"/>
        <v>0</v>
      </c>
      <c r="I914" s="11">
        <f t="shared" si="28"/>
        <v>3</v>
      </c>
      <c r="J914" s="11">
        <f t="shared" si="29"/>
        <v>0</v>
      </c>
    </row>
    <row r="915" spans="2:10" x14ac:dyDescent="0.3">
      <c r="B915" s="7">
        <v>41364</v>
      </c>
      <c r="C915" s="9">
        <v>13104.76</v>
      </c>
      <c r="D915" s="4" t="s">
        <v>178</v>
      </c>
      <c r="E915" s="4" t="s">
        <v>24</v>
      </c>
      <c r="F915" s="4" t="s">
        <v>142</v>
      </c>
      <c r="H915" s="11">
        <f t="shared" si="28"/>
        <v>0</v>
      </c>
      <c r="I915" s="11">
        <f t="shared" si="28"/>
        <v>3</v>
      </c>
      <c r="J915" s="11">
        <f t="shared" si="29"/>
        <v>0</v>
      </c>
    </row>
    <row r="916" spans="2:10" x14ac:dyDescent="0.3">
      <c r="B916" s="7">
        <v>41364</v>
      </c>
      <c r="C916" s="9">
        <v>13010.66</v>
      </c>
      <c r="D916" s="4" t="s">
        <v>178</v>
      </c>
      <c r="E916" s="4" t="s">
        <v>24</v>
      </c>
      <c r="F916" s="4" t="s">
        <v>128</v>
      </c>
      <c r="H916" s="11">
        <f t="shared" si="28"/>
        <v>0</v>
      </c>
      <c r="I916" s="11">
        <f t="shared" si="28"/>
        <v>3</v>
      </c>
      <c r="J916" s="11">
        <f t="shared" si="29"/>
        <v>0</v>
      </c>
    </row>
    <row r="917" spans="2:10" x14ac:dyDescent="0.3">
      <c r="B917" s="7">
        <v>41364</v>
      </c>
      <c r="C917" s="9">
        <v>12498.45</v>
      </c>
      <c r="D917" s="4" t="s">
        <v>178</v>
      </c>
      <c r="E917" s="4" t="s">
        <v>24</v>
      </c>
      <c r="F917" s="4" t="s">
        <v>133</v>
      </c>
      <c r="H917" s="11">
        <f t="shared" si="28"/>
        <v>0</v>
      </c>
      <c r="I917" s="11">
        <f t="shared" si="28"/>
        <v>3</v>
      </c>
      <c r="J917" s="11">
        <f t="shared" si="29"/>
        <v>0</v>
      </c>
    </row>
    <row r="918" spans="2:10" x14ac:dyDescent="0.3">
      <c r="B918" s="7">
        <v>41364</v>
      </c>
      <c r="C918" s="9">
        <v>12092.31</v>
      </c>
      <c r="D918" s="4" t="s">
        <v>178</v>
      </c>
      <c r="E918" s="4" t="s">
        <v>24</v>
      </c>
      <c r="F918" s="4" t="s">
        <v>138</v>
      </c>
      <c r="H918" s="11">
        <f t="shared" si="28"/>
        <v>0</v>
      </c>
      <c r="I918" s="11">
        <f t="shared" si="28"/>
        <v>3</v>
      </c>
      <c r="J918" s="11">
        <f t="shared" si="29"/>
        <v>0</v>
      </c>
    </row>
    <row r="919" spans="2:10" x14ac:dyDescent="0.3">
      <c r="B919" s="7">
        <v>41364</v>
      </c>
      <c r="C919" s="9">
        <v>11388.68</v>
      </c>
      <c r="D919" s="4" t="s">
        <v>178</v>
      </c>
      <c r="E919" s="4" t="s">
        <v>24</v>
      </c>
      <c r="F919" s="4" t="s">
        <v>129</v>
      </c>
      <c r="H919" s="11">
        <f t="shared" si="28"/>
        <v>0</v>
      </c>
      <c r="I919" s="11">
        <f t="shared" si="28"/>
        <v>3</v>
      </c>
      <c r="J919" s="11">
        <f t="shared" si="29"/>
        <v>0</v>
      </c>
    </row>
    <row r="920" spans="2:10" x14ac:dyDescent="0.3">
      <c r="B920" s="7">
        <v>41364</v>
      </c>
      <c r="C920" s="9">
        <v>10863.61</v>
      </c>
      <c r="D920" s="4" t="s">
        <v>178</v>
      </c>
      <c r="E920" s="4" t="s">
        <v>24</v>
      </c>
      <c r="F920" s="4" t="s">
        <v>146</v>
      </c>
      <c r="H920" s="11">
        <f t="shared" si="28"/>
        <v>0</v>
      </c>
      <c r="I920" s="11">
        <f t="shared" si="28"/>
        <v>3</v>
      </c>
      <c r="J920" s="11">
        <f t="shared" si="29"/>
        <v>0</v>
      </c>
    </row>
    <row r="921" spans="2:10" x14ac:dyDescent="0.3">
      <c r="B921" s="7">
        <v>41364</v>
      </c>
      <c r="C921" s="9">
        <v>10591.24</v>
      </c>
      <c r="D921" s="4" t="s">
        <v>178</v>
      </c>
      <c r="E921" s="4" t="s">
        <v>24</v>
      </c>
      <c r="F921" s="4" t="s">
        <v>136</v>
      </c>
      <c r="H921" s="11">
        <f t="shared" si="28"/>
        <v>0</v>
      </c>
      <c r="I921" s="11">
        <f t="shared" si="28"/>
        <v>3</v>
      </c>
      <c r="J921" s="11">
        <f t="shared" si="29"/>
        <v>0</v>
      </c>
    </row>
    <row r="922" spans="2:10" x14ac:dyDescent="0.3">
      <c r="B922" s="7">
        <v>41364</v>
      </c>
      <c r="C922" s="9">
        <v>10053.6</v>
      </c>
      <c r="D922" s="4" t="s">
        <v>178</v>
      </c>
      <c r="E922" s="4" t="s">
        <v>24</v>
      </c>
      <c r="F922" s="4" t="s">
        <v>141</v>
      </c>
      <c r="H922" s="11">
        <f t="shared" si="28"/>
        <v>0</v>
      </c>
      <c r="I922" s="11">
        <f t="shared" si="28"/>
        <v>3</v>
      </c>
      <c r="J922" s="11">
        <f t="shared" si="29"/>
        <v>0</v>
      </c>
    </row>
    <row r="923" spans="2:10" x14ac:dyDescent="0.3">
      <c r="B923" s="7">
        <v>41364</v>
      </c>
      <c r="C923" s="9">
        <v>9954.89</v>
      </c>
      <c r="D923" s="4" t="s">
        <v>178</v>
      </c>
      <c r="E923" s="4" t="s">
        <v>24</v>
      </c>
      <c r="F923" s="4" t="s">
        <v>145</v>
      </c>
      <c r="H923" s="11">
        <f t="shared" si="28"/>
        <v>0</v>
      </c>
      <c r="I923" s="11">
        <f t="shared" si="28"/>
        <v>3</v>
      </c>
      <c r="J923" s="11">
        <f t="shared" si="29"/>
        <v>0</v>
      </c>
    </row>
    <row r="924" spans="2:10" x14ac:dyDescent="0.3">
      <c r="B924" s="7">
        <v>41364</v>
      </c>
      <c r="C924" s="9">
        <v>9064.0400000000009</v>
      </c>
      <c r="D924" s="4" t="s">
        <v>178</v>
      </c>
      <c r="E924" s="4" t="s">
        <v>24</v>
      </c>
      <c r="F924" s="4" t="s">
        <v>134</v>
      </c>
      <c r="H924" s="11">
        <f t="shared" si="28"/>
        <v>0</v>
      </c>
      <c r="I924" s="11">
        <f t="shared" si="28"/>
        <v>3</v>
      </c>
      <c r="J924" s="11">
        <f t="shared" si="29"/>
        <v>0</v>
      </c>
    </row>
    <row r="925" spans="2:10" x14ac:dyDescent="0.3">
      <c r="B925" s="7">
        <v>41364</v>
      </c>
      <c r="C925" s="9">
        <v>8772.7999999999993</v>
      </c>
      <c r="D925" s="4" t="s">
        <v>178</v>
      </c>
      <c r="E925" s="4" t="s">
        <v>24</v>
      </c>
      <c r="F925" s="4" t="s">
        <v>129</v>
      </c>
      <c r="H925" s="11">
        <f t="shared" si="28"/>
        <v>0</v>
      </c>
      <c r="I925" s="11">
        <f t="shared" si="28"/>
        <v>3</v>
      </c>
      <c r="J925" s="11">
        <f t="shared" si="29"/>
        <v>0</v>
      </c>
    </row>
    <row r="926" spans="2:10" x14ac:dyDescent="0.3">
      <c r="B926" s="7">
        <v>41364</v>
      </c>
      <c r="C926" s="9">
        <v>8439.36</v>
      </c>
      <c r="D926" s="4" t="s">
        <v>178</v>
      </c>
      <c r="E926" s="4" t="s">
        <v>24</v>
      </c>
      <c r="F926" s="4" t="s">
        <v>133</v>
      </c>
      <c r="H926" s="11">
        <f t="shared" si="28"/>
        <v>0</v>
      </c>
      <c r="I926" s="11">
        <f t="shared" si="28"/>
        <v>3</v>
      </c>
      <c r="J926" s="11">
        <f t="shared" si="29"/>
        <v>0</v>
      </c>
    </row>
    <row r="927" spans="2:10" x14ac:dyDescent="0.3">
      <c r="B927" s="7">
        <v>41364</v>
      </c>
      <c r="C927" s="9">
        <v>8235.86</v>
      </c>
      <c r="D927" s="4" t="s">
        <v>178</v>
      </c>
      <c r="E927" s="4" t="s">
        <v>24</v>
      </c>
      <c r="F927" s="4" t="s">
        <v>135</v>
      </c>
      <c r="H927" s="11">
        <f t="shared" si="28"/>
        <v>0</v>
      </c>
      <c r="I927" s="11">
        <f t="shared" si="28"/>
        <v>3</v>
      </c>
      <c r="J927" s="11">
        <f t="shared" si="29"/>
        <v>0</v>
      </c>
    </row>
    <row r="928" spans="2:10" x14ac:dyDescent="0.3">
      <c r="B928" s="7">
        <v>41364</v>
      </c>
      <c r="C928" s="9">
        <v>8166.39</v>
      </c>
      <c r="D928" s="4" t="s">
        <v>178</v>
      </c>
      <c r="E928" s="4" t="s">
        <v>24</v>
      </c>
      <c r="F928" s="4" t="s">
        <v>147</v>
      </c>
      <c r="H928" s="11">
        <f t="shared" si="28"/>
        <v>0</v>
      </c>
      <c r="I928" s="11">
        <f t="shared" si="28"/>
        <v>3</v>
      </c>
      <c r="J928" s="11">
        <f t="shared" si="29"/>
        <v>0</v>
      </c>
    </row>
    <row r="929" spans="2:10" x14ac:dyDescent="0.3">
      <c r="B929" s="7">
        <v>41364</v>
      </c>
      <c r="C929" s="9">
        <v>6841.35</v>
      </c>
      <c r="D929" s="4" t="s">
        <v>178</v>
      </c>
      <c r="E929" s="4" t="s">
        <v>24</v>
      </c>
      <c r="F929" s="4" t="s">
        <v>128</v>
      </c>
      <c r="H929" s="11">
        <f t="shared" si="28"/>
        <v>0</v>
      </c>
      <c r="I929" s="11">
        <f t="shared" si="28"/>
        <v>3</v>
      </c>
      <c r="J929" s="11">
        <f t="shared" si="29"/>
        <v>0</v>
      </c>
    </row>
    <row r="930" spans="2:10" x14ac:dyDescent="0.3">
      <c r="B930" s="7">
        <v>41364</v>
      </c>
      <c r="C930" s="9">
        <v>6629.71</v>
      </c>
      <c r="D930" s="4" t="s">
        <v>178</v>
      </c>
      <c r="E930" s="4" t="s">
        <v>24</v>
      </c>
      <c r="F930" s="4" t="s">
        <v>139</v>
      </c>
      <c r="H930" s="11">
        <f t="shared" si="28"/>
        <v>0</v>
      </c>
      <c r="I930" s="11">
        <f t="shared" si="28"/>
        <v>3</v>
      </c>
      <c r="J930" s="11">
        <f t="shared" si="29"/>
        <v>0</v>
      </c>
    </row>
    <row r="931" spans="2:10" x14ac:dyDescent="0.3">
      <c r="B931" s="7">
        <v>41364</v>
      </c>
      <c r="C931" s="9">
        <v>6516.96</v>
      </c>
      <c r="D931" s="4" t="s">
        <v>178</v>
      </c>
      <c r="E931" s="4" t="s">
        <v>24</v>
      </c>
      <c r="F931" s="4" t="s">
        <v>146</v>
      </c>
      <c r="H931" s="11">
        <f t="shared" si="28"/>
        <v>0</v>
      </c>
      <c r="I931" s="11">
        <f t="shared" si="28"/>
        <v>3</v>
      </c>
      <c r="J931" s="11">
        <f t="shared" si="29"/>
        <v>0</v>
      </c>
    </row>
    <row r="932" spans="2:10" x14ac:dyDescent="0.3">
      <c r="B932" s="7">
        <v>41364</v>
      </c>
      <c r="C932" s="9">
        <v>6271</v>
      </c>
      <c r="D932" s="4" t="s">
        <v>178</v>
      </c>
      <c r="E932" s="4" t="s">
        <v>24</v>
      </c>
      <c r="F932" s="4" t="s">
        <v>141</v>
      </c>
      <c r="H932" s="11">
        <f t="shared" si="28"/>
        <v>0</v>
      </c>
      <c r="I932" s="11">
        <f t="shared" si="28"/>
        <v>3</v>
      </c>
      <c r="J932" s="11">
        <f t="shared" si="29"/>
        <v>0</v>
      </c>
    </row>
    <row r="933" spans="2:10" x14ac:dyDescent="0.3">
      <c r="B933" s="7">
        <v>41364</v>
      </c>
      <c r="C933" s="9">
        <v>5786.48</v>
      </c>
      <c r="D933" s="4" t="s">
        <v>178</v>
      </c>
      <c r="E933" s="4" t="s">
        <v>24</v>
      </c>
      <c r="F933" s="4" t="s">
        <v>134</v>
      </c>
      <c r="H933" s="11">
        <f t="shared" si="28"/>
        <v>0</v>
      </c>
      <c r="I933" s="11">
        <f t="shared" si="28"/>
        <v>3</v>
      </c>
      <c r="J933" s="11">
        <f t="shared" si="29"/>
        <v>0</v>
      </c>
    </row>
    <row r="934" spans="2:10" x14ac:dyDescent="0.3">
      <c r="B934" s="7">
        <v>41364</v>
      </c>
      <c r="C934" s="9">
        <v>5154.24</v>
      </c>
      <c r="D934" s="4" t="s">
        <v>178</v>
      </c>
      <c r="E934" s="4" t="s">
        <v>24</v>
      </c>
      <c r="F934" s="4" t="s">
        <v>144</v>
      </c>
      <c r="H934" s="11">
        <f t="shared" si="28"/>
        <v>0</v>
      </c>
      <c r="I934" s="11">
        <f t="shared" si="28"/>
        <v>3</v>
      </c>
      <c r="J934" s="11">
        <f t="shared" si="29"/>
        <v>0</v>
      </c>
    </row>
    <row r="935" spans="2:10" x14ac:dyDescent="0.3">
      <c r="B935" s="7">
        <v>41364</v>
      </c>
      <c r="C935" s="9">
        <v>4989.12</v>
      </c>
      <c r="D935" s="4" t="s">
        <v>178</v>
      </c>
      <c r="E935" s="4" t="s">
        <v>24</v>
      </c>
      <c r="F935" s="4" t="s">
        <v>127</v>
      </c>
      <c r="H935" s="11">
        <f t="shared" si="28"/>
        <v>0</v>
      </c>
      <c r="I935" s="11">
        <f t="shared" si="28"/>
        <v>3</v>
      </c>
      <c r="J935" s="11">
        <f t="shared" si="29"/>
        <v>0</v>
      </c>
    </row>
    <row r="936" spans="2:10" x14ac:dyDescent="0.3">
      <c r="B936" s="7">
        <v>41364</v>
      </c>
      <c r="C936" s="9">
        <v>4843.83</v>
      </c>
      <c r="D936" s="4" t="s">
        <v>178</v>
      </c>
      <c r="E936" s="4" t="s">
        <v>24</v>
      </c>
      <c r="F936" s="4" t="s">
        <v>143</v>
      </c>
      <c r="H936" s="11">
        <f t="shared" si="28"/>
        <v>0</v>
      </c>
      <c r="I936" s="11">
        <f t="shared" si="28"/>
        <v>3</v>
      </c>
      <c r="J936" s="11">
        <f t="shared" si="29"/>
        <v>0</v>
      </c>
    </row>
    <row r="937" spans="2:10" x14ac:dyDescent="0.3">
      <c r="B937" s="7">
        <v>41364</v>
      </c>
      <c r="C937" s="9">
        <v>4753.22</v>
      </c>
      <c r="D937" s="4" t="s">
        <v>178</v>
      </c>
      <c r="E937" s="4" t="s">
        <v>24</v>
      </c>
      <c r="F937" s="4" t="s">
        <v>135</v>
      </c>
      <c r="H937" s="11">
        <f t="shared" si="28"/>
        <v>0</v>
      </c>
      <c r="I937" s="11">
        <f t="shared" si="28"/>
        <v>3</v>
      </c>
      <c r="J937" s="11">
        <f t="shared" si="29"/>
        <v>0</v>
      </c>
    </row>
    <row r="938" spans="2:10" x14ac:dyDescent="0.3">
      <c r="B938" s="7">
        <v>41364</v>
      </c>
      <c r="C938" s="9">
        <v>4333.22</v>
      </c>
      <c r="D938" s="4" t="s">
        <v>178</v>
      </c>
      <c r="E938" s="4" t="s">
        <v>24</v>
      </c>
      <c r="F938" s="4" t="s">
        <v>141</v>
      </c>
      <c r="H938" s="11">
        <f t="shared" si="28"/>
        <v>0</v>
      </c>
      <c r="I938" s="11">
        <f t="shared" si="28"/>
        <v>3</v>
      </c>
      <c r="J938" s="11">
        <f t="shared" si="29"/>
        <v>0</v>
      </c>
    </row>
    <row r="939" spans="2:10" x14ac:dyDescent="0.3">
      <c r="B939" s="7">
        <v>41364</v>
      </c>
      <c r="C939" s="9">
        <v>3717.31</v>
      </c>
      <c r="D939" s="4" t="s">
        <v>178</v>
      </c>
      <c r="E939" s="4" t="s">
        <v>24</v>
      </c>
      <c r="F939" s="4" t="s">
        <v>136</v>
      </c>
      <c r="H939" s="11">
        <f t="shared" si="28"/>
        <v>0</v>
      </c>
      <c r="I939" s="11">
        <f t="shared" si="28"/>
        <v>3</v>
      </c>
      <c r="J939" s="11">
        <f t="shared" si="29"/>
        <v>0</v>
      </c>
    </row>
    <row r="940" spans="2:10" x14ac:dyDescent="0.3">
      <c r="B940" s="7">
        <v>41364</v>
      </c>
      <c r="C940" s="9">
        <v>2577.12</v>
      </c>
      <c r="D940" s="4" t="s">
        <v>178</v>
      </c>
      <c r="E940" s="4" t="s">
        <v>24</v>
      </c>
      <c r="F940" s="4" t="s">
        <v>133</v>
      </c>
      <c r="H940" s="11">
        <f t="shared" si="28"/>
        <v>0</v>
      </c>
      <c r="I940" s="11">
        <f t="shared" si="28"/>
        <v>3</v>
      </c>
      <c r="J940" s="11">
        <f t="shared" si="29"/>
        <v>0</v>
      </c>
    </row>
    <row r="941" spans="2:10" x14ac:dyDescent="0.3">
      <c r="B941" s="7">
        <v>41364</v>
      </c>
      <c r="C941" s="9">
        <v>2166.48</v>
      </c>
      <c r="D941" s="4" t="s">
        <v>178</v>
      </c>
      <c r="E941" s="4" t="s">
        <v>24</v>
      </c>
      <c r="F941" s="4" t="s">
        <v>133</v>
      </c>
      <c r="H941" s="11">
        <f t="shared" si="28"/>
        <v>0</v>
      </c>
      <c r="I941" s="11">
        <f t="shared" si="28"/>
        <v>3</v>
      </c>
      <c r="J941" s="11">
        <f t="shared" si="29"/>
        <v>0</v>
      </c>
    </row>
    <row r="942" spans="2:10" x14ac:dyDescent="0.3">
      <c r="B942" s="7">
        <v>41364</v>
      </c>
      <c r="C942" s="9">
        <v>1401.96</v>
      </c>
      <c r="D942" s="4" t="s">
        <v>178</v>
      </c>
      <c r="E942" s="4" t="s">
        <v>24</v>
      </c>
      <c r="F942" s="4" t="s">
        <v>137</v>
      </c>
      <c r="H942" s="11">
        <f t="shared" si="28"/>
        <v>0</v>
      </c>
      <c r="I942" s="11">
        <f t="shared" si="28"/>
        <v>3</v>
      </c>
      <c r="J942" s="11">
        <f t="shared" si="29"/>
        <v>0</v>
      </c>
    </row>
    <row r="943" spans="2:10" x14ac:dyDescent="0.3">
      <c r="B943" s="7">
        <v>41364</v>
      </c>
      <c r="C943" s="9">
        <v>1309.8</v>
      </c>
      <c r="D943" s="4" t="s">
        <v>178</v>
      </c>
      <c r="E943" s="4" t="s">
        <v>24</v>
      </c>
      <c r="F943" s="4" t="s">
        <v>147</v>
      </c>
      <c r="H943" s="11">
        <f t="shared" si="28"/>
        <v>0</v>
      </c>
      <c r="I943" s="11">
        <f t="shared" si="28"/>
        <v>3</v>
      </c>
      <c r="J943" s="11">
        <f t="shared" si="29"/>
        <v>0</v>
      </c>
    </row>
    <row r="944" spans="2:10" x14ac:dyDescent="0.3">
      <c r="B944" s="7">
        <v>41364</v>
      </c>
      <c r="C944" s="9">
        <v>400.59</v>
      </c>
      <c r="D944" s="4" t="s">
        <v>178</v>
      </c>
      <c r="E944" s="4" t="s">
        <v>24</v>
      </c>
      <c r="F944" s="4" t="s">
        <v>140</v>
      </c>
      <c r="H944" s="11">
        <f t="shared" si="28"/>
        <v>0</v>
      </c>
      <c r="I944" s="11">
        <f t="shared" si="28"/>
        <v>3</v>
      </c>
      <c r="J944" s="11">
        <f t="shared" si="29"/>
        <v>0</v>
      </c>
    </row>
    <row r="945" spans="2:10" x14ac:dyDescent="0.3">
      <c r="B945" s="7">
        <v>41364</v>
      </c>
      <c r="C945" s="9">
        <v>354</v>
      </c>
      <c r="D945" s="4" t="s">
        <v>178</v>
      </c>
      <c r="E945" s="4" t="s">
        <v>24</v>
      </c>
      <c r="F945" s="4" t="s">
        <v>147</v>
      </c>
      <c r="H945" s="11">
        <f t="shared" si="28"/>
        <v>0</v>
      </c>
      <c r="I945" s="11">
        <f t="shared" si="28"/>
        <v>3</v>
      </c>
      <c r="J945" s="11">
        <f t="shared" si="29"/>
        <v>0</v>
      </c>
    </row>
    <row r="946" spans="2:10" x14ac:dyDescent="0.3">
      <c r="B946" s="7">
        <v>41364</v>
      </c>
      <c r="C946" s="9">
        <v>399852.1</v>
      </c>
      <c r="D946" s="4" t="s">
        <v>178</v>
      </c>
      <c r="E946" s="4" t="s">
        <v>24</v>
      </c>
      <c r="F946" s="4" t="s">
        <v>136</v>
      </c>
      <c r="H946" s="11">
        <f t="shared" si="28"/>
        <v>0</v>
      </c>
      <c r="I946" s="11">
        <f t="shared" si="28"/>
        <v>3</v>
      </c>
      <c r="J946" s="11">
        <f t="shared" si="29"/>
        <v>0</v>
      </c>
    </row>
    <row r="947" spans="2:10" x14ac:dyDescent="0.3">
      <c r="B947" s="7">
        <v>41364</v>
      </c>
      <c r="C947" s="9">
        <v>333452.07</v>
      </c>
      <c r="D947" s="4" t="s">
        <v>178</v>
      </c>
      <c r="E947" s="4" t="s">
        <v>24</v>
      </c>
      <c r="F947" s="4" t="s">
        <v>131</v>
      </c>
      <c r="H947" s="11">
        <f t="shared" si="28"/>
        <v>0</v>
      </c>
      <c r="I947" s="11">
        <f t="shared" si="28"/>
        <v>3</v>
      </c>
      <c r="J947" s="11">
        <f t="shared" si="29"/>
        <v>0</v>
      </c>
    </row>
    <row r="948" spans="2:10" x14ac:dyDescent="0.3">
      <c r="B948" s="7">
        <v>41364</v>
      </c>
      <c r="C948" s="9">
        <v>326890.48</v>
      </c>
      <c r="D948" s="4" t="s">
        <v>178</v>
      </c>
      <c r="E948" s="4" t="s">
        <v>24</v>
      </c>
      <c r="F948" s="4" t="s">
        <v>144</v>
      </c>
      <c r="H948" s="11">
        <f t="shared" si="28"/>
        <v>0</v>
      </c>
      <c r="I948" s="11">
        <f t="shared" si="28"/>
        <v>3</v>
      </c>
      <c r="J948" s="11">
        <f t="shared" si="29"/>
        <v>0</v>
      </c>
    </row>
    <row r="949" spans="2:10" x14ac:dyDescent="0.3">
      <c r="B949" s="7">
        <v>41364</v>
      </c>
      <c r="C949" s="9">
        <v>315677.03000000003</v>
      </c>
      <c r="D949" s="4" t="s">
        <v>178</v>
      </c>
      <c r="E949" s="4" t="s">
        <v>24</v>
      </c>
      <c r="F949" s="4" t="s">
        <v>147</v>
      </c>
      <c r="H949" s="11">
        <f t="shared" si="28"/>
        <v>0</v>
      </c>
      <c r="I949" s="11">
        <f t="shared" si="28"/>
        <v>3</v>
      </c>
      <c r="J949" s="11">
        <f t="shared" si="29"/>
        <v>0</v>
      </c>
    </row>
    <row r="950" spans="2:10" x14ac:dyDescent="0.3">
      <c r="B950" s="7">
        <v>41364</v>
      </c>
      <c r="C950" s="9">
        <v>243073.71</v>
      </c>
      <c r="D950" s="4" t="s">
        <v>178</v>
      </c>
      <c r="E950" s="4" t="s">
        <v>24</v>
      </c>
      <c r="F950" s="4" t="s">
        <v>134</v>
      </c>
      <c r="H950" s="11">
        <f t="shared" si="28"/>
        <v>0</v>
      </c>
      <c r="I950" s="11">
        <f t="shared" si="28"/>
        <v>3</v>
      </c>
      <c r="J950" s="11">
        <f t="shared" si="29"/>
        <v>0</v>
      </c>
    </row>
    <row r="951" spans="2:10" x14ac:dyDescent="0.3">
      <c r="B951" s="7">
        <v>41364</v>
      </c>
      <c r="C951" s="9">
        <v>238759.81</v>
      </c>
      <c r="D951" s="4" t="s">
        <v>178</v>
      </c>
      <c r="E951" s="4" t="s">
        <v>24</v>
      </c>
      <c r="F951" s="4" t="s">
        <v>146</v>
      </c>
      <c r="H951" s="11">
        <f t="shared" si="28"/>
        <v>0</v>
      </c>
      <c r="I951" s="11">
        <f t="shared" si="28"/>
        <v>3</v>
      </c>
      <c r="J951" s="11">
        <f t="shared" si="29"/>
        <v>0</v>
      </c>
    </row>
    <row r="952" spans="2:10" x14ac:dyDescent="0.3">
      <c r="B952" s="7">
        <v>41364</v>
      </c>
      <c r="C952" s="9">
        <v>236847.24</v>
      </c>
      <c r="D952" s="4" t="s">
        <v>178</v>
      </c>
      <c r="E952" s="4" t="s">
        <v>24</v>
      </c>
      <c r="F952" s="4" t="s">
        <v>128</v>
      </c>
      <c r="H952" s="11">
        <f t="shared" si="28"/>
        <v>0</v>
      </c>
      <c r="I952" s="11">
        <f t="shared" si="28"/>
        <v>3</v>
      </c>
      <c r="J952" s="11">
        <f t="shared" si="29"/>
        <v>0</v>
      </c>
    </row>
    <row r="953" spans="2:10" x14ac:dyDescent="0.3">
      <c r="B953" s="7">
        <v>41364</v>
      </c>
      <c r="C953" s="9">
        <v>206032.54</v>
      </c>
      <c r="D953" s="4" t="s">
        <v>178</v>
      </c>
      <c r="E953" s="4" t="s">
        <v>24</v>
      </c>
      <c r="F953" s="4" t="s">
        <v>139</v>
      </c>
      <c r="H953" s="11">
        <f t="shared" si="28"/>
        <v>0</v>
      </c>
      <c r="I953" s="11">
        <f t="shared" si="28"/>
        <v>3</v>
      </c>
      <c r="J953" s="11">
        <f t="shared" si="29"/>
        <v>0</v>
      </c>
    </row>
    <row r="954" spans="2:10" x14ac:dyDescent="0.3">
      <c r="B954" s="7">
        <v>41364</v>
      </c>
      <c r="C954" s="9">
        <v>172681.2</v>
      </c>
      <c r="D954" s="4" t="s">
        <v>178</v>
      </c>
      <c r="E954" s="4" t="s">
        <v>24</v>
      </c>
      <c r="F954" s="4" t="s">
        <v>136</v>
      </c>
      <c r="H954" s="11">
        <f t="shared" si="28"/>
        <v>0</v>
      </c>
      <c r="I954" s="11">
        <f t="shared" si="28"/>
        <v>3</v>
      </c>
      <c r="J954" s="11">
        <f t="shared" si="29"/>
        <v>0</v>
      </c>
    </row>
    <row r="955" spans="2:10" x14ac:dyDescent="0.3">
      <c r="B955" s="7">
        <v>41364</v>
      </c>
      <c r="C955" s="9">
        <v>171443.04</v>
      </c>
      <c r="D955" s="4" t="s">
        <v>178</v>
      </c>
      <c r="E955" s="4" t="s">
        <v>24</v>
      </c>
      <c r="F955" s="4" t="s">
        <v>136</v>
      </c>
      <c r="H955" s="11">
        <f t="shared" si="28"/>
        <v>0</v>
      </c>
      <c r="I955" s="11">
        <f t="shared" si="28"/>
        <v>3</v>
      </c>
      <c r="J955" s="11">
        <f t="shared" si="29"/>
        <v>0</v>
      </c>
    </row>
    <row r="956" spans="2:10" x14ac:dyDescent="0.3">
      <c r="B956" s="7">
        <v>41364</v>
      </c>
      <c r="C956" s="9">
        <v>165544.28</v>
      </c>
      <c r="D956" s="4" t="s">
        <v>178</v>
      </c>
      <c r="E956" s="4" t="s">
        <v>24</v>
      </c>
      <c r="F956" s="4" t="s">
        <v>142</v>
      </c>
      <c r="H956" s="11">
        <f t="shared" si="28"/>
        <v>0</v>
      </c>
      <c r="I956" s="11">
        <f t="shared" si="28"/>
        <v>3</v>
      </c>
      <c r="J956" s="11">
        <f t="shared" si="29"/>
        <v>0</v>
      </c>
    </row>
    <row r="957" spans="2:10" x14ac:dyDescent="0.3">
      <c r="B957" s="7">
        <v>41364</v>
      </c>
      <c r="C957" s="9">
        <v>150860.76</v>
      </c>
      <c r="D957" s="4" t="s">
        <v>178</v>
      </c>
      <c r="E957" s="4" t="s">
        <v>24</v>
      </c>
      <c r="F957" s="4" t="s">
        <v>145</v>
      </c>
      <c r="H957" s="11">
        <f t="shared" si="28"/>
        <v>0</v>
      </c>
      <c r="I957" s="11">
        <f t="shared" si="28"/>
        <v>3</v>
      </c>
      <c r="J957" s="11">
        <f t="shared" si="29"/>
        <v>0</v>
      </c>
    </row>
    <row r="958" spans="2:10" x14ac:dyDescent="0.3">
      <c r="B958" s="7">
        <v>41364</v>
      </c>
      <c r="C958" s="9">
        <v>145966.59</v>
      </c>
      <c r="D958" s="4" t="s">
        <v>178</v>
      </c>
      <c r="E958" s="4" t="s">
        <v>24</v>
      </c>
      <c r="F958" s="4" t="s">
        <v>147</v>
      </c>
      <c r="H958" s="11">
        <f t="shared" si="28"/>
        <v>0</v>
      </c>
      <c r="I958" s="11">
        <f t="shared" si="28"/>
        <v>3</v>
      </c>
      <c r="J958" s="11">
        <f t="shared" si="29"/>
        <v>0</v>
      </c>
    </row>
    <row r="959" spans="2:10" x14ac:dyDescent="0.3">
      <c r="B959" s="7">
        <v>41364</v>
      </c>
      <c r="C959" s="9">
        <v>145862.88</v>
      </c>
      <c r="D959" s="4" t="s">
        <v>178</v>
      </c>
      <c r="E959" s="4" t="s">
        <v>24</v>
      </c>
      <c r="F959" s="4" t="s">
        <v>141</v>
      </c>
      <c r="H959" s="11">
        <f t="shared" si="28"/>
        <v>0</v>
      </c>
      <c r="I959" s="11">
        <f t="shared" si="28"/>
        <v>3</v>
      </c>
      <c r="J959" s="11">
        <f t="shared" si="29"/>
        <v>0</v>
      </c>
    </row>
    <row r="960" spans="2:10" x14ac:dyDescent="0.3">
      <c r="B960" s="7">
        <v>41364</v>
      </c>
      <c r="C960" s="9">
        <v>142347.4</v>
      </c>
      <c r="D960" s="4" t="s">
        <v>178</v>
      </c>
      <c r="E960" s="4" t="s">
        <v>24</v>
      </c>
      <c r="F960" s="4" t="s">
        <v>132</v>
      </c>
      <c r="H960" s="11">
        <f t="shared" si="28"/>
        <v>0</v>
      </c>
      <c r="I960" s="11">
        <f t="shared" si="28"/>
        <v>3</v>
      </c>
      <c r="J960" s="11">
        <f t="shared" si="29"/>
        <v>0</v>
      </c>
    </row>
    <row r="961" spans="2:10" x14ac:dyDescent="0.3">
      <c r="B961" s="7">
        <v>41364</v>
      </c>
      <c r="C961" s="9">
        <v>136079.37</v>
      </c>
      <c r="D961" s="4" t="s">
        <v>178</v>
      </c>
      <c r="E961" s="4" t="s">
        <v>24</v>
      </c>
      <c r="F961" s="4" t="s">
        <v>143</v>
      </c>
      <c r="H961" s="11">
        <f t="shared" si="28"/>
        <v>0</v>
      </c>
      <c r="I961" s="11">
        <f t="shared" si="28"/>
        <v>3</v>
      </c>
      <c r="J961" s="11">
        <f t="shared" si="29"/>
        <v>0</v>
      </c>
    </row>
    <row r="962" spans="2:10" x14ac:dyDescent="0.3">
      <c r="B962" s="7">
        <v>41364</v>
      </c>
      <c r="C962" s="9">
        <v>131512.51</v>
      </c>
      <c r="D962" s="4" t="s">
        <v>178</v>
      </c>
      <c r="E962" s="4" t="s">
        <v>24</v>
      </c>
      <c r="F962" s="4" t="s">
        <v>136</v>
      </c>
      <c r="H962" s="11">
        <f t="shared" si="28"/>
        <v>0</v>
      </c>
      <c r="I962" s="11">
        <f t="shared" si="28"/>
        <v>3</v>
      </c>
      <c r="J962" s="11">
        <f t="shared" si="29"/>
        <v>0</v>
      </c>
    </row>
    <row r="963" spans="2:10" x14ac:dyDescent="0.3">
      <c r="B963" s="7">
        <v>41364</v>
      </c>
      <c r="C963" s="9">
        <v>129909.15</v>
      </c>
      <c r="D963" s="4" t="s">
        <v>178</v>
      </c>
      <c r="E963" s="4" t="s">
        <v>24</v>
      </c>
      <c r="F963" s="4" t="s">
        <v>128</v>
      </c>
      <c r="H963" s="11">
        <f t="shared" si="28"/>
        <v>0</v>
      </c>
      <c r="I963" s="11">
        <f t="shared" si="28"/>
        <v>3</v>
      </c>
      <c r="J963" s="11">
        <f t="shared" si="29"/>
        <v>0</v>
      </c>
    </row>
    <row r="964" spans="2:10" x14ac:dyDescent="0.3">
      <c r="B964" s="7">
        <v>41364</v>
      </c>
      <c r="C964" s="9">
        <v>121568.08</v>
      </c>
      <c r="D964" s="4" t="s">
        <v>178</v>
      </c>
      <c r="E964" s="4" t="s">
        <v>24</v>
      </c>
      <c r="F964" s="4" t="s">
        <v>127</v>
      </c>
      <c r="H964" s="11">
        <f t="shared" ref="H964:I1027" si="30">IF(ISBLANK(A964),0,MONTH(A964))</f>
        <v>0</v>
      </c>
      <c r="I964" s="11">
        <f t="shared" si="30"/>
        <v>3</v>
      </c>
      <c r="J964" s="11">
        <f t="shared" ref="J964:J1027" si="31">WEEKNUM(A964)</f>
        <v>0</v>
      </c>
    </row>
    <row r="965" spans="2:10" x14ac:dyDescent="0.3">
      <c r="B965" s="7">
        <v>41364</v>
      </c>
      <c r="C965" s="9">
        <v>111629.48</v>
      </c>
      <c r="D965" s="4" t="s">
        <v>178</v>
      </c>
      <c r="E965" s="4" t="s">
        <v>24</v>
      </c>
      <c r="F965" s="4" t="s">
        <v>137</v>
      </c>
      <c r="H965" s="11">
        <f t="shared" si="30"/>
        <v>0</v>
      </c>
      <c r="I965" s="11">
        <f t="shared" si="30"/>
        <v>3</v>
      </c>
      <c r="J965" s="11">
        <f t="shared" si="31"/>
        <v>0</v>
      </c>
    </row>
    <row r="966" spans="2:10" x14ac:dyDescent="0.3">
      <c r="B966" s="7">
        <v>41364</v>
      </c>
      <c r="C966" s="9">
        <v>100056.33</v>
      </c>
      <c r="D966" s="4" t="s">
        <v>178</v>
      </c>
      <c r="E966" s="4" t="s">
        <v>24</v>
      </c>
      <c r="F966" s="4" t="s">
        <v>146</v>
      </c>
      <c r="H966" s="11">
        <f t="shared" si="30"/>
        <v>0</v>
      </c>
      <c r="I966" s="11">
        <f t="shared" si="30"/>
        <v>3</v>
      </c>
      <c r="J966" s="11">
        <f t="shared" si="31"/>
        <v>0</v>
      </c>
    </row>
    <row r="967" spans="2:10" x14ac:dyDescent="0.3">
      <c r="B967" s="7">
        <v>41364</v>
      </c>
      <c r="C967" s="9">
        <v>97367.7</v>
      </c>
      <c r="D967" s="4" t="s">
        <v>178</v>
      </c>
      <c r="E967" s="4" t="s">
        <v>24</v>
      </c>
      <c r="F967" s="4" t="s">
        <v>132</v>
      </c>
      <c r="H967" s="11">
        <f t="shared" si="30"/>
        <v>0</v>
      </c>
      <c r="I967" s="11">
        <f t="shared" si="30"/>
        <v>3</v>
      </c>
      <c r="J967" s="11">
        <f t="shared" si="31"/>
        <v>0</v>
      </c>
    </row>
    <row r="968" spans="2:10" x14ac:dyDescent="0.3">
      <c r="B968" s="7">
        <v>41364</v>
      </c>
      <c r="C968" s="9">
        <v>89506.28</v>
      </c>
      <c r="D968" s="4" t="s">
        <v>178</v>
      </c>
      <c r="E968" s="4" t="s">
        <v>24</v>
      </c>
      <c r="F968" s="4" t="s">
        <v>147</v>
      </c>
      <c r="H968" s="11">
        <f t="shared" si="30"/>
        <v>0</v>
      </c>
      <c r="I968" s="11">
        <f t="shared" si="30"/>
        <v>3</v>
      </c>
      <c r="J968" s="11">
        <f t="shared" si="31"/>
        <v>0</v>
      </c>
    </row>
    <row r="969" spans="2:10" x14ac:dyDescent="0.3">
      <c r="B969" s="7">
        <v>41364</v>
      </c>
      <c r="C969" s="9">
        <v>89092.88</v>
      </c>
      <c r="D969" s="4" t="s">
        <v>178</v>
      </c>
      <c r="E969" s="4" t="s">
        <v>24</v>
      </c>
      <c r="F969" s="4" t="s">
        <v>141</v>
      </c>
      <c r="H969" s="11">
        <f t="shared" si="30"/>
        <v>0</v>
      </c>
      <c r="I969" s="11">
        <f t="shared" si="30"/>
        <v>3</v>
      </c>
      <c r="J969" s="11">
        <f t="shared" si="31"/>
        <v>0</v>
      </c>
    </row>
    <row r="970" spans="2:10" x14ac:dyDescent="0.3">
      <c r="B970" s="7">
        <v>41364</v>
      </c>
      <c r="C970" s="9">
        <v>88682.9</v>
      </c>
      <c r="D970" s="4" t="s">
        <v>178</v>
      </c>
      <c r="E970" s="4" t="s">
        <v>24</v>
      </c>
      <c r="F970" s="4" t="s">
        <v>137</v>
      </c>
      <c r="H970" s="11">
        <f t="shared" si="30"/>
        <v>0</v>
      </c>
      <c r="I970" s="11">
        <f t="shared" si="30"/>
        <v>3</v>
      </c>
      <c r="J970" s="11">
        <f t="shared" si="31"/>
        <v>0</v>
      </c>
    </row>
    <row r="971" spans="2:10" x14ac:dyDescent="0.3">
      <c r="B971" s="7">
        <v>41364</v>
      </c>
      <c r="C971" s="9">
        <v>87355.4</v>
      </c>
      <c r="D971" s="4" t="s">
        <v>178</v>
      </c>
      <c r="E971" s="4" t="s">
        <v>24</v>
      </c>
      <c r="F971" s="4" t="s">
        <v>137</v>
      </c>
      <c r="H971" s="11">
        <f t="shared" si="30"/>
        <v>0</v>
      </c>
      <c r="I971" s="11">
        <f t="shared" si="30"/>
        <v>3</v>
      </c>
      <c r="J971" s="11">
        <f t="shared" si="31"/>
        <v>0</v>
      </c>
    </row>
    <row r="972" spans="2:10" x14ac:dyDescent="0.3">
      <c r="B972" s="7">
        <v>41364</v>
      </c>
      <c r="C972" s="9">
        <v>81030.600000000006</v>
      </c>
      <c r="D972" s="4" t="s">
        <v>178</v>
      </c>
      <c r="E972" s="4" t="s">
        <v>24</v>
      </c>
      <c r="F972" s="4" t="s">
        <v>137</v>
      </c>
      <c r="H972" s="11">
        <f t="shared" si="30"/>
        <v>0</v>
      </c>
      <c r="I972" s="11">
        <f t="shared" si="30"/>
        <v>3</v>
      </c>
      <c r="J972" s="11">
        <f t="shared" si="31"/>
        <v>0</v>
      </c>
    </row>
    <row r="973" spans="2:10" x14ac:dyDescent="0.3">
      <c r="B973" s="7">
        <v>41364</v>
      </c>
      <c r="C973" s="9">
        <v>80770.41</v>
      </c>
      <c r="D973" s="4" t="s">
        <v>178</v>
      </c>
      <c r="E973" s="4" t="s">
        <v>24</v>
      </c>
      <c r="F973" s="4" t="s">
        <v>136</v>
      </c>
      <c r="H973" s="11">
        <f t="shared" si="30"/>
        <v>0</v>
      </c>
      <c r="I973" s="11">
        <f t="shared" si="30"/>
        <v>3</v>
      </c>
      <c r="J973" s="11">
        <f t="shared" si="31"/>
        <v>0</v>
      </c>
    </row>
    <row r="974" spans="2:10" x14ac:dyDescent="0.3">
      <c r="B974" s="7">
        <v>41364</v>
      </c>
      <c r="C974" s="9">
        <v>79130.679999999993</v>
      </c>
      <c r="D974" s="4" t="s">
        <v>178</v>
      </c>
      <c r="E974" s="4" t="s">
        <v>24</v>
      </c>
      <c r="F974" s="4" t="s">
        <v>146</v>
      </c>
      <c r="H974" s="11">
        <f t="shared" si="30"/>
        <v>0</v>
      </c>
      <c r="I974" s="11">
        <f t="shared" si="30"/>
        <v>3</v>
      </c>
      <c r="J974" s="11">
        <f t="shared" si="31"/>
        <v>0</v>
      </c>
    </row>
    <row r="975" spans="2:10" x14ac:dyDescent="0.3">
      <c r="B975" s="7">
        <v>41364</v>
      </c>
      <c r="C975" s="9">
        <v>76194.13</v>
      </c>
      <c r="D975" s="4" t="s">
        <v>178</v>
      </c>
      <c r="E975" s="4" t="s">
        <v>24</v>
      </c>
      <c r="F975" s="4" t="s">
        <v>140</v>
      </c>
      <c r="H975" s="11">
        <f t="shared" si="30"/>
        <v>0</v>
      </c>
      <c r="I975" s="11">
        <f t="shared" si="30"/>
        <v>3</v>
      </c>
      <c r="J975" s="11">
        <f t="shared" si="31"/>
        <v>0</v>
      </c>
    </row>
    <row r="976" spans="2:10" x14ac:dyDescent="0.3">
      <c r="B976" s="7">
        <v>41364</v>
      </c>
      <c r="C976" s="9">
        <v>75420.820000000007</v>
      </c>
      <c r="D976" s="4" t="s">
        <v>178</v>
      </c>
      <c r="E976" s="4" t="s">
        <v>24</v>
      </c>
      <c r="F976" s="4" t="s">
        <v>146</v>
      </c>
      <c r="H976" s="11">
        <f t="shared" si="30"/>
        <v>0</v>
      </c>
      <c r="I976" s="11">
        <f t="shared" si="30"/>
        <v>3</v>
      </c>
      <c r="J976" s="11">
        <f t="shared" si="31"/>
        <v>0</v>
      </c>
    </row>
    <row r="977" spans="2:10" x14ac:dyDescent="0.3">
      <c r="B977" s="7">
        <v>41364</v>
      </c>
      <c r="C977" s="9">
        <v>70847.61</v>
      </c>
      <c r="D977" s="4" t="s">
        <v>178</v>
      </c>
      <c r="E977" s="4" t="s">
        <v>24</v>
      </c>
      <c r="F977" s="4" t="s">
        <v>137</v>
      </c>
      <c r="H977" s="11">
        <f t="shared" si="30"/>
        <v>0</v>
      </c>
      <c r="I977" s="11">
        <f t="shared" si="30"/>
        <v>3</v>
      </c>
      <c r="J977" s="11">
        <f t="shared" si="31"/>
        <v>0</v>
      </c>
    </row>
    <row r="978" spans="2:10" x14ac:dyDescent="0.3">
      <c r="B978" s="7">
        <v>41364</v>
      </c>
      <c r="C978" s="9">
        <v>65980.399999999994</v>
      </c>
      <c r="D978" s="4" t="s">
        <v>178</v>
      </c>
      <c r="E978" s="4" t="s">
        <v>24</v>
      </c>
      <c r="F978" s="4" t="s">
        <v>130</v>
      </c>
      <c r="H978" s="11">
        <f t="shared" si="30"/>
        <v>0</v>
      </c>
      <c r="I978" s="11">
        <f t="shared" si="30"/>
        <v>3</v>
      </c>
      <c r="J978" s="11">
        <f t="shared" si="31"/>
        <v>0</v>
      </c>
    </row>
    <row r="979" spans="2:10" x14ac:dyDescent="0.3">
      <c r="B979" s="7">
        <v>41364</v>
      </c>
      <c r="C979" s="9">
        <v>65519.92</v>
      </c>
      <c r="D979" s="4" t="s">
        <v>178</v>
      </c>
      <c r="E979" s="4" t="s">
        <v>24</v>
      </c>
      <c r="F979" s="4" t="s">
        <v>127</v>
      </c>
      <c r="H979" s="11">
        <f t="shared" si="30"/>
        <v>0</v>
      </c>
      <c r="I979" s="11">
        <f t="shared" si="30"/>
        <v>3</v>
      </c>
      <c r="J979" s="11">
        <f t="shared" si="31"/>
        <v>0</v>
      </c>
    </row>
    <row r="980" spans="2:10" x14ac:dyDescent="0.3">
      <c r="B980" s="7">
        <v>41364</v>
      </c>
      <c r="C980" s="9">
        <v>65419.199999999997</v>
      </c>
      <c r="D980" s="4" t="s">
        <v>178</v>
      </c>
      <c r="E980" s="4" t="s">
        <v>24</v>
      </c>
      <c r="F980" s="4" t="s">
        <v>145</v>
      </c>
      <c r="H980" s="11">
        <f t="shared" si="30"/>
        <v>0</v>
      </c>
      <c r="I980" s="11">
        <f t="shared" si="30"/>
        <v>3</v>
      </c>
      <c r="J980" s="11">
        <f t="shared" si="31"/>
        <v>0</v>
      </c>
    </row>
    <row r="981" spans="2:10" x14ac:dyDescent="0.3">
      <c r="B981" s="7">
        <v>41364</v>
      </c>
      <c r="C981" s="9">
        <v>59422.18</v>
      </c>
      <c r="D981" s="4" t="s">
        <v>178</v>
      </c>
      <c r="E981" s="4" t="s">
        <v>24</v>
      </c>
      <c r="F981" s="4" t="s">
        <v>137</v>
      </c>
      <c r="H981" s="11">
        <f t="shared" si="30"/>
        <v>0</v>
      </c>
      <c r="I981" s="11">
        <f t="shared" si="30"/>
        <v>3</v>
      </c>
      <c r="J981" s="11">
        <f t="shared" si="31"/>
        <v>0</v>
      </c>
    </row>
    <row r="982" spans="2:10" x14ac:dyDescent="0.3">
      <c r="B982" s="7">
        <v>41364</v>
      </c>
      <c r="C982" s="9">
        <v>57619.98</v>
      </c>
      <c r="D982" s="4" t="s">
        <v>178</v>
      </c>
      <c r="E982" s="4" t="s">
        <v>24</v>
      </c>
      <c r="F982" s="4" t="s">
        <v>144</v>
      </c>
      <c r="H982" s="11">
        <f t="shared" si="30"/>
        <v>0</v>
      </c>
      <c r="I982" s="11">
        <f t="shared" si="30"/>
        <v>3</v>
      </c>
      <c r="J982" s="11">
        <f t="shared" si="31"/>
        <v>0</v>
      </c>
    </row>
    <row r="983" spans="2:10" x14ac:dyDescent="0.3">
      <c r="B983" s="7">
        <v>41364</v>
      </c>
      <c r="C983" s="9">
        <v>55208.160000000003</v>
      </c>
      <c r="D983" s="4" t="s">
        <v>178</v>
      </c>
      <c r="E983" s="4" t="s">
        <v>24</v>
      </c>
      <c r="F983" s="4" t="s">
        <v>128</v>
      </c>
      <c r="H983" s="11">
        <f t="shared" si="30"/>
        <v>0</v>
      </c>
      <c r="I983" s="11">
        <f t="shared" si="30"/>
        <v>3</v>
      </c>
      <c r="J983" s="11">
        <f t="shared" si="31"/>
        <v>0</v>
      </c>
    </row>
    <row r="984" spans="2:10" x14ac:dyDescent="0.3">
      <c r="B984" s="7">
        <v>41364</v>
      </c>
      <c r="C984" s="9">
        <v>53103.91</v>
      </c>
      <c r="D984" s="4" t="s">
        <v>178</v>
      </c>
      <c r="E984" s="4" t="s">
        <v>24</v>
      </c>
      <c r="F984" s="4" t="s">
        <v>147</v>
      </c>
      <c r="H984" s="11">
        <f t="shared" si="30"/>
        <v>0</v>
      </c>
      <c r="I984" s="11">
        <f t="shared" si="30"/>
        <v>3</v>
      </c>
      <c r="J984" s="11">
        <f t="shared" si="31"/>
        <v>0</v>
      </c>
    </row>
    <row r="985" spans="2:10" x14ac:dyDescent="0.3">
      <c r="B985" s="7">
        <v>41364</v>
      </c>
      <c r="C985" s="9">
        <v>52383.1</v>
      </c>
      <c r="D985" s="4" t="s">
        <v>178</v>
      </c>
      <c r="E985" s="4" t="s">
        <v>24</v>
      </c>
      <c r="F985" s="4" t="s">
        <v>138</v>
      </c>
      <c r="H985" s="11">
        <f t="shared" si="30"/>
        <v>0</v>
      </c>
      <c r="I985" s="11">
        <f t="shared" si="30"/>
        <v>3</v>
      </c>
      <c r="J985" s="11">
        <f t="shared" si="31"/>
        <v>0</v>
      </c>
    </row>
    <row r="986" spans="2:10" x14ac:dyDescent="0.3">
      <c r="B986" s="7">
        <v>41364</v>
      </c>
      <c r="C986" s="9">
        <v>50154.720000000001</v>
      </c>
      <c r="D986" s="4" t="s">
        <v>178</v>
      </c>
      <c r="E986" s="4" t="s">
        <v>24</v>
      </c>
      <c r="F986" s="4" t="s">
        <v>134</v>
      </c>
      <c r="H986" s="11">
        <f t="shared" si="30"/>
        <v>0</v>
      </c>
      <c r="I986" s="11">
        <f t="shared" si="30"/>
        <v>3</v>
      </c>
      <c r="J986" s="11">
        <f t="shared" si="31"/>
        <v>0</v>
      </c>
    </row>
    <row r="987" spans="2:10" x14ac:dyDescent="0.3">
      <c r="B987" s="7">
        <v>41364</v>
      </c>
      <c r="C987" s="9">
        <v>49067.89</v>
      </c>
      <c r="D987" s="4" t="s">
        <v>178</v>
      </c>
      <c r="E987" s="4" t="s">
        <v>24</v>
      </c>
      <c r="F987" s="4" t="s">
        <v>137</v>
      </c>
      <c r="H987" s="11">
        <f t="shared" si="30"/>
        <v>0</v>
      </c>
      <c r="I987" s="11">
        <f t="shared" si="30"/>
        <v>3</v>
      </c>
      <c r="J987" s="11">
        <f t="shared" si="31"/>
        <v>0</v>
      </c>
    </row>
    <row r="988" spans="2:10" x14ac:dyDescent="0.3">
      <c r="B988" s="7">
        <v>41364</v>
      </c>
      <c r="C988" s="9">
        <v>46134.85</v>
      </c>
      <c r="D988" s="4" t="s">
        <v>178</v>
      </c>
      <c r="E988" s="4" t="s">
        <v>24</v>
      </c>
      <c r="F988" s="4" t="s">
        <v>140</v>
      </c>
      <c r="H988" s="11">
        <f t="shared" si="30"/>
        <v>0</v>
      </c>
      <c r="I988" s="11">
        <f t="shared" si="30"/>
        <v>3</v>
      </c>
      <c r="J988" s="11">
        <f t="shared" si="31"/>
        <v>0</v>
      </c>
    </row>
    <row r="989" spans="2:10" x14ac:dyDescent="0.3">
      <c r="B989" s="7">
        <v>41364</v>
      </c>
      <c r="C989" s="9">
        <v>45750.48</v>
      </c>
      <c r="D989" s="4" t="s">
        <v>178</v>
      </c>
      <c r="E989" s="4" t="s">
        <v>24</v>
      </c>
      <c r="F989" s="4" t="s">
        <v>139</v>
      </c>
      <c r="H989" s="11">
        <f t="shared" si="30"/>
        <v>0</v>
      </c>
      <c r="I989" s="11">
        <f t="shared" si="30"/>
        <v>3</v>
      </c>
      <c r="J989" s="11">
        <f t="shared" si="31"/>
        <v>0</v>
      </c>
    </row>
    <row r="990" spans="2:10" x14ac:dyDescent="0.3">
      <c r="B990" s="7">
        <v>41364</v>
      </c>
      <c r="C990" s="9">
        <v>42484.89</v>
      </c>
      <c r="D990" s="4" t="s">
        <v>178</v>
      </c>
      <c r="E990" s="4" t="s">
        <v>24</v>
      </c>
      <c r="F990" s="4" t="s">
        <v>145</v>
      </c>
      <c r="H990" s="11">
        <f t="shared" si="30"/>
        <v>0</v>
      </c>
      <c r="I990" s="11">
        <f t="shared" si="30"/>
        <v>3</v>
      </c>
      <c r="J990" s="11">
        <f t="shared" si="31"/>
        <v>0</v>
      </c>
    </row>
    <row r="991" spans="2:10" x14ac:dyDescent="0.3">
      <c r="B991" s="7">
        <v>41364</v>
      </c>
      <c r="C991" s="9">
        <v>42178.400000000001</v>
      </c>
      <c r="D991" s="4" t="s">
        <v>178</v>
      </c>
      <c r="E991" s="4" t="s">
        <v>24</v>
      </c>
      <c r="F991" s="4" t="s">
        <v>136</v>
      </c>
      <c r="H991" s="11">
        <f t="shared" si="30"/>
        <v>0</v>
      </c>
      <c r="I991" s="11">
        <f t="shared" si="30"/>
        <v>3</v>
      </c>
      <c r="J991" s="11">
        <f t="shared" si="31"/>
        <v>0</v>
      </c>
    </row>
    <row r="992" spans="2:10" x14ac:dyDescent="0.3">
      <c r="B992" s="7">
        <v>41364</v>
      </c>
      <c r="C992" s="9">
        <v>40639.199999999997</v>
      </c>
      <c r="D992" s="4" t="s">
        <v>178</v>
      </c>
      <c r="E992" s="4" t="s">
        <v>24</v>
      </c>
      <c r="F992" s="4" t="s">
        <v>134</v>
      </c>
      <c r="H992" s="11">
        <f t="shared" si="30"/>
        <v>0</v>
      </c>
      <c r="I992" s="11">
        <f t="shared" si="30"/>
        <v>3</v>
      </c>
      <c r="J992" s="11">
        <f t="shared" si="31"/>
        <v>0</v>
      </c>
    </row>
    <row r="993" spans="2:10" x14ac:dyDescent="0.3">
      <c r="B993" s="7">
        <v>41364</v>
      </c>
      <c r="C993" s="9">
        <v>38940</v>
      </c>
      <c r="D993" s="4" t="s">
        <v>178</v>
      </c>
      <c r="E993" s="4" t="s">
        <v>24</v>
      </c>
      <c r="F993" s="4" t="s">
        <v>147</v>
      </c>
      <c r="H993" s="11">
        <f t="shared" si="30"/>
        <v>0</v>
      </c>
      <c r="I993" s="11">
        <f t="shared" si="30"/>
        <v>3</v>
      </c>
      <c r="J993" s="11">
        <f t="shared" si="31"/>
        <v>0</v>
      </c>
    </row>
    <row r="994" spans="2:10" x14ac:dyDescent="0.3">
      <c r="B994" s="7">
        <v>41364</v>
      </c>
      <c r="C994" s="9">
        <v>38635.56</v>
      </c>
      <c r="D994" s="4" t="s">
        <v>178</v>
      </c>
      <c r="E994" s="4" t="s">
        <v>24</v>
      </c>
      <c r="F994" s="4" t="s">
        <v>145</v>
      </c>
      <c r="H994" s="11">
        <f t="shared" si="30"/>
        <v>0</v>
      </c>
      <c r="I994" s="11">
        <f t="shared" si="30"/>
        <v>3</v>
      </c>
      <c r="J994" s="11">
        <f t="shared" si="31"/>
        <v>0</v>
      </c>
    </row>
    <row r="995" spans="2:10" x14ac:dyDescent="0.3">
      <c r="B995" s="7">
        <v>41364</v>
      </c>
      <c r="C995" s="9">
        <v>38220.9</v>
      </c>
      <c r="D995" s="4" t="s">
        <v>178</v>
      </c>
      <c r="E995" s="4" t="s">
        <v>24</v>
      </c>
      <c r="F995" s="4" t="s">
        <v>128</v>
      </c>
      <c r="H995" s="11">
        <f t="shared" si="30"/>
        <v>0</v>
      </c>
      <c r="I995" s="11">
        <f t="shared" si="30"/>
        <v>3</v>
      </c>
      <c r="J995" s="11">
        <f t="shared" si="31"/>
        <v>0</v>
      </c>
    </row>
    <row r="996" spans="2:10" x14ac:dyDescent="0.3">
      <c r="B996" s="7">
        <v>41364</v>
      </c>
      <c r="C996" s="9">
        <v>37339.9</v>
      </c>
      <c r="D996" s="4" t="s">
        <v>178</v>
      </c>
      <c r="E996" s="4" t="s">
        <v>24</v>
      </c>
      <c r="F996" s="4" t="s">
        <v>131</v>
      </c>
      <c r="H996" s="11">
        <f t="shared" si="30"/>
        <v>0</v>
      </c>
      <c r="I996" s="11">
        <f t="shared" si="30"/>
        <v>3</v>
      </c>
      <c r="J996" s="11">
        <f t="shared" si="31"/>
        <v>0</v>
      </c>
    </row>
    <row r="997" spans="2:10" x14ac:dyDescent="0.3">
      <c r="B997" s="7">
        <v>41364</v>
      </c>
      <c r="C997" s="9">
        <v>37055.910000000003</v>
      </c>
      <c r="D997" s="4" t="s">
        <v>178</v>
      </c>
      <c r="E997" s="4" t="s">
        <v>24</v>
      </c>
      <c r="F997" s="4" t="s">
        <v>142</v>
      </c>
      <c r="H997" s="11">
        <f t="shared" si="30"/>
        <v>0</v>
      </c>
      <c r="I997" s="11">
        <f t="shared" si="30"/>
        <v>3</v>
      </c>
      <c r="J997" s="11">
        <f t="shared" si="31"/>
        <v>0</v>
      </c>
    </row>
    <row r="998" spans="2:10" x14ac:dyDescent="0.3">
      <c r="B998" s="7">
        <v>41364</v>
      </c>
      <c r="C998" s="9">
        <v>34266.35</v>
      </c>
      <c r="D998" s="4" t="s">
        <v>178</v>
      </c>
      <c r="E998" s="4" t="s">
        <v>24</v>
      </c>
      <c r="F998" s="4" t="s">
        <v>141</v>
      </c>
      <c r="H998" s="11">
        <f t="shared" si="30"/>
        <v>0</v>
      </c>
      <c r="I998" s="11">
        <f t="shared" si="30"/>
        <v>3</v>
      </c>
      <c r="J998" s="11">
        <f t="shared" si="31"/>
        <v>0</v>
      </c>
    </row>
    <row r="999" spans="2:10" x14ac:dyDescent="0.3">
      <c r="B999" s="7">
        <v>41364</v>
      </c>
      <c r="C999" s="9">
        <v>31350.240000000002</v>
      </c>
      <c r="D999" s="4" t="s">
        <v>178</v>
      </c>
      <c r="E999" s="4" t="s">
        <v>24</v>
      </c>
      <c r="F999" s="4" t="s">
        <v>147</v>
      </c>
      <c r="H999" s="11">
        <f t="shared" si="30"/>
        <v>0</v>
      </c>
      <c r="I999" s="11">
        <f t="shared" si="30"/>
        <v>3</v>
      </c>
      <c r="J999" s="11">
        <f t="shared" si="31"/>
        <v>0</v>
      </c>
    </row>
    <row r="1000" spans="2:10" x14ac:dyDescent="0.3">
      <c r="B1000" s="7">
        <v>41364</v>
      </c>
      <c r="C1000" s="9">
        <v>30929.4</v>
      </c>
      <c r="D1000" s="4" t="s">
        <v>178</v>
      </c>
      <c r="E1000" s="4" t="s">
        <v>24</v>
      </c>
      <c r="F1000" s="4" t="s">
        <v>146</v>
      </c>
      <c r="H1000" s="11">
        <f t="shared" si="30"/>
        <v>0</v>
      </c>
      <c r="I1000" s="11">
        <f t="shared" si="30"/>
        <v>3</v>
      </c>
      <c r="J1000" s="11">
        <f t="shared" si="31"/>
        <v>0</v>
      </c>
    </row>
    <row r="1001" spans="2:10" x14ac:dyDescent="0.3">
      <c r="B1001" s="7">
        <v>41364</v>
      </c>
      <c r="C1001" s="9">
        <v>28806.560000000001</v>
      </c>
      <c r="D1001" s="4" t="s">
        <v>178</v>
      </c>
      <c r="E1001" s="4" t="s">
        <v>24</v>
      </c>
      <c r="F1001" s="4" t="s">
        <v>136</v>
      </c>
      <c r="H1001" s="11">
        <f t="shared" si="30"/>
        <v>0</v>
      </c>
      <c r="I1001" s="11">
        <f t="shared" si="30"/>
        <v>3</v>
      </c>
      <c r="J1001" s="11">
        <f t="shared" si="31"/>
        <v>0</v>
      </c>
    </row>
    <row r="1002" spans="2:10" x14ac:dyDescent="0.3">
      <c r="B1002" s="7">
        <v>41364</v>
      </c>
      <c r="C1002" s="9">
        <v>27647.19</v>
      </c>
      <c r="D1002" s="4" t="s">
        <v>178</v>
      </c>
      <c r="E1002" s="4" t="s">
        <v>24</v>
      </c>
      <c r="F1002" s="4" t="s">
        <v>137</v>
      </c>
      <c r="H1002" s="11">
        <f t="shared" si="30"/>
        <v>0</v>
      </c>
      <c r="I1002" s="11">
        <f t="shared" si="30"/>
        <v>3</v>
      </c>
      <c r="J1002" s="11">
        <f t="shared" si="31"/>
        <v>0</v>
      </c>
    </row>
    <row r="1003" spans="2:10" x14ac:dyDescent="0.3">
      <c r="B1003" s="7">
        <v>41364</v>
      </c>
      <c r="C1003" s="9">
        <v>24086.16</v>
      </c>
      <c r="D1003" s="4" t="s">
        <v>178</v>
      </c>
      <c r="E1003" s="4" t="s">
        <v>24</v>
      </c>
      <c r="F1003" s="4" t="s">
        <v>144</v>
      </c>
      <c r="H1003" s="11">
        <f t="shared" si="30"/>
        <v>0</v>
      </c>
      <c r="I1003" s="11">
        <f t="shared" si="30"/>
        <v>3</v>
      </c>
      <c r="J1003" s="11">
        <f t="shared" si="31"/>
        <v>0</v>
      </c>
    </row>
    <row r="1004" spans="2:10" x14ac:dyDescent="0.3">
      <c r="B1004" s="7">
        <v>41364</v>
      </c>
      <c r="C1004" s="9">
        <v>23317.98</v>
      </c>
      <c r="D1004" s="4" t="s">
        <v>178</v>
      </c>
      <c r="E1004" s="4" t="s">
        <v>24</v>
      </c>
      <c r="F1004" s="4" t="s">
        <v>140</v>
      </c>
      <c r="H1004" s="11">
        <f t="shared" si="30"/>
        <v>0</v>
      </c>
      <c r="I1004" s="11">
        <f t="shared" si="30"/>
        <v>3</v>
      </c>
      <c r="J1004" s="11">
        <f t="shared" si="31"/>
        <v>0</v>
      </c>
    </row>
    <row r="1005" spans="2:10" x14ac:dyDescent="0.3">
      <c r="B1005" s="7">
        <v>41364</v>
      </c>
      <c r="C1005" s="9">
        <v>23293.33</v>
      </c>
      <c r="D1005" s="4" t="s">
        <v>178</v>
      </c>
      <c r="E1005" s="4" t="s">
        <v>24</v>
      </c>
      <c r="F1005" s="4" t="s">
        <v>146</v>
      </c>
      <c r="H1005" s="11">
        <f t="shared" si="30"/>
        <v>0</v>
      </c>
      <c r="I1005" s="11">
        <f t="shared" si="30"/>
        <v>3</v>
      </c>
      <c r="J1005" s="11">
        <f t="shared" si="31"/>
        <v>0</v>
      </c>
    </row>
    <row r="1006" spans="2:10" x14ac:dyDescent="0.3">
      <c r="B1006" s="7">
        <v>41364</v>
      </c>
      <c r="C1006" s="9">
        <v>21942.69</v>
      </c>
      <c r="D1006" s="4" t="s">
        <v>178</v>
      </c>
      <c r="E1006" s="4" t="s">
        <v>24</v>
      </c>
      <c r="F1006" s="4" t="s">
        <v>137</v>
      </c>
      <c r="H1006" s="11">
        <f t="shared" si="30"/>
        <v>0</v>
      </c>
      <c r="I1006" s="11">
        <f t="shared" si="30"/>
        <v>3</v>
      </c>
      <c r="J1006" s="11">
        <f t="shared" si="31"/>
        <v>0</v>
      </c>
    </row>
    <row r="1007" spans="2:10" x14ac:dyDescent="0.3">
      <c r="B1007" s="7">
        <v>41364</v>
      </c>
      <c r="C1007" s="9">
        <v>21056.81</v>
      </c>
      <c r="D1007" s="4" t="s">
        <v>178</v>
      </c>
      <c r="E1007" s="4" t="s">
        <v>24</v>
      </c>
      <c r="F1007" s="4" t="s">
        <v>135</v>
      </c>
      <c r="H1007" s="11">
        <f t="shared" si="30"/>
        <v>0</v>
      </c>
      <c r="I1007" s="11">
        <f t="shared" si="30"/>
        <v>3</v>
      </c>
      <c r="J1007" s="11">
        <f t="shared" si="31"/>
        <v>0</v>
      </c>
    </row>
    <row r="1008" spans="2:10" x14ac:dyDescent="0.3">
      <c r="B1008" s="7">
        <v>41364</v>
      </c>
      <c r="C1008" s="9">
        <v>20996.38</v>
      </c>
      <c r="D1008" s="4" t="s">
        <v>178</v>
      </c>
      <c r="E1008" s="4" t="s">
        <v>24</v>
      </c>
      <c r="F1008" s="4" t="s">
        <v>142</v>
      </c>
      <c r="H1008" s="11">
        <f t="shared" si="30"/>
        <v>0</v>
      </c>
      <c r="I1008" s="11">
        <f t="shared" si="30"/>
        <v>3</v>
      </c>
      <c r="J1008" s="11">
        <f t="shared" si="31"/>
        <v>0</v>
      </c>
    </row>
    <row r="1009" spans="2:10" x14ac:dyDescent="0.3">
      <c r="B1009" s="7">
        <v>41364</v>
      </c>
      <c r="C1009" s="9">
        <v>19110.38</v>
      </c>
      <c r="D1009" s="4" t="s">
        <v>178</v>
      </c>
      <c r="E1009" s="4" t="s">
        <v>24</v>
      </c>
      <c r="F1009" s="4" t="s">
        <v>143</v>
      </c>
      <c r="H1009" s="11">
        <f t="shared" si="30"/>
        <v>0</v>
      </c>
      <c r="I1009" s="11">
        <f t="shared" si="30"/>
        <v>3</v>
      </c>
      <c r="J1009" s="11">
        <f t="shared" si="31"/>
        <v>0</v>
      </c>
    </row>
    <row r="1010" spans="2:10" x14ac:dyDescent="0.3">
      <c r="B1010" s="7">
        <v>41364</v>
      </c>
      <c r="C1010" s="9">
        <v>17987.68</v>
      </c>
      <c r="D1010" s="4" t="s">
        <v>178</v>
      </c>
      <c r="E1010" s="4" t="s">
        <v>24</v>
      </c>
      <c r="F1010" s="4" t="s">
        <v>143</v>
      </c>
      <c r="H1010" s="11">
        <f t="shared" si="30"/>
        <v>0</v>
      </c>
      <c r="I1010" s="11">
        <f t="shared" si="30"/>
        <v>3</v>
      </c>
      <c r="J1010" s="11">
        <f t="shared" si="31"/>
        <v>0</v>
      </c>
    </row>
    <row r="1011" spans="2:10" x14ac:dyDescent="0.3">
      <c r="B1011" s="7">
        <v>41364</v>
      </c>
      <c r="C1011" s="9">
        <v>17912.400000000001</v>
      </c>
      <c r="D1011" s="4" t="s">
        <v>178</v>
      </c>
      <c r="E1011" s="4" t="s">
        <v>24</v>
      </c>
      <c r="F1011" s="4" t="s">
        <v>128</v>
      </c>
      <c r="H1011" s="11">
        <f t="shared" si="30"/>
        <v>0</v>
      </c>
      <c r="I1011" s="11">
        <f t="shared" si="30"/>
        <v>3</v>
      </c>
      <c r="J1011" s="11">
        <f t="shared" si="31"/>
        <v>0</v>
      </c>
    </row>
    <row r="1012" spans="2:10" x14ac:dyDescent="0.3">
      <c r="B1012" s="7">
        <v>41364</v>
      </c>
      <c r="C1012" s="9">
        <v>15834.74</v>
      </c>
      <c r="D1012" s="4" t="s">
        <v>178</v>
      </c>
      <c r="E1012" s="4" t="s">
        <v>24</v>
      </c>
      <c r="F1012" s="4" t="s">
        <v>129</v>
      </c>
      <c r="H1012" s="11">
        <f t="shared" si="30"/>
        <v>0</v>
      </c>
      <c r="I1012" s="11">
        <f t="shared" si="30"/>
        <v>3</v>
      </c>
      <c r="J1012" s="11">
        <f t="shared" si="31"/>
        <v>0</v>
      </c>
    </row>
    <row r="1013" spans="2:10" x14ac:dyDescent="0.3">
      <c r="B1013" s="7">
        <v>41364</v>
      </c>
      <c r="C1013" s="9">
        <v>15505.2</v>
      </c>
      <c r="D1013" s="4" t="s">
        <v>178</v>
      </c>
      <c r="E1013" s="4" t="s">
        <v>24</v>
      </c>
      <c r="F1013" s="4" t="s">
        <v>129</v>
      </c>
      <c r="H1013" s="11">
        <f t="shared" si="30"/>
        <v>0</v>
      </c>
      <c r="I1013" s="11">
        <f t="shared" si="30"/>
        <v>3</v>
      </c>
      <c r="J1013" s="11">
        <f t="shared" si="31"/>
        <v>0</v>
      </c>
    </row>
    <row r="1014" spans="2:10" x14ac:dyDescent="0.3">
      <c r="B1014" s="7">
        <v>41364</v>
      </c>
      <c r="C1014" s="9">
        <v>13247.39</v>
      </c>
      <c r="D1014" s="4" t="s">
        <v>178</v>
      </c>
      <c r="E1014" s="4" t="s">
        <v>24</v>
      </c>
      <c r="F1014" s="4" t="s">
        <v>143</v>
      </c>
      <c r="H1014" s="11">
        <f t="shared" si="30"/>
        <v>0</v>
      </c>
      <c r="I1014" s="11">
        <f t="shared" si="30"/>
        <v>3</v>
      </c>
      <c r="J1014" s="11">
        <f t="shared" si="31"/>
        <v>0</v>
      </c>
    </row>
    <row r="1015" spans="2:10" x14ac:dyDescent="0.3">
      <c r="B1015" s="7">
        <v>41364</v>
      </c>
      <c r="C1015" s="9">
        <v>13212.97</v>
      </c>
      <c r="D1015" s="4" t="s">
        <v>178</v>
      </c>
      <c r="E1015" s="4" t="s">
        <v>24</v>
      </c>
      <c r="F1015" s="4" t="s">
        <v>138</v>
      </c>
      <c r="H1015" s="11">
        <f t="shared" si="30"/>
        <v>0</v>
      </c>
      <c r="I1015" s="11">
        <f t="shared" si="30"/>
        <v>3</v>
      </c>
      <c r="J1015" s="11">
        <f t="shared" si="31"/>
        <v>0</v>
      </c>
    </row>
    <row r="1016" spans="2:10" x14ac:dyDescent="0.3">
      <c r="B1016" s="7">
        <v>41364</v>
      </c>
      <c r="C1016" s="9">
        <v>12713.82</v>
      </c>
      <c r="D1016" s="4" t="s">
        <v>178</v>
      </c>
      <c r="E1016" s="4" t="s">
        <v>24</v>
      </c>
      <c r="F1016" s="4" t="s">
        <v>142</v>
      </c>
      <c r="H1016" s="11">
        <f t="shared" si="30"/>
        <v>0</v>
      </c>
      <c r="I1016" s="11">
        <f t="shared" si="30"/>
        <v>3</v>
      </c>
      <c r="J1016" s="11">
        <f t="shared" si="31"/>
        <v>0</v>
      </c>
    </row>
    <row r="1017" spans="2:10" x14ac:dyDescent="0.3">
      <c r="B1017" s="7">
        <v>41364</v>
      </c>
      <c r="C1017" s="9">
        <v>12560.36</v>
      </c>
      <c r="D1017" s="4" t="s">
        <v>178</v>
      </c>
      <c r="E1017" s="4" t="s">
        <v>24</v>
      </c>
      <c r="F1017" s="4" t="s">
        <v>130</v>
      </c>
      <c r="H1017" s="11">
        <f t="shared" si="30"/>
        <v>0</v>
      </c>
      <c r="I1017" s="11">
        <f t="shared" si="30"/>
        <v>3</v>
      </c>
      <c r="J1017" s="11">
        <f t="shared" si="31"/>
        <v>0</v>
      </c>
    </row>
    <row r="1018" spans="2:10" x14ac:dyDescent="0.3">
      <c r="B1018" s="7">
        <v>41364</v>
      </c>
      <c r="C1018" s="9">
        <v>10311.89</v>
      </c>
      <c r="D1018" s="4" t="s">
        <v>178</v>
      </c>
      <c r="E1018" s="4" t="s">
        <v>24</v>
      </c>
      <c r="F1018" s="4" t="s">
        <v>133</v>
      </c>
      <c r="H1018" s="11">
        <f t="shared" si="30"/>
        <v>0</v>
      </c>
      <c r="I1018" s="11">
        <f t="shared" si="30"/>
        <v>3</v>
      </c>
      <c r="J1018" s="11">
        <f t="shared" si="31"/>
        <v>0</v>
      </c>
    </row>
    <row r="1019" spans="2:10" x14ac:dyDescent="0.3">
      <c r="B1019" s="7">
        <v>41364</v>
      </c>
      <c r="C1019" s="9">
        <v>8363.67</v>
      </c>
      <c r="D1019" s="4" t="s">
        <v>178</v>
      </c>
      <c r="E1019" s="4" t="s">
        <v>24</v>
      </c>
      <c r="F1019" s="4" t="s">
        <v>134</v>
      </c>
      <c r="H1019" s="11">
        <f t="shared" si="30"/>
        <v>0</v>
      </c>
      <c r="I1019" s="11">
        <f t="shared" si="30"/>
        <v>3</v>
      </c>
      <c r="J1019" s="11">
        <f t="shared" si="31"/>
        <v>0</v>
      </c>
    </row>
    <row r="1020" spans="2:10" x14ac:dyDescent="0.3">
      <c r="B1020" s="7">
        <v>41364</v>
      </c>
      <c r="C1020" s="9">
        <v>6779.63</v>
      </c>
      <c r="D1020" s="4" t="s">
        <v>178</v>
      </c>
      <c r="E1020" s="4" t="s">
        <v>24</v>
      </c>
      <c r="F1020" s="4" t="s">
        <v>130</v>
      </c>
      <c r="H1020" s="11">
        <f t="shared" si="30"/>
        <v>0</v>
      </c>
      <c r="I1020" s="11">
        <f t="shared" si="30"/>
        <v>3</v>
      </c>
      <c r="J1020" s="11">
        <f t="shared" si="31"/>
        <v>0</v>
      </c>
    </row>
    <row r="1021" spans="2:10" x14ac:dyDescent="0.3">
      <c r="B1021" s="7">
        <v>41364</v>
      </c>
      <c r="C1021" s="9">
        <v>6599.15</v>
      </c>
      <c r="D1021" s="4" t="s">
        <v>178</v>
      </c>
      <c r="E1021" s="4" t="s">
        <v>24</v>
      </c>
      <c r="F1021" s="4" t="s">
        <v>135</v>
      </c>
      <c r="H1021" s="11">
        <f t="shared" si="30"/>
        <v>0</v>
      </c>
      <c r="I1021" s="11">
        <f t="shared" si="30"/>
        <v>3</v>
      </c>
      <c r="J1021" s="11">
        <f t="shared" si="31"/>
        <v>0</v>
      </c>
    </row>
    <row r="1022" spans="2:10" x14ac:dyDescent="0.3">
      <c r="B1022" s="7">
        <v>41364</v>
      </c>
      <c r="C1022" s="9">
        <v>6162.67</v>
      </c>
      <c r="D1022" s="4" t="s">
        <v>178</v>
      </c>
      <c r="E1022" s="4" t="s">
        <v>24</v>
      </c>
      <c r="F1022" s="4" t="s">
        <v>134</v>
      </c>
      <c r="H1022" s="11">
        <f t="shared" si="30"/>
        <v>0</v>
      </c>
      <c r="I1022" s="11">
        <f t="shared" si="30"/>
        <v>3</v>
      </c>
      <c r="J1022" s="11">
        <f t="shared" si="31"/>
        <v>0</v>
      </c>
    </row>
    <row r="1023" spans="2:10" x14ac:dyDescent="0.3">
      <c r="B1023" s="7">
        <v>41364</v>
      </c>
      <c r="C1023" s="9">
        <v>5588.09</v>
      </c>
      <c r="D1023" s="4" t="s">
        <v>178</v>
      </c>
      <c r="E1023" s="4" t="s">
        <v>24</v>
      </c>
      <c r="F1023" s="4" t="s">
        <v>139</v>
      </c>
      <c r="H1023" s="11">
        <f t="shared" si="30"/>
        <v>0</v>
      </c>
      <c r="I1023" s="11">
        <f t="shared" si="30"/>
        <v>3</v>
      </c>
      <c r="J1023" s="11">
        <f t="shared" si="31"/>
        <v>0</v>
      </c>
    </row>
    <row r="1024" spans="2:10" x14ac:dyDescent="0.3">
      <c r="B1024" s="7">
        <v>41364</v>
      </c>
      <c r="C1024" s="9">
        <v>5266.81</v>
      </c>
      <c r="D1024" s="4" t="s">
        <v>178</v>
      </c>
      <c r="E1024" s="4" t="s">
        <v>24</v>
      </c>
      <c r="F1024" s="4" t="s">
        <v>140</v>
      </c>
      <c r="H1024" s="11">
        <f t="shared" si="30"/>
        <v>0</v>
      </c>
      <c r="I1024" s="11">
        <f t="shared" si="30"/>
        <v>3</v>
      </c>
      <c r="J1024" s="11">
        <f t="shared" si="31"/>
        <v>0</v>
      </c>
    </row>
    <row r="1025" spans="2:10" x14ac:dyDescent="0.3">
      <c r="B1025" s="7">
        <v>41364</v>
      </c>
      <c r="C1025" s="9">
        <v>4997.3</v>
      </c>
      <c r="D1025" s="4" t="s">
        <v>178</v>
      </c>
      <c r="E1025" s="4" t="s">
        <v>24</v>
      </c>
      <c r="F1025" s="4" t="s">
        <v>129</v>
      </c>
      <c r="H1025" s="11">
        <f t="shared" si="30"/>
        <v>0</v>
      </c>
      <c r="I1025" s="11">
        <f t="shared" si="30"/>
        <v>3</v>
      </c>
      <c r="J1025" s="11">
        <f t="shared" si="31"/>
        <v>0</v>
      </c>
    </row>
    <row r="1026" spans="2:10" x14ac:dyDescent="0.3">
      <c r="B1026" s="7">
        <v>41364</v>
      </c>
      <c r="C1026" s="9">
        <v>4935.68</v>
      </c>
      <c r="D1026" s="4" t="s">
        <v>178</v>
      </c>
      <c r="E1026" s="4" t="s">
        <v>24</v>
      </c>
      <c r="F1026" s="4" t="s">
        <v>127</v>
      </c>
      <c r="H1026" s="11">
        <f t="shared" si="30"/>
        <v>0</v>
      </c>
      <c r="I1026" s="11">
        <f t="shared" si="30"/>
        <v>3</v>
      </c>
      <c r="J1026" s="11">
        <f t="shared" si="31"/>
        <v>0</v>
      </c>
    </row>
    <row r="1027" spans="2:10" x14ac:dyDescent="0.3">
      <c r="B1027" s="7">
        <v>41364</v>
      </c>
      <c r="C1027" s="9">
        <v>4648.1000000000004</v>
      </c>
      <c r="D1027" s="4" t="s">
        <v>178</v>
      </c>
      <c r="E1027" s="4" t="s">
        <v>24</v>
      </c>
      <c r="F1027" s="4" t="s">
        <v>146</v>
      </c>
      <c r="H1027" s="11">
        <f t="shared" si="30"/>
        <v>0</v>
      </c>
      <c r="I1027" s="11">
        <f t="shared" si="30"/>
        <v>3</v>
      </c>
      <c r="J1027" s="11">
        <f t="shared" si="31"/>
        <v>0</v>
      </c>
    </row>
    <row r="1028" spans="2:10" x14ac:dyDescent="0.3">
      <c r="B1028" s="7">
        <v>41364</v>
      </c>
      <c r="C1028" s="9">
        <v>4172.07</v>
      </c>
      <c r="D1028" s="4" t="s">
        <v>178</v>
      </c>
      <c r="E1028" s="4" t="s">
        <v>24</v>
      </c>
      <c r="F1028" s="4" t="s">
        <v>131</v>
      </c>
      <c r="H1028" s="11">
        <f t="shared" ref="H1028:I1091" si="32">IF(ISBLANK(A1028),0,MONTH(A1028))</f>
        <v>0</v>
      </c>
      <c r="I1028" s="11">
        <f t="shared" si="32"/>
        <v>3</v>
      </c>
      <c r="J1028" s="11">
        <f t="shared" ref="J1028:J1091" si="33">WEEKNUM(A1028)</f>
        <v>0</v>
      </c>
    </row>
    <row r="1029" spans="2:10" x14ac:dyDescent="0.3">
      <c r="B1029" s="7">
        <v>41364</v>
      </c>
      <c r="C1029" s="9">
        <v>3807.31</v>
      </c>
      <c r="D1029" s="4" t="s">
        <v>178</v>
      </c>
      <c r="E1029" s="4" t="s">
        <v>24</v>
      </c>
      <c r="F1029" s="4" t="s">
        <v>147</v>
      </c>
      <c r="H1029" s="11">
        <f t="shared" si="32"/>
        <v>0</v>
      </c>
      <c r="I1029" s="11">
        <f t="shared" si="32"/>
        <v>3</v>
      </c>
      <c r="J1029" s="11">
        <f t="shared" si="33"/>
        <v>0</v>
      </c>
    </row>
    <row r="1030" spans="2:10" x14ac:dyDescent="0.3">
      <c r="B1030" s="7">
        <v>41364</v>
      </c>
      <c r="C1030" s="9">
        <v>3475.76</v>
      </c>
      <c r="D1030" s="4" t="s">
        <v>178</v>
      </c>
      <c r="E1030" s="4" t="s">
        <v>24</v>
      </c>
      <c r="F1030" s="4" t="s">
        <v>134</v>
      </c>
      <c r="H1030" s="11">
        <f t="shared" si="32"/>
        <v>0</v>
      </c>
      <c r="I1030" s="11">
        <f t="shared" si="32"/>
        <v>3</v>
      </c>
      <c r="J1030" s="11">
        <f t="shared" si="33"/>
        <v>0</v>
      </c>
    </row>
    <row r="1031" spans="2:10" x14ac:dyDescent="0.3">
      <c r="B1031" s="7">
        <v>41364</v>
      </c>
      <c r="C1031" s="9">
        <v>2910.25</v>
      </c>
      <c r="D1031" s="4" t="s">
        <v>178</v>
      </c>
      <c r="E1031" s="4" t="s">
        <v>24</v>
      </c>
      <c r="F1031" s="4" t="s">
        <v>133</v>
      </c>
      <c r="H1031" s="11">
        <f t="shared" si="32"/>
        <v>0</v>
      </c>
      <c r="I1031" s="11">
        <f t="shared" si="32"/>
        <v>3</v>
      </c>
      <c r="J1031" s="11">
        <f t="shared" si="33"/>
        <v>0</v>
      </c>
    </row>
    <row r="1032" spans="2:10" x14ac:dyDescent="0.3">
      <c r="B1032" s="7">
        <v>41364</v>
      </c>
      <c r="C1032" s="9">
        <v>1569.81</v>
      </c>
      <c r="D1032" s="4" t="s">
        <v>178</v>
      </c>
      <c r="E1032" s="4" t="s">
        <v>24</v>
      </c>
      <c r="F1032" s="4" t="s">
        <v>143</v>
      </c>
      <c r="H1032" s="11">
        <f t="shared" si="32"/>
        <v>0</v>
      </c>
      <c r="I1032" s="11">
        <f t="shared" si="32"/>
        <v>3</v>
      </c>
      <c r="J1032" s="11">
        <f t="shared" si="33"/>
        <v>0</v>
      </c>
    </row>
    <row r="1033" spans="2:10" x14ac:dyDescent="0.3">
      <c r="B1033" s="7">
        <v>41364</v>
      </c>
      <c r="C1033" s="9">
        <v>852.75</v>
      </c>
      <c r="D1033" s="4" t="s">
        <v>178</v>
      </c>
      <c r="E1033" s="4" t="s">
        <v>24</v>
      </c>
      <c r="F1033" s="4" t="s">
        <v>131</v>
      </c>
      <c r="H1033" s="11">
        <f t="shared" si="32"/>
        <v>0</v>
      </c>
      <c r="I1033" s="11">
        <f t="shared" si="32"/>
        <v>3</v>
      </c>
      <c r="J1033" s="11">
        <f t="shared" si="33"/>
        <v>0</v>
      </c>
    </row>
    <row r="1034" spans="2:10" x14ac:dyDescent="0.3">
      <c r="B1034" s="7">
        <v>41364</v>
      </c>
      <c r="C1034" s="9">
        <v>418.62</v>
      </c>
      <c r="D1034" s="4" t="s">
        <v>178</v>
      </c>
      <c r="E1034" s="4" t="s">
        <v>24</v>
      </c>
      <c r="F1034" s="4" t="s">
        <v>130</v>
      </c>
      <c r="H1034" s="11">
        <f t="shared" si="32"/>
        <v>0</v>
      </c>
      <c r="I1034" s="11">
        <f t="shared" si="32"/>
        <v>3</v>
      </c>
      <c r="J1034" s="11">
        <f t="shared" si="33"/>
        <v>0</v>
      </c>
    </row>
    <row r="1035" spans="2:10" x14ac:dyDescent="0.3">
      <c r="B1035" s="7">
        <v>41364</v>
      </c>
      <c r="C1035" s="9">
        <v>212.06</v>
      </c>
      <c r="D1035" s="4" t="s">
        <v>178</v>
      </c>
      <c r="E1035" s="4" t="s">
        <v>24</v>
      </c>
      <c r="F1035" s="4" t="s">
        <v>142</v>
      </c>
      <c r="H1035" s="11">
        <f t="shared" si="32"/>
        <v>0</v>
      </c>
      <c r="I1035" s="11">
        <f t="shared" si="32"/>
        <v>3</v>
      </c>
      <c r="J1035" s="11">
        <f t="shared" si="33"/>
        <v>0</v>
      </c>
    </row>
    <row r="1036" spans="2:10" x14ac:dyDescent="0.3">
      <c r="B1036" s="7">
        <v>41364</v>
      </c>
      <c r="C1036" s="9">
        <v>234679.99</v>
      </c>
      <c r="D1036" s="4" t="s">
        <v>178</v>
      </c>
      <c r="E1036" s="4" t="s">
        <v>24</v>
      </c>
      <c r="F1036" s="4" t="s">
        <v>143</v>
      </c>
      <c r="H1036" s="11">
        <f t="shared" si="32"/>
        <v>0</v>
      </c>
      <c r="I1036" s="11">
        <f t="shared" si="32"/>
        <v>3</v>
      </c>
      <c r="J1036" s="11">
        <f t="shared" si="33"/>
        <v>0</v>
      </c>
    </row>
    <row r="1037" spans="2:10" x14ac:dyDescent="0.3">
      <c r="B1037" s="7">
        <v>41364</v>
      </c>
      <c r="C1037" s="9">
        <v>166862.18</v>
      </c>
      <c r="D1037" s="4" t="s">
        <v>178</v>
      </c>
      <c r="E1037" s="4" t="s">
        <v>24</v>
      </c>
      <c r="F1037" s="4" t="s">
        <v>147</v>
      </c>
      <c r="H1037" s="11">
        <f t="shared" si="32"/>
        <v>0</v>
      </c>
      <c r="I1037" s="11">
        <f t="shared" si="32"/>
        <v>3</v>
      </c>
      <c r="J1037" s="11">
        <f t="shared" si="33"/>
        <v>0</v>
      </c>
    </row>
    <row r="1038" spans="2:10" x14ac:dyDescent="0.3">
      <c r="B1038" s="7">
        <v>41364</v>
      </c>
      <c r="C1038" s="9">
        <v>131809.93</v>
      </c>
      <c r="D1038" s="4" t="s">
        <v>178</v>
      </c>
      <c r="E1038" s="4" t="s">
        <v>24</v>
      </c>
      <c r="F1038" s="4" t="s">
        <v>146</v>
      </c>
      <c r="H1038" s="11">
        <f t="shared" si="32"/>
        <v>0</v>
      </c>
      <c r="I1038" s="11">
        <f t="shared" si="32"/>
        <v>3</v>
      </c>
      <c r="J1038" s="11">
        <f t="shared" si="33"/>
        <v>0</v>
      </c>
    </row>
    <row r="1039" spans="2:10" x14ac:dyDescent="0.3">
      <c r="B1039" s="7">
        <v>41364</v>
      </c>
      <c r="C1039" s="9">
        <v>28611.09</v>
      </c>
      <c r="D1039" s="4" t="s">
        <v>178</v>
      </c>
      <c r="E1039" s="4" t="s">
        <v>24</v>
      </c>
      <c r="F1039" s="4" t="s">
        <v>139</v>
      </c>
      <c r="H1039" s="11">
        <f t="shared" si="32"/>
        <v>0</v>
      </c>
      <c r="I1039" s="11">
        <f t="shared" si="32"/>
        <v>3</v>
      </c>
      <c r="J1039" s="11">
        <f t="shared" si="33"/>
        <v>0</v>
      </c>
    </row>
    <row r="1040" spans="2:10" x14ac:dyDescent="0.3">
      <c r="B1040" s="7">
        <v>41364</v>
      </c>
      <c r="C1040" s="9">
        <v>1097.73</v>
      </c>
      <c r="D1040" s="4" t="s">
        <v>178</v>
      </c>
      <c r="E1040" s="4" t="s">
        <v>24</v>
      </c>
      <c r="F1040" s="4" t="s">
        <v>145</v>
      </c>
      <c r="H1040" s="11">
        <f t="shared" si="32"/>
        <v>0</v>
      </c>
      <c r="I1040" s="11">
        <f t="shared" si="32"/>
        <v>3</v>
      </c>
      <c r="J1040" s="11">
        <f t="shared" si="33"/>
        <v>0</v>
      </c>
    </row>
    <row r="1041" spans="2:10" x14ac:dyDescent="0.3">
      <c r="B1041" s="7">
        <v>41364</v>
      </c>
      <c r="C1041" s="9">
        <v>939.72</v>
      </c>
      <c r="D1041" s="4" t="s">
        <v>178</v>
      </c>
      <c r="E1041" s="4" t="s">
        <v>24</v>
      </c>
      <c r="F1041" s="4" t="s">
        <v>128</v>
      </c>
      <c r="H1041" s="11">
        <f t="shared" si="32"/>
        <v>0</v>
      </c>
      <c r="I1041" s="11">
        <f t="shared" si="32"/>
        <v>3</v>
      </c>
      <c r="J1041" s="11">
        <f t="shared" si="33"/>
        <v>0</v>
      </c>
    </row>
    <row r="1042" spans="2:10" x14ac:dyDescent="0.3">
      <c r="B1042" s="7">
        <v>41364</v>
      </c>
      <c r="C1042" s="9">
        <v>754.14</v>
      </c>
      <c r="D1042" s="4" t="s">
        <v>178</v>
      </c>
      <c r="E1042" s="4" t="s">
        <v>24</v>
      </c>
      <c r="F1042" s="4" t="s">
        <v>141</v>
      </c>
      <c r="H1042" s="11">
        <f t="shared" si="32"/>
        <v>0</v>
      </c>
      <c r="I1042" s="11">
        <f t="shared" si="32"/>
        <v>3</v>
      </c>
      <c r="J1042" s="11">
        <f t="shared" si="33"/>
        <v>0</v>
      </c>
    </row>
    <row r="1043" spans="2:10" x14ac:dyDescent="0.3">
      <c r="B1043" s="7">
        <v>41364</v>
      </c>
      <c r="C1043" s="9">
        <v>513.38</v>
      </c>
      <c r="D1043" s="4" t="s">
        <v>178</v>
      </c>
      <c r="E1043" s="4" t="s">
        <v>24</v>
      </c>
      <c r="F1043" s="4" t="s">
        <v>141</v>
      </c>
      <c r="H1043" s="11">
        <f t="shared" si="32"/>
        <v>0</v>
      </c>
      <c r="I1043" s="11">
        <f t="shared" si="32"/>
        <v>3</v>
      </c>
      <c r="J1043" s="11">
        <f t="shared" si="33"/>
        <v>0</v>
      </c>
    </row>
    <row r="1044" spans="2:10" x14ac:dyDescent="0.3">
      <c r="B1044" s="7">
        <v>41364</v>
      </c>
      <c r="C1044" s="9">
        <v>532781.97</v>
      </c>
      <c r="D1044" s="4" t="s">
        <v>178</v>
      </c>
      <c r="E1044" s="4" t="s">
        <v>24</v>
      </c>
      <c r="F1044" s="4" t="s">
        <v>139</v>
      </c>
      <c r="H1044" s="11">
        <f t="shared" si="32"/>
        <v>0</v>
      </c>
      <c r="I1044" s="11">
        <f t="shared" si="32"/>
        <v>3</v>
      </c>
      <c r="J1044" s="11">
        <f t="shared" si="33"/>
        <v>0</v>
      </c>
    </row>
    <row r="1045" spans="2:10" x14ac:dyDescent="0.3">
      <c r="B1045" s="7">
        <v>41364</v>
      </c>
      <c r="C1045" s="9">
        <v>465835.42</v>
      </c>
      <c r="D1045" s="4" t="s">
        <v>178</v>
      </c>
      <c r="E1045" s="4" t="s">
        <v>24</v>
      </c>
      <c r="F1045" s="4" t="s">
        <v>147</v>
      </c>
      <c r="H1045" s="11">
        <f t="shared" si="32"/>
        <v>0</v>
      </c>
      <c r="I1045" s="11">
        <f t="shared" si="32"/>
        <v>3</v>
      </c>
      <c r="J1045" s="11">
        <f t="shared" si="33"/>
        <v>0</v>
      </c>
    </row>
    <row r="1046" spans="2:10" x14ac:dyDescent="0.3">
      <c r="B1046" s="7">
        <v>41364</v>
      </c>
      <c r="C1046" s="9">
        <v>309839.81</v>
      </c>
      <c r="D1046" s="4" t="s">
        <v>178</v>
      </c>
      <c r="E1046" s="4" t="s">
        <v>24</v>
      </c>
      <c r="F1046" s="4" t="s">
        <v>130</v>
      </c>
      <c r="H1046" s="11">
        <f t="shared" si="32"/>
        <v>0</v>
      </c>
      <c r="I1046" s="11">
        <f t="shared" si="32"/>
        <v>3</v>
      </c>
      <c r="J1046" s="11">
        <f t="shared" si="33"/>
        <v>0</v>
      </c>
    </row>
    <row r="1047" spans="2:10" x14ac:dyDescent="0.3">
      <c r="B1047" s="7">
        <v>41364</v>
      </c>
      <c r="C1047" s="9">
        <v>295962.55</v>
      </c>
      <c r="D1047" s="4" t="s">
        <v>178</v>
      </c>
      <c r="E1047" s="4" t="s">
        <v>24</v>
      </c>
      <c r="F1047" s="4" t="s">
        <v>145</v>
      </c>
      <c r="H1047" s="11">
        <f t="shared" si="32"/>
        <v>0</v>
      </c>
      <c r="I1047" s="11">
        <f t="shared" si="32"/>
        <v>3</v>
      </c>
      <c r="J1047" s="11">
        <f t="shared" si="33"/>
        <v>0</v>
      </c>
    </row>
    <row r="1048" spans="2:10" x14ac:dyDescent="0.3">
      <c r="B1048" s="7">
        <v>41364</v>
      </c>
      <c r="C1048" s="9">
        <v>271532.84000000003</v>
      </c>
      <c r="D1048" s="4" t="s">
        <v>178</v>
      </c>
      <c r="E1048" s="4" t="s">
        <v>24</v>
      </c>
      <c r="F1048" s="4" t="s">
        <v>134</v>
      </c>
      <c r="H1048" s="11">
        <f t="shared" si="32"/>
        <v>0</v>
      </c>
      <c r="I1048" s="11">
        <f t="shared" si="32"/>
        <v>3</v>
      </c>
      <c r="J1048" s="11">
        <f t="shared" si="33"/>
        <v>0</v>
      </c>
    </row>
    <row r="1049" spans="2:10" x14ac:dyDescent="0.3">
      <c r="B1049" s="7">
        <v>41364</v>
      </c>
      <c r="C1049" s="9">
        <v>265566.98</v>
      </c>
      <c r="D1049" s="4" t="s">
        <v>178</v>
      </c>
      <c r="E1049" s="4" t="s">
        <v>24</v>
      </c>
      <c r="F1049" s="4" t="s">
        <v>145</v>
      </c>
      <c r="H1049" s="11">
        <f t="shared" si="32"/>
        <v>0</v>
      </c>
      <c r="I1049" s="11">
        <f t="shared" si="32"/>
        <v>3</v>
      </c>
      <c r="J1049" s="11">
        <f t="shared" si="33"/>
        <v>0</v>
      </c>
    </row>
    <row r="1050" spans="2:10" x14ac:dyDescent="0.3">
      <c r="B1050" s="7">
        <v>41364</v>
      </c>
      <c r="C1050" s="9">
        <v>230814.27</v>
      </c>
      <c r="D1050" s="4" t="s">
        <v>178</v>
      </c>
      <c r="E1050" s="4" t="s">
        <v>24</v>
      </c>
      <c r="F1050" s="4" t="s">
        <v>146</v>
      </c>
      <c r="H1050" s="11">
        <f t="shared" si="32"/>
        <v>0</v>
      </c>
      <c r="I1050" s="11">
        <f t="shared" si="32"/>
        <v>3</v>
      </c>
      <c r="J1050" s="11">
        <f t="shared" si="33"/>
        <v>0</v>
      </c>
    </row>
    <row r="1051" spans="2:10" x14ac:dyDescent="0.3">
      <c r="B1051" s="7">
        <v>41364</v>
      </c>
      <c r="C1051" s="9">
        <v>163250.72</v>
      </c>
      <c r="D1051" s="4" t="s">
        <v>178</v>
      </c>
      <c r="E1051" s="4" t="s">
        <v>24</v>
      </c>
      <c r="F1051" s="4" t="s">
        <v>137</v>
      </c>
      <c r="H1051" s="11">
        <f t="shared" si="32"/>
        <v>0</v>
      </c>
      <c r="I1051" s="11">
        <f t="shared" si="32"/>
        <v>3</v>
      </c>
      <c r="J1051" s="11">
        <f t="shared" si="33"/>
        <v>0</v>
      </c>
    </row>
    <row r="1052" spans="2:10" x14ac:dyDescent="0.3">
      <c r="B1052" s="7">
        <v>41364</v>
      </c>
      <c r="C1052" s="9">
        <v>149252.12</v>
      </c>
      <c r="D1052" s="4" t="s">
        <v>178</v>
      </c>
      <c r="E1052" s="4" t="s">
        <v>24</v>
      </c>
      <c r="F1052" s="4" t="s">
        <v>144</v>
      </c>
      <c r="H1052" s="11">
        <f t="shared" si="32"/>
        <v>0</v>
      </c>
      <c r="I1052" s="11">
        <f t="shared" si="32"/>
        <v>3</v>
      </c>
      <c r="J1052" s="11">
        <f t="shared" si="33"/>
        <v>0</v>
      </c>
    </row>
    <row r="1053" spans="2:10" x14ac:dyDescent="0.3">
      <c r="B1053" s="7">
        <v>41364</v>
      </c>
      <c r="C1053" s="9">
        <v>144720.43</v>
      </c>
      <c r="D1053" s="4" t="s">
        <v>178</v>
      </c>
      <c r="E1053" s="4" t="s">
        <v>24</v>
      </c>
      <c r="F1053" s="4" t="s">
        <v>136</v>
      </c>
      <c r="H1053" s="11">
        <f t="shared" si="32"/>
        <v>0</v>
      </c>
      <c r="I1053" s="11">
        <f t="shared" si="32"/>
        <v>3</v>
      </c>
      <c r="J1053" s="11">
        <f t="shared" si="33"/>
        <v>0</v>
      </c>
    </row>
    <row r="1054" spans="2:10" x14ac:dyDescent="0.3">
      <c r="B1054" s="7">
        <v>41364</v>
      </c>
      <c r="C1054" s="9">
        <v>133314.28</v>
      </c>
      <c r="D1054" s="4" t="s">
        <v>178</v>
      </c>
      <c r="E1054" s="4" t="s">
        <v>24</v>
      </c>
      <c r="F1054" s="4" t="s">
        <v>136</v>
      </c>
      <c r="H1054" s="11">
        <f t="shared" si="32"/>
        <v>0</v>
      </c>
      <c r="I1054" s="11">
        <f t="shared" si="32"/>
        <v>3</v>
      </c>
      <c r="J1054" s="11">
        <f t="shared" si="33"/>
        <v>0</v>
      </c>
    </row>
    <row r="1055" spans="2:10" x14ac:dyDescent="0.3">
      <c r="B1055" s="7">
        <v>41364</v>
      </c>
      <c r="C1055" s="9">
        <v>130252.41</v>
      </c>
      <c r="D1055" s="4" t="s">
        <v>178</v>
      </c>
      <c r="E1055" s="4" t="s">
        <v>24</v>
      </c>
      <c r="F1055" s="4" t="s">
        <v>137</v>
      </c>
      <c r="H1055" s="11">
        <f t="shared" si="32"/>
        <v>0</v>
      </c>
      <c r="I1055" s="11">
        <f t="shared" si="32"/>
        <v>3</v>
      </c>
      <c r="J1055" s="11">
        <f t="shared" si="33"/>
        <v>0</v>
      </c>
    </row>
    <row r="1056" spans="2:10" x14ac:dyDescent="0.3">
      <c r="B1056" s="7">
        <v>41364</v>
      </c>
      <c r="C1056" s="9">
        <v>106788.48</v>
      </c>
      <c r="D1056" s="4" t="s">
        <v>178</v>
      </c>
      <c r="E1056" s="4" t="s">
        <v>24</v>
      </c>
      <c r="F1056" s="4" t="s">
        <v>134</v>
      </c>
      <c r="H1056" s="11">
        <f t="shared" si="32"/>
        <v>0</v>
      </c>
      <c r="I1056" s="11">
        <f t="shared" si="32"/>
        <v>3</v>
      </c>
      <c r="J1056" s="11">
        <f t="shared" si="33"/>
        <v>0</v>
      </c>
    </row>
    <row r="1057" spans="2:10" x14ac:dyDescent="0.3">
      <c r="B1057" s="7">
        <v>41364</v>
      </c>
      <c r="C1057" s="9">
        <v>98212.33</v>
      </c>
      <c r="D1057" s="4" t="s">
        <v>178</v>
      </c>
      <c r="E1057" s="4" t="s">
        <v>24</v>
      </c>
      <c r="F1057" s="4" t="s">
        <v>145</v>
      </c>
      <c r="H1057" s="11">
        <f t="shared" si="32"/>
        <v>0</v>
      </c>
      <c r="I1057" s="11">
        <f t="shared" si="32"/>
        <v>3</v>
      </c>
      <c r="J1057" s="11">
        <f t="shared" si="33"/>
        <v>0</v>
      </c>
    </row>
    <row r="1058" spans="2:10" x14ac:dyDescent="0.3">
      <c r="B1058" s="7">
        <v>41364</v>
      </c>
      <c r="C1058" s="9">
        <v>97530.67</v>
      </c>
      <c r="D1058" s="4" t="s">
        <v>178</v>
      </c>
      <c r="E1058" s="4" t="s">
        <v>24</v>
      </c>
      <c r="F1058" s="4" t="s">
        <v>130</v>
      </c>
      <c r="H1058" s="11">
        <f t="shared" si="32"/>
        <v>0</v>
      </c>
      <c r="I1058" s="11">
        <f t="shared" si="32"/>
        <v>3</v>
      </c>
      <c r="J1058" s="11">
        <f t="shared" si="33"/>
        <v>0</v>
      </c>
    </row>
    <row r="1059" spans="2:10" x14ac:dyDescent="0.3">
      <c r="B1059" s="7">
        <v>41364</v>
      </c>
      <c r="C1059" s="9">
        <v>90117.24</v>
      </c>
      <c r="D1059" s="4" t="s">
        <v>178</v>
      </c>
      <c r="E1059" s="4" t="s">
        <v>24</v>
      </c>
      <c r="F1059" s="4" t="s">
        <v>144</v>
      </c>
      <c r="H1059" s="11">
        <f t="shared" si="32"/>
        <v>0</v>
      </c>
      <c r="I1059" s="11">
        <f t="shared" si="32"/>
        <v>3</v>
      </c>
      <c r="J1059" s="11">
        <f t="shared" si="33"/>
        <v>0</v>
      </c>
    </row>
    <row r="1060" spans="2:10" x14ac:dyDescent="0.3">
      <c r="B1060" s="7">
        <v>41364</v>
      </c>
      <c r="C1060" s="9">
        <v>76266.61</v>
      </c>
      <c r="D1060" s="4" t="s">
        <v>178</v>
      </c>
      <c r="E1060" s="4" t="s">
        <v>24</v>
      </c>
      <c r="F1060" s="4" t="s">
        <v>130</v>
      </c>
      <c r="H1060" s="11">
        <f t="shared" si="32"/>
        <v>0</v>
      </c>
      <c r="I1060" s="11">
        <f t="shared" si="32"/>
        <v>3</v>
      </c>
      <c r="J1060" s="11">
        <f t="shared" si="33"/>
        <v>0</v>
      </c>
    </row>
    <row r="1061" spans="2:10" x14ac:dyDescent="0.3">
      <c r="B1061" s="7">
        <v>41364</v>
      </c>
      <c r="C1061" s="9">
        <v>65932.45</v>
      </c>
      <c r="D1061" s="4" t="s">
        <v>178</v>
      </c>
      <c r="E1061" s="4" t="s">
        <v>24</v>
      </c>
      <c r="F1061" s="4" t="s">
        <v>142</v>
      </c>
      <c r="H1061" s="11">
        <f t="shared" si="32"/>
        <v>0</v>
      </c>
      <c r="I1061" s="11">
        <f t="shared" si="32"/>
        <v>3</v>
      </c>
      <c r="J1061" s="11">
        <f t="shared" si="33"/>
        <v>0</v>
      </c>
    </row>
    <row r="1062" spans="2:10" x14ac:dyDescent="0.3">
      <c r="B1062" s="7">
        <v>41364</v>
      </c>
      <c r="C1062" s="9">
        <v>62161.85</v>
      </c>
      <c r="D1062" s="4" t="s">
        <v>178</v>
      </c>
      <c r="E1062" s="4" t="s">
        <v>24</v>
      </c>
      <c r="F1062" s="4" t="s">
        <v>134</v>
      </c>
      <c r="H1062" s="11">
        <f t="shared" si="32"/>
        <v>0</v>
      </c>
      <c r="I1062" s="11">
        <f t="shared" si="32"/>
        <v>3</v>
      </c>
      <c r="J1062" s="11">
        <f t="shared" si="33"/>
        <v>0</v>
      </c>
    </row>
    <row r="1063" spans="2:10" x14ac:dyDescent="0.3">
      <c r="B1063" s="7">
        <v>41364</v>
      </c>
      <c r="C1063" s="9">
        <v>55787.9</v>
      </c>
      <c r="D1063" s="4" t="s">
        <v>178</v>
      </c>
      <c r="E1063" s="4" t="s">
        <v>24</v>
      </c>
      <c r="F1063" s="4" t="s">
        <v>147</v>
      </c>
      <c r="H1063" s="11">
        <f t="shared" si="32"/>
        <v>0</v>
      </c>
      <c r="I1063" s="11">
        <f t="shared" si="32"/>
        <v>3</v>
      </c>
      <c r="J1063" s="11">
        <f t="shared" si="33"/>
        <v>0</v>
      </c>
    </row>
    <row r="1064" spans="2:10" x14ac:dyDescent="0.3">
      <c r="B1064" s="7">
        <v>41364</v>
      </c>
      <c r="C1064" s="9">
        <v>47967.14</v>
      </c>
      <c r="D1064" s="4" t="s">
        <v>178</v>
      </c>
      <c r="E1064" s="4" t="s">
        <v>24</v>
      </c>
      <c r="F1064" s="4" t="s">
        <v>131</v>
      </c>
      <c r="H1064" s="11">
        <f t="shared" si="32"/>
        <v>0</v>
      </c>
      <c r="I1064" s="11">
        <f t="shared" si="32"/>
        <v>3</v>
      </c>
      <c r="J1064" s="11">
        <f t="shared" si="33"/>
        <v>0</v>
      </c>
    </row>
    <row r="1065" spans="2:10" x14ac:dyDescent="0.3">
      <c r="B1065" s="7">
        <v>41364</v>
      </c>
      <c r="C1065" s="9">
        <v>38721.53</v>
      </c>
      <c r="D1065" s="4" t="s">
        <v>178</v>
      </c>
      <c r="E1065" s="4" t="s">
        <v>24</v>
      </c>
      <c r="F1065" s="4" t="s">
        <v>135</v>
      </c>
      <c r="H1065" s="11">
        <f t="shared" si="32"/>
        <v>0</v>
      </c>
      <c r="I1065" s="11">
        <f t="shared" si="32"/>
        <v>3</v>
      </c>
      <c r="J1065" s="11">
        <f t="shared" si="33"/>
        <v>0</v>
      </c>
    </row>
    <row r="1066" spans="2:10" x14ac:dyDescent="0.3">
      <c r="B1066" s="7">
        <v>41364</v>
      </c>
      <c r="C1066" s="9">
        <v>35706.160000000003</v>
      </c>
      <c r="D1066" s="4" t="s">
        <v>178</v>
      </c>
      <c r="E1066" s="4" t="s">
        <v>24</v>
      </c>
      <c r="F1066" s="4" t="s">
        <v>143</v>
      </c>
      <c r="H1066" s="11">
        <f t="shared" si="32"/>
        <v>0</v>
      </c>
      <c r="I1066" s="11">
        <f t="shared" si="32"/>
        <v>3</v>
      </c>
      <c r="J1066" s="11">
        <f t="shared" si="33"/>
        <v>0</v>
      </c>
    </row>
    <row r="1067" spans="2:10" x14ac:dyDescent="0.3">
      <c r="B1067" s="7">
        <v>41364</v>
      </c>
      <c r="C1067" s="9">
        <v>28089.78</v>
      </c>
      <c r="D1067" s="4" t="s">
        <v>178</v>
      </c>
      <c r="E1067" s="4" t="s">
        <v>24</v>
      </c>
      <c r="F1067" s="4" t="s">
        <v>136</v>
      </c>
      <c r="H1067" s="11">
        <f t="shared" si="32"/>
        <v>0</v>
      </c>
      <c r="I1067" s="11">
        <f t="shared" si="32"/>
        <v>3</v>
      </c>
      <c r="J1067" s="11">
        <f t="shared" si="33"/>
        <v>0</v>
      </c>
    </row>
    <row r="1068" spans="2:10" x14ac:dyDescent="0.3">
      <c r="B1068" s="7">
        <v>41364</v>
      </c>
      <c r="C1068" s="9">
        <v>21686.98</v>
      </c>
      <c r="D1068" s="4" t="s">
        <v>178</v>
      </c>
      <c r="E1068" s="4" t="s">
        <v>24</v>
      </c>
      <c r="F1068" s="4" t="s">
        <v>128</v>
      </c>
      <c r="H1068" s="11">
        <f t="shared" si="32"/>
        <v>0</v>
      </c>
      <c r="I1068" s="11">
        <f t="shared" si="32"/>
        <v>3</v>
      </c>
      <c r="J1068" s="11">
        <f t="shared" si="33"/>
        <v>0</v>
      </c>
    </row>
    <row r="1069" spans="2:10" x14ac:dyDescent="0.3">
      <c r="B1069" s="7">
        <v>41364</v>
      </c>
      <c r="C1069" s="9">
        <v>16885.47</v>
      </c>
      <c r="D1069" s="4" t="s">
        <v>178</v>
      </c>
      <c r="E1069" s="4" t="s">
        <v>24</v>
      </c>
      <c r="F1069" s="4" t="s">
        <v>133</v>
      </c>
      <c r="H1069" s="11">
        <f t="shared" si="32"/>
        <v>0</v>
      </c>
      <c r="I1069" s="11">
        <f t="shared" si="32"/>
        <v>3</v>
      </c>
      <c r="J1069" s="11">
        <f t="shared" si="33"/>
        <v>0</v>
      </c>
    </row>
    <row r="1070" spans="2:10" x14ac:dyDescent="0.3">
      <c r="B1070" s="7">
        <v>41364</v>
      </c>
      <c r="C1070" s="9">
        <v>6508.36</v>
      </c>
      <c r="D1070" s="4" t="s">
        <v>178</v>
      </c>
      <c r="E1070" s="4" t="s">
        <v>24</v>
      </c>
      <c r="F1070" s="4" t="s">
        <v>132</v>
      </c>
      <c r="H1070" s="11">
        <f t="shared" si="32"/>
        <v>0</v>
      </c>
      <c r="I1070" s="11">
        <f t="shared" si="32"/>
        <v>3</v>
      </c>
      <c r="J1070" s="11">
        <f t="shared" si="33"/>
        <v>0</v>
      </c>
    </row>
    <row r="1071" spans="2:10" x14ac:dyDescent="0.3">
      <c r="B1071" s="7">
        <v>41364</v>
      </c>
      <c r="C1071" s="9">
        <v>6378.7</v>
      </c>
      <c r="D1071" s="4" t="s">
        <v>178</v>
      </c>
      <c r="E1071" s="4" t="s">
        <v>24</v>
      </c>
      <c r="F1071" s="4" t="s">
        <v>134</v>
      </c>
      <c r="H1071" s="11">
        <f t="shared" si="32"/>
        <v>0</v>
      </c>
      <c r="I1071" s="11">
        <f t="shared" si="32"/>
        <v>3</v>
      </c>
      <c r="J1071" s="11">
        <f t="shared" si="33"/>
        <v>0</v>
      </c>
    </row>
    <row r="1072" spans="2:10" x14ac:dyDescent="0.3">
      <c r="B1072" s="7">
        <v>41364</v>
      </c>
      <c r="C1072" s="9">
        <v>4480.91</v>
      </c>
      <c r="D1072" s="4" t="s">
        <v>178</v>
      </c>
      <c r="E1072" s="4" t="s">
        <v>24</v>
      </c>
      <c r="F1072" s="4" t="s">
        <v>136</v>
      </c>
      <c r="H1072" s="11">
        <f t="shared" si="32"/>
        <v>0</v>
      </c>
      <c r="I1072" s="11">
        <f t="shared" si="32"/>
        <v>3</v>
      </c>
      <c r="J1072" s="11">
        <f t="shared" si="33"/>
        <v>0</v>
      </c>
    </row>
    <row r="1073" spans="2:10" x14ac:dyDescent="0.3">
      <c r="B1073" s="7">
        <v>41364</v>
      </c>
      <c r="C1073" s="9">
        <v>2430.8200000000002</v>
      </c>
      <c r="D1073" s="4" t="s">
        <v>178</v>
      </c>
      <c r="E1073" s="4" t="s">
        <v>24</v>
      </c>
      <c r="F1073" s="4" t="s">
        <v>146</v>
      </c>
      <c r="H1073" s="11">
        <f t="shared" si="32"/>
        <v>0</v>
      </c>
      <c r="I1073" s="11">
        <f t="shared" si="32"/>
        <v>3</v>
      </c>
      <c r="J1073" s="11">
        <f t="shared" si="33"/>
        <v>0</v>
      </c>
    </row>
    <row r="1074" spans="2:10" x14ac:dyDescent="0.3">
      <c r="B1074" s="7">
        <v>41364</v>
      </c>
      <c r="C1074" s="9">
        <v>2375.25</v>
      </c>
      <c r="D1074" s="4" t="s">
        <v>178</v>
      </c>
      <c r="E1074" s="4" t="s">
        <v>24</v>
      </c>
      <c r="F1074" s="4" t="s">
        <v>132</v>
      </c>
      <c r="H1074" s="11">
        <f t="shared" si="32"/>
        <v>0</v>
      </c>
      <c r="I1074" s="11">
        <f t="shared" si="32"/>
        <v>3</v>
      </c>
      <c r="J1074" s="11">
        <f t="shared" si="33"/>
        <v>0</v>
      </c>
    </row>
    <row r="1075" spans="2:10" x14ac:dyDescent="0.3">
      <c r="B1075" s="7">
        <v>41364</v>
      </c>
      <c r="C1075" s="9">
        <v>996.95</v>
      </c>
      <c r="D1075" s="4" t="s">
        <v>178</v>
      </c>
      <c r="E1075" s="4" t="s">
        <v>24</v>
      </c>
      <c r="F1075" s="4" t="s">
        <v>145</v>
      </c>
      <c r="H1075" s="11">
        <f t="shared" si="32"/>
        <v>0</v>
      </c>
      <c r="I1075" s="11">
        <f t="shared" si="32"/>
        <v>3</v>
      </c>
      <c r="J1075" s="11">
        <f t="shared" si="33"/>
        <v>0</v>
      </c>
    </row>
    <row r="1076" spans="2:10" x14ac:dyDescent="0.3">
      <c r="B1076" s="7">
        <v>41364</v>
      </c>
      <c r="C1076" s="9">
        <v>42.79</v>
      </c>
      <c r="D1076" s="4" t="s">
        <v>178</v>
      </c>
      <c r="E1076" s="4" t="s">
        <v>24</v>
      </c>
      <c r="F1076" s="4" t="s">
        <v>137</v>
      </c>
      <c r="H1076" s="11">
        <f t="shared" si="32"/>
        <v>0</v>
      </c>
      <c r="I1076" s="11">
        <f t="shared" si="32"/>
        <v>3</v>
      </c>
      <c r="J1076" s="11">
        <f t="shared" si="33"/>
        <v>0</v>
      </c>
    </row>
    <row r="1077" spans="2:10" x14ac:dyDescent="0.3">
      <c r="B1077" s="7">
        <v>41364</v>
      </c>
      <c r="C1077" s="9">
        <v>3262.4639999999999</v>
      </c>
      <c r="D1077" s="4" t="s">
        <v>178</v>
      </c>
      <c r="E1077" s="4" t="s">
        <v>24</v>
      </c>
      <c r="F1077" s="4" t="s">
        <v>136</v>
      </c>
      <c r="H1077" s="11">
        <f t="shared" si="32"/>
        <v>0</v>
      </c>
      <c r="I1077" s="11">
        <f t="shared" si="32"/>
        <v>3</v>
      </c>
      <c r="J1077" s="11">
        <f t="shared" si="33"/>
        <v>0</v>
      </c>
    </row>
    <row r="1078" spans="2:10" x14ac:dyDescent="0.3">
      <c r="B1078" s="7">
        <v>41364</v>
      </c>
      <c r="C1078" s="9">
        <v>9133.2000000000007</v>
      </c>
      <c r="D1078" s="4" t="s">
        <v>178</v>
      </c>
      <c r="E1078" s="4" t="s">
        <v>24</v>
      </c>
      <c r="F1078" s="4" t="s">
        <v>134</v>
      </c>
      <c r="H1078" s="11">
        <f t="shared" si="32"/>
        <v>0</v>
      </c>
      <c r="I1078" s="11">
        <f t="shared" si="32"/>
        <v>3</v>
      </c>
      <c r="J1078" s="11">
        <f t="shared" si="33"/>
        <v>0</v>
      </c>
    </row>
    <row r="1079" spans="2:10" x14ac:dyDescent="0.3">
      <c r="B1079" s="7">
        <v>41364</v>
      </c>
      <c r="C1079" s="9">
        <v>119770</v>
      </c>
      <c r="D1079" s="4" t="s">
        <v>178</v>
      </c>
      <c r="E1079" s="4" t="s">
        <v>24</v>
      </c>
      <c r="F1079" s="4" t="s">
        <v>133</v>
      </c>
      <c r="H1079" s="11">
        <f t="shared" si="32"/>
        <v>0</v>
      </c>
      <c r="I1079" s="11">
        <f t="shared" si="32"/>
        <v>3</v>
      </c>
      <c r="J1079" s="11">
        <f t="shared" si="33"/>
        <v>0</v>
      </c>
    </row>
    <row r="1080" spans="2:10" x14ac:dyDescent="0.3">
      <c r="B1080" s="7">
        <v>41364</v>
      </c>
      <c r="C1080" s="9">
        <v>48634.879999999997</v>
      </c>
      <c r="D1080" s="4" t="s">
        <v>178</v>
      </c>
      <c r="E1080" s="4" t="s">
        <v>24</v>
      </c>
      <c r="F1080" s="4" t="s">
        <v>142</v>
      </c>
      <c r="H1080" s="11">
        <f t="shared" si="32"/>
        <v>0</v>
      </c>
      <c r="I1080" s="11">
        <f t="shared" si="32"/>
        <v>3</v>
      </c>
      <c r="J1080" s="11">
        <f t="shared" si="33"/>
        <v>0</v>
      </c>
    </row>
    <row r="1081" spans="2:10" x14ac:dyDescent="0.3">
      <c r="B1081" s="7">
        <v>41364</v>
      </c>
      <c r="C1081" s="9">
        <v>146199.16800000001</v>
      </c>
      <c r="D1081" s="4" t="s">
        <v>178</v>
      </c>
      <c r="E1081" s="4" t="s">
        <v>24</v>
      </c>
      <c r="F1081" s="4" t="s">
        <v>144</v>
      </c>
      <c r="H1081" s="11">
        <f t="shared" si="32"/>
        <v>0</v>
      </c>
      <c r="I1081" s="11">
        <f t="shared" si="32"/>
        <v>3</v>
      </c>
      <c r="J1081" s="11">
        <f t="shared" si="33"/>
        <v>0</v>
      </c>
    </row>
    <row r="1082" spans="2:10" x14ac:dyDescent="0.3">
      <c r="B1082" s="7">
        <v>41364</v>
      </c>
      <c r="C1082" s="9">
        <v>23895</v>
      </c>
      <c r="D1082" s="4" t="s">
        <v>178</v>
      </c>
      <c r="E1082" s="4" t="s">
        <v>24</v>
      </c>
      <c r="F1082" s="4" t="s">
        <v>143</v>
      </c>
      <c r="H1082" s="11">
        <f t="shared" si="32"/>
        <v>0</v>
      </c>
      <c r="I1082" s="11">
        <f t="shared" si="32"/>
        <v>3</v>
      </c>
      <c r="J1082" s="11">
        <f t="shared" si="33"/>
        <v>0</v>
      </c>
    </row>
    <row r="1083" spans="2:10" x14ac:dyDescent="0.3">
      <c r="B1083" s="7">
        <v>41364</v>
      </c>
      <c r="C1083" s="9">
        <v>7646.4</v>
      </c>
      <c r="D1083" s="4" t="s">
        <v>178</v>
      </c>
      <c r="E1083" s="4" t="s">
        <v>24</v>
      </c>
      <c r="F1083" s="4" t="s">
        <v>137</v>
      </c>
      <c r="H1083" s="11">
        <f t="shared" si="32"/>
        <v>0</v>
      </c>
      <c r="I1083" s="11">
        <f t="shared" si="32"/>
        <v>3</v>
      </c>
      <c r="J1083" s="11">
        <f t="shared" si="33"/>
        <v>0</v>
      </c>
    </row>
    <row r="1084" spans="2:10" x14ac:dyDescent="0.3">
      <c r="B1084" s="7">
        <v>41364</v>
      </c>
      <c r="C1084" s="9">
        <v>7646.4</v>
      </c>
      <c r="D1084" s="4" t="s">
        <v>178</v>
      </c>
      <c r="E1084" s="4" t="s">
        <v>24</v>
      </c>
      <c r="F1084" s="4" t="s">
        <v>146</v>
      </c>
      <c r="H1084" s="11">
        <f t="shared" si="32"/>
        <v>0</v>
      </c>
      <c r="I1084" s="11">
        <f t="shared" si="32"/>
        <v>3</v>
      </c>
      <c r="J1084" s="11">
        <f t="shared" si="33"/>
        <v>0</v>
      </c>
    </row>
    <row r="1085" spans="2:10" x14ac:dyDescent="0.3">
      <c r="B1085" s="7">
        <v>41364</v>
      </c>
      <c r="C1085" s="9">
        <v>23895</v>
      </c>
      <c r="D1085" s="4" t="s">
        <v>178</v>
      </c>
      <c r="E1085" s="4" t="s">
        <v>24</v>
      </c>
      <c r="F1085" s="4" t="s">
        <v>142</v>
      </c>
      <c r="H1085" s="11">
        <f t="shared" si="32"/>
        <v>0</v>
      </c>
      <c r="I1085" s="11">
        <f t="shared" si="32"/>
        <v>3</v>
      </c>
      <c r="J1085" s="11">
        <f t="shared" si="33"/>
        <v>0</v>
      </c>
    </row>
    <row r="1086" spans="2:10" x14ac:dyDescent="0.3">
      <c r="B1086" s="7">
        <v>41364</v>
      </c>
      <c r="C1086" s="9">
        <v>38826.720000000001</v>
      </c>
      <c r="D1086" s="4" t="s">
        <v>178</v>
      </c>
      <c r="E1086" s="4" t="s">
        <v>24</v>
      </c>
      <c r="F1086" s="4" t="s">
        <v>142</v>
      </c>
      <c r="H1086" s="11">
        <f t="shared" si="32"/>
        <v>0</v>
      </c>
      <c r="I1086" s="11">
        <f t="shared" si="32"/>
        <v>3</v>
      </c>
      <c r="J1086" s="11">
        <f t="shared" si="33"/>
        <v>0</v>
      </c>
    </row>
    <row r="1087" spans="2:10" x14ac:dyDescent="0.3">
      <c r="B1087" s="7">
        <v>41364</v>
      </c>
      <c r="C1087" s="9">
        <v>45297.84</v>
      </c>
      <c r="D1087" s="4" t="s">
        <v>178</v>
      </c>
      <c r="E1087" s="4" t="s">
        <v>24</v>
      </c>
      <c r="F1087" s="4" t="s">
        <v>128</v>
      </c>
      <c r="H1087" s="11">
        <f t="shared" si="32"/>
        <v>0</v>
      </c>
      <c r="I1087" s="11">
        <f t="shared" si="32"/>
        <v>3</v>
      </c>
      <c r="J1087" s="11">
        <f t="shared" si="33"/>
        <v>0</v>
      </c>
    </row>
    <row r="1088" spans="2:10" x14ac:dyDescent="0.3">
      <c r="B1088" s="7">
        <v>41364</v>
      </c>
      <c r="C1088" s="9">
        <v>511931.2</v>
      </c>
      <c r="D1088" s="4" t="s">
        <v>178</v>
      </c>
      <c r="E1088" s="4" t="s">
        <v>24</v>
      </c>
      <c r="F1088" s="4" t="s">
        <v>139</v>
      </c>
      <c r="H1088" s="11">
        <f t="shared" si="32"/>
        <v>0</v>
      </c>
      <c r="I1088" s="11">
        <f t="shared" si="32"/>
        <v>3</v>
      </c>
      <c r="J1088" s="11">
        <f t="shared" si="33"/>
        <v>0</v>
      </c>
    </row>
    <row r="1089" spans="2:10" x14ac:dyDescent="0.3">
      <c r="B1089" s="7">
        <v>41364</v>
      </c>
      <c r="C1089" s="9">
        <v>249357.6</v>
      </c>
      <c r="D1089" s="4" t="s">
        <v>178</v>
      </c>
      <c r="E1089" s="4" t="s">
        <v>24</v>
      </c>
      <c r="F1089" s="4" t="s">
        <v>136</v>
      </c>
      <c r="H1089" s="11">
        <f t="shared" si="32"/>
        <v>0</v>
      </c>
      <c r="I1089" s="11">
        <f t="shared" si="32"/>
        <v>3</v>
      </c>
      <c r="J1089" s="11">
        <f t="shared" si="33"/>
        <v>0</v>
      </c>
    </row>
    <row r="1090" spans="2:10" x14ac:dyDescent="0.3">
      <c r="B1090" s="7">
        <v>41364</v>
      </c>
      <c r="C1090" s="9">
        <v>223132.1</v>
      </c>
      <c r="D1090" s="4" t="s">
        <v>178</v>
      </c>
      <c r="E1090" s="4" t="s">
        <v>24</v>
      </c>
      <c r="F1090" s="4" t="s">
        <v>142</v>
      </c>
      <c r="H1090" s="11">
        <f t="shared" si="32"/>
        <v>0</v>
      </c>
      <c r="I1090" s="11">
        <f t="shared" si="32"/>
        <v>3</v>
      </c>
      <c r="J1090" s="11">
        <f t="shared" si="33"/>
        <v>0</v>
      </c>
    </row>
    <row r="1091" spans="2:10" x14ac:dyDescent="0.3">
      <c r="B1091" s="7">
        <v>41364</v>
      </c>
      <c r="C1091" s="9">
        <v>4578</v>
      </c>
      <c r="D1091" s="4" t="s">
        <v>178</v>
      </c>
      <c r="E1091" s="4" t="s">
        <v>24</v>
      </c>
      <c r="F1091" s="4" t="s">
        <v>145</v>
      </c>
      <c r="H1091" s="11">
        <f t="shared" si="32"/>
        <v>0</v>
      </c>
      <c r="I1091" s="11">
        <f t="shared" si="32"/>
        <v>3</v>
      </c>
      <c r="J1091" s="11">
        <f t="shared" si="33"/>
        <v>0</v>
      </c>
    </row>
    <row r="1092" spans="2:10" x14ac:dyDescent="0.3">
      <c r="B1092" s="7">
        <v>41364</v>
      </c>
      <c r="C1092" s="9">
        <v>30682</v>
      </c>
      <c r="D1092" s="4" t="s">
        <v>178</v>
      </c>
      <c r="E1092" s="4" t="s">
        <v>24</v>
      </c>
      <c r="F1092" s="4" t="s">
        <v>134</v>
      </c>
      <c r="H1092" s="11">
        <f t="shared" ref="H1092:I1155" si="34">IF(ISBLANK(A1092),0,MONTH(A1092))</f>
        <v>0</v>
      </c>
      <c r="I1092" s="11">
        <f t="shared" si="34"/>
        <v>3</v>
      </c>
      <c r="J1092" s="11">
        <f t="shared" ref="J1092:J1155" si="35">WEEKNUM(A1092)</f>
        <v>0</v>
      </c>
    </row>
    <row r="1093" spans="2:10" x14ac:dyDescent="0.3">
      <c r="B1093" s="7">
        <v>41364</v>
      </c>
      <c r="C1093" s="9">
        <v>17924</v>
      </c>
      <c r="D1093" s="4" t="s">
        <v>178</v>
      </c>
      <c r="E1093" s="4" t="s">
        <v>24</v>
      </c>
      <c r="F1093" s="4" t="s">
        <v>144</v>
      </c>
      <c r="H1093" s="11">
        <f t="shared" si="34"/>
        <v>0</v>
      </c>
      <c r="I1093" s="11">
        <f t="shared" si="34"/>
        <v>3</v>
      </c>
      <c r="J1093" s="11">
        <f t="shared" si="35"/>
        <v>0</v>
      </c>
    </row>
    <row r="1094" spans="2:10" x14ac:dyDescent="0.3">
      <c r="B1094" s="7">
        <v>41394</v>
      </c>
      <c r="C1094" s="9">
        <v>399976</v>
      </c>
      <c r="D1094" s="4" t="s">
        <v>178</v>
      </c>
      <c r="E1094" s="4" t="s">
        <v>24</v>
      </c>
      <c r="F1094" s="4" t="s">
        <v>147</v>
      </c>
      <c r="H1094" s="11">
        <f t="shared" si="34"/>
        <v>0</v>
      </c>
      <c r="I1094" s="11">
        <f t="shared" si="34"/>
        <v>4</v>
      </c>
      <c r="J1094" s="11">
        <f t="shared" si="35"/>
        <v>0</v>
      </c>
    </row>
    <row r="1095" spans="2:10" x14ac:dyDescent="0.3">
      <c r="B1095" s="7">
        <v>41394</v>
      </c>
      <c r="C1095" s="9">
        <v>54000</v>
      </c>
      <c r="D1095" s="4" t="s">
        <v>178</v>
      </c>
      <c r="E1095" s="4" t="s">
        <v>24</v>
      </c>
      <c r="F1095" s="4" t="s">
        <v>147</v>
      </c>
      <c r="H1095" s="11">
        <f t="shared" si="34"/>
        <v>0</v>
      </c>
      <c r="I1095" s="11">
        <f t="shared" si="34"/>
        <v>4</v>
      </c>
      <c r="J1095" s="11">
        <f t="shared" si="35"/>
        <v>0</v>
      </c>
    </row>
    <row r="1096" spans="2:10" x14ac:dyDescent="0.3">
      <c r="B1096" s="7">
        <v>41394</v>
      </c>
      <c r="C1096" s="9">
        <v>211320</v>
      </c>
      <c r="D1096" s="4" t="s">
        <v>178</v>
      </c>
      <c r="E1096" s="4" t="s">
        <v>24</v>
      </c>
      <c r="F1096" s="4" t="s">
        <v>129</v>
      </c>
      <c r="H1096" s="11">
        <f t="shared" si="34"/>
        <v>0</v>
      </c>
      <c r="I1096" s="11">
        <f t="shared" si="34"/>
        <v>4</v>
      </c>
      <c r="J1096" s="11">
        <f t="shared" si="35"/>
        <v>0</v>
      </c>
    </row>
    <row r="1097" spans="2:10" x14ac:dyDescent="0.3">
      <c r="B1097" s="7">
        <v>41394</v>
      </c>
      <c r="C1097" s="9">
        <v>110143</v>
      </c>
      <c r="D1097" s="4" t="s">
        <v>178</v>
      </c>
      <c r="E1097" s="4" t="s">
        <v>24</v>
      </c>
      <c r="F1097" s="4" t="s">
        <v>135</v>
      </c>
      <c r="H1097" s="11">
        <f t="shared" si="34"/>
        <v>0</v>
      </c>
      <c r="I1097" s="11">
        <f t="shared" si="34"/>
        <v>4</v>
      </c>
      <c r="J1097" s="11">
        <f t="shared" si="35"/>
        <v>0</v>
      </c>
    </row>
    <row r="1098" spans="2:10" x14ac:dyDescent="0.3">
      <c r="B1098" s="7">
        <v>41394</v>
      </c>
      <c r="C1098" s="9">
        <v>117952.8</v>
      </c>
      <c r="D1098" s="4" t="s">
        <v>178</v>
      </c>
      <c r="E1098" s="4" t="s">
        <v>24</v>
      </c>
      <c r="F1098" s="4" t="s">
        <v>133</v>
      </c>
      <c r="H1098" s="11">
        <f t="shared" si="34"/>
        <v>0</v>
      </c>
      <c r="I1098" s="11">
        <f t="shared" si="34"/>
        <v>4</v>
      </c>
      <c r="J1098" s="11">
        <f t="shared" si="35"/>
        <v>0</v>
      </c>
    </row>
    <row r="1099" spans="2:10" x14ac:dyDescent="0.3">
      <c r="B1099" s="7">
        <v>41394</v>
      </c>
      <c r="C1099" s="9">
        <v>39530</v>
      </c>
      <c r="D1099" s="4" t="s">
        <v>178</v>
      </c>
      <c r="E1099" s="4" t="s">
        <v>24</v>
      </c>
      <c r="F1099" s="4" t="s">
        <v>141</v>
      </c>
      <c r="H1099" s="11">
        <f t="shared" si="34"/>
        <v>0</v>
      </c>
      <c r="I1099" s="11">
        <f t="shared" si="34"/>
        <v>4</v>
      </c>
      <c r="J1099" s="11">
        <f t="shared" si="35"/>
        <v>0</v>
      </c>
    </row>
    <row r="1100" spans="2:10" x14ac:dyDescent="0.3">
      <c r="B1100" s="7">
        <v>41394</v>
      </c>
      <c r="C1100" s="9">
        <v>42169.8</v>
      </c>
      <c r="D1100" s="4" t="s">
        <v>178</v>
      </c>
      <c r="E1100" s="4" t="s">
        <v>24</v>
      </c>
      <c r="F1100" s="4" t="s">
        <v>139</v>
      </c>
      <c r="H1100" s="11">
        <f t="shared" si="34"/>
        <v>0</v>
      </c>
      <c r="I1100" s="11">
        <f t="shared" si="34"/>
        <v>4</v>
      </c>
      <c r="J1100" s="11">
        <f t="shared" si="35"/>
        <v>0</v>
      </c>
    </row>
    <row r="1101" spans="2:10" x14ac:dyDescent="0.3">
      <c r="B1101" s="7">
        <v>41394</v>
      </c>
      <c r="C1101" s="9">
        <v>333696.84999999998</v>
      </c>
      <c r="D1101" s="4" t="s">
        <v>178</v>
      </c>
      <c r="E1101" s="4" t="s">
        <v>24</v>
      </c>
      <c r="F1101" s="4" t="s">
        <v>139</v>
      </c>
      <c r="H1101" s="11">
        <f t="shared" si="34"/>
        <v>0</v>
      </c>
      <c r="I1101" s="11">
        <f t="shared" si="34"/>
        <v>4</v>
      </c>
      <c r="J1101" s="11">
        <f t="shared" si="35"/>
        <v>0</v>
      </c>
    </row>
    <row r="1102" spans="2:10" x14ac:dyDescent="0.3">
      <c r="B1102" s="7">
        <v>41394</v>
      </c>
      <c r="C1102" s="9">
        <v>331056.34999999998</v>
      </c>
      <c r="D1102" s="4" t="s">
        <v>178</v>
      </c>
      <c r="E1102" s="4" t="s">
        <v>24</v>
      </c>
      <c r="F1102" s="4" t="s">
        <v>137</v>
      </c>
      <c r="H1102" s="11">
        <f t="shared" si="34"/>
        <v>0</v>
      </c>
      <c r="I1102" s="11">
        <f t="shared" si="34"/>
        <v>4</v>
      </c>
      <c r="J1102" s="11">
        <f t="shared" si="35"/>
        <v>0</v>
      </c>
    </row>
    <row r="1103" spans="2:10" x14ac:dyDescent="0.3">
      <c r="B1103" s="7">
        <v>41394</v>
      </c>
      <c r="C1103" s="9">
        <v>297368.84999999998</v>
      </c>
      <c r="D1103" s="4" t="s">
        <v>178</v>
      </c>
      <c r="E1103" s="4" t="s">
        <v>24</v>
      </c>
      <c r="F1103" s="4" t="s">
        <v>134</v>
      </c>
      <c r="H1103" s="11">
        <f t="shared" si="34"/>
        <v>0</v>
      </c>
      <c r="I1103" s="11">
        <f t="shared" si="34"/>
        <v>4</v>
      </c>
      <c r="J1103" s="11">
        <f t="shared" si="35"/>
        <v>0</v>
      </c>
    </row>
    <row r="1104" spans="2:10" x14ac:dyDescent="0.3">
      <c r="B1104" s="7">
        <v>41394</v>
      </c>
      <c r="C1104" s="9">
        <v>270846.19</v>
      </c>
      <c r="D1104" s="4" t="s">
        <v>178</v>
      </c>
      <c r="E1104" s="4" t="s">
        <v>24</v>
      </c>
      <c r="F1104" s="4" t="s">
        <v>136</v>
      </c>
      <c r="H1104" s="11">
        <f t="shared" si="34"/>
        <v>0</v>
      </c>
      <c r="I1104" s="11">
        <f t="shared" si="34"/>
        <v>4</v>
      </c>
      <c r="J1104" s="11">
        <f t="shared" si="35"/>
        <v>0</v>
      </c>
    </row>
    <row r="1105" spans="2:10" x14ac:dyDescent="0.3">
      <c r="B1105" s="7">
        <v>41394</v>
      </c>
      <c r="C1105" s="9">
        <v>200160.45</v>
      </c>
      <c r="D1105" s="4" t="s">
        <v>178</v>
      </c>
      <c r="E1105" s="4" t="s">
        <v>24</v>
      </c>
      <c r="F1105" s="4" t="s">
        <v>136</v>
      </c>
      <c r="H1105" s="11">
        <f t="shared" si="34"/>
        <v>0</v>
      </c>
      <c r="I1105" s="11">
        <f t="shared" si="34"/>
        <v>4</v>
      </c>
      <c r="J1105" s="11">
        <f t="shared" si="35"/>
        <v>0</v>
      </c>
    </row>
    <row r="1106" spans="2:10" x14ac:dyDescent="0.3">
      <c r="B1106" s="7">
        <v>41394</v>
      </c>
      <c r="C1106" s="9">
        <v>196112.45</v>
      </c>
      <c r="D1106" s="4" t="s">
        <v>178</v>
      </c>
      <c r="E1106" s="4" t="s">
        <v>24</v>
      </c>
      <c r="F1106" s="4" t="s">
        <v>132</v>
      </c>
      <c r="H1106" s="11">
        <f t="shared" si="34"/>
        <v>0</v>
      </c>
      <c r="I1106" s="11">
        <f t="shared" si="34"/>
        <v>4</v>
      </c>
      <c r="J1106" s="11">
        <f t="shared" si="35"/>
        <v>0</v>
      </c>
    </row>
    <row r="1107" spans="2:10" x14ac:dyDescent="0.3">
      <c r="B1107" s="7">
        <v>41394</v>
      </c>
      <c r="C1107" s="9">
        <v>161613.13</v>
      </c>
      <c r="D1107" s="4" t="s">
        <v>178</v>
      </c>
      <c r="E1107" s="4" t="s">
        <v>24</v>
      </c>
      <c r="F1107" s="4" t="s">
        <v>147</v>
      </c>
      <c r="H1107" s="11">
        <f t="shared" si="34"/>
        <v>0</v>
      </c>
      <c r="I1107" s="11">
        <f t="shared" si="34"/>
        <v>4</v>
      </c>
      <c r="J1107" s="11">
        <f t="shared" si="35"/>
        <v>0</v>
      </c>
    </row>
    <row r="1108" spans="2:10" x14ac:dyDescent="0.3">
      <c r="B1108" s="7">
        <v>41394</v>
      </c>
      <c r="C1108" s="9">
        <v>157482.53</v>
      </c>
      <c r="D1108" s="4" t="s">
        <v>178</v>
      </c>
      <c r="E1108" s="4" t="s">
        <v>24</v>
      </c>
      <c r="F1108" s="4" t="s">
        <v>144</v>
      </c>
      <c r="H1108" s="11">
        <f t="shared" si="34"/>
        <v>0</v>
      </c>
      <c r="I1108" s="11">
        <f t="shared" si="34"/>
        <v>4</v>
      </c>
      <c r="J1108" s="11">
        <f t="shared" si="35"/>
        <v>0</v>
      </c>
    </row>
    <row r="1109" spans="2:10" x14ac:dyDescent="0.3">
      <c r="B1109" s="7">
        <v>41394</v>
      </c>
      <c r="C1109" s="9">
        <v>150747.75</v>
      </c>
      <c r="D1109" s="4" t="s">
        <v>178</v>
      </c>
      <c r="E1109" s="4" t="s">
        <v>24</v>
      </c>
      <c r="F1109" s="4" t="s">
        <v>136</v>
      </c>
      <c r="H1109" s="11">
        <f t="shared" si="34"/>
        <v>0</v>
      </c>
      <c r="I1109" s="11">
        <f t="shared" si="34"/>
        <v>4</v>
      </c>
      <c r="J1109" s="11">
        <f t="shared" si="35"/>
        <v>0</v>
      </c>
    </row>
    <row r="1110" spans="2:10" x14ac:dyDescent="0.3">
      <c r="B1110" s="7">
        <v>41394</v>
      </c>
      <c r="C1110" s="9">
        <v>127608.26</v>
      </c>
      <c r="D1110" s="4" t="s">
        <v>178</v>
      </c>
      <c r="E1110" s="4" t="s">
        <v>24</v>
      </c>
      <c r="F1110" s="4" t="s">
        <v>133</v>
      </c>
      <c r="H1110" s="11">
        <f t="shared" si="34"/>
        <v>0</v>
      </c>
      <c r="I1110" s="11">
        <f t="shared" si="34"/>
        <v>4</v>
      </c>
      <c r="J1110" s="11">
        <f t="shared" si="35"/>
        <v>0</v>
      </c>
    </row>
    <row r="1111" spans="2:10" x14ac:dyDescent="0.3">
      <c r="B1111" s="7">
        <v>41394</v>
      </c>
      <c r="C1111" s="9">
        <v>120579.48</v>
      </c>
      <c r="D1111" s="4" t="s">
        <v>178</v>
      </c>
      <c r="E1111" s="4" t="s">
        <v>24</v>
      </c>
      <c r="F1111" s="4" t="s">
        <v>135</v>
      </c>
      <c r="H1111" s="11">
        <f t="shared" si="34"/>
        <v>0</v>
      </c>
      <c r="I1111" s="11">
        <f t="shared" si="34"/>
        <v>4</v>
      </c>
      <c r="J1111" s="11">
        <f t="shared" si="35"/>
        <v>0</v>
      </c>
    </row>
    <row r="1112" spans="2:10" x14ac:dyDescent="0.3">
      <c r="B1112" s="7">
        <v>41394</v>
      </c>
      <c r="C1112" s="9">
        <v>119837.85</v>
      </c>
      <c r="D1112" s="4" t="s">
        <v>178</v>
      </c>
      <c r="E1112" s="4" t="s">
        <v>24</v>
      </c>
      <c r="F1112" s="4" t="s">
        <v>128</v>
      </c>
      <c r="H1112" s="11">
        <f t="shared" si="34"/>
        <v>0</v>
      </c>
      <c r="I1112" s="11">
        <f t="shared" si="34"/>
        <v>4</v>
      </c>
      <c r="J1112" s="11">
        <f t="shared" si="35"/>
        <v>0</v>
      </c>
    </row>
    <row r="1113" spans="2:10" x14ac:dyDescent="0.3">
      <c r="B1113" s="7">
        <v>41394</v>
      </c>
      <c r="C1113" s="9">
        <v>118366.74</v>
      </c>
      <c r="D1113" s="4" t="s">
        <v>178</v>
      </c>
      <c r="E1113" s="4" t="s">
        <v>24</v>
      </c>
      <c r="F1113" s="4" t="s">
        <v>135</v>
      </c>
      <c r="H1113" s="11">
        <f t="shared" si="34"/>
        <v>0</v>
      </c>
      <c r="I1113" s="11">
        <f t="shared" si="34"/>
        <v>4</v>
      </c>
      <c r="J1113" s="11">
        <f t="shared" si="35"/>
        <v>0</v>
      </c>
    </row>
    <row r="1114" spans="2:10" x14ac:dyDescent="0.3">
      <c r="B1114" s="7">
        <v>41394</v>
      </c>
      <c r="C1114" s="9">
        <v>109218.91</v>
      </c>
      <c r="D1114" s="4" t="s">
        <v>178</v>
      </c>
      <c r="E1114" s="4" t="s">
        <v>24</v>
      </c>
      <c r="F1114" s="4" t="s">
        <v>134</v>
      </c>
      <c r="H1114" s="11">
        <f t="shared" si="34"/>
        <v>0</v>
      </c>
      <c r="I1114" s="11">
        <f t="shared" si="34"/>
        <v>4</v>
      </c>
      <c r="J1114" s="11">
        <f t="shared" si="35"/>
        <v>0</v>
      </c>
    </row>
    <row r="1115" spans="2:10" x14ac:dyDescent="0.3">
      <c r="B1115" s="7">
        <v>41394</v>
      </c>
      <c r="C1115" s="9">
        <v>105212.35</v>
      </c>
      <c r="D1115" s="4" t="s">
        <v>178</v>
      </c>
      <c r="E1115" s="4" t="s">
        <v>24</v>
      </c>
      <c r="F1115" s="4" t="s">
        <v>145</v>
      </c>
      <c r="H1115" s="11">
        <f t="shared" si="34"/>
        <v>0</v>
      </c>
      <c r="I1115" s="11">
        <f t="shared" si="34"/>
        <v>4</v>
      </c>
      <c r="J1115" s="11">
        <f t="shared" si="35"/>
        <v>0</v>
      </c>
    </row>
    <row r="1116" spans="2:10" x14ac:dyDescent="0.3">
      <c r="B1116" s="7">
        <v>41394</v>
      </c>
      <c r="C1116" s="9">
        <v>103332.6</v>
      </c>
      <c r="D1116" s="4" t="s">
        <v>178</v>
      </c>
      <c r="E1116" s="4" t="s">
        <v>24</v>
      </c>
      <c r="F1116" s="4" t="s">
        <v>143</v>
      </c>
      <c r="H1116" s="11">
        <f t="shared" si="34"/>
        <v>0</v>
      </c>
      <c r="I1116" s="11">
        <f t="shared" si="34"/>
        <v>4</v>
      </c>
      <c r="J1116" s="11">
        <f t="shared" si="35"/>
        <v>0</v>
      </c>
    </row>
    <row r="1117" spans="2:10" x14ac:dyDescent="0.3">
      <c r="B1117" s="7">
        <v>41394</v>
      </c>
      <c r="C1117" s="9">
        <v>96716.34</v>
      </c>
      <c r="D1117" s="4" t="s">
        <v>178</v>
      </c>
      <c r="E1117" s="4" t="s">
        <v>24</v>
      </c>
      <c r="F1117" s="4" t="s">
        <v>144</v>
      </c>
      <c r="H1117" s="11">
        <f t="shared" si="34"/>
        <v>0</v>
      </c>
      <c r="I1117" s="11">
        <f t="shared" si="34"/>
        <v>4</v>
      </c>
      <c r="J1117" s="11">
        <f t="shared" si="35"/>
        <v>0</v>
      </c>
    </row>
    <row r="1118" spans="2:10" x14ac:dyDescent="0.3">
      <c r="B1118" s="7">
        <v>41394</v>
      </c>
      <c r="C1118" s="9">
        <v>87799.91</v>
      </c>
      <c r="D1118" s="4" t="s">
        <v>178</v>
      </c>
      <c r="E1118" s="4" t="s">
        <v>24</v>
      </c>
      <c r="F1118" s="4" t="s">
        <v>139</v>
      </c>
      <c r="H1118" s="11">
        <f t="shared" si="34"/>
        <v>0</v>
      </c>
      <c r="I1118" s="11">
        <f t="shared" si="34"/>
        <v>4</v>
      </c>
      <c r="J1118" s="11">
        <f t="shared" si="35"/>
        <v>0</v>
      </c>
    </row>
    <row r="1119" spans="2:10" x14ac:dyDescent="0.3">
      <c r="B1119" s="7">
        <v>41394</v>
      </c>
      <c r="C1119" s="9">
        <v>87633.05</v>
      </c>
      <c r="D1119" s="4" t="s">
        <v>178</v>
      </c>
      <c r="E1119" s="4" t="s">
        <v>24</v>
      </c>
      <c r="F1119" s="4" t="s">
        <v>145</v>
      </c>
      <c r="H1119" s="11">
        <f t="shared" si="34"/>
        <v>0</v>
      </c>
      <c r="I1119" s="11">
        <f t="shared" si="34"/>
        <v>4</v>
      </c>
      <c r="J1119" s="11">
        <f t="shared" si="35"/>
        <v>0</v>
      </c>
    </row>
    <row r="1120" spans="2:10" x14ac:dyDescent="0.3">
      <c r="B1120" s="7">
        <v>41394</v>
      </c>
      <c r="C1120" s="9">
        <v>82637.17</v>
      </c>
      <c r="D1120" s="4" t="s">
        <v>178</v>
      </c>
      <c r="E1120" s="4" t="s">
        <v>24</v>
      </c>
      <c r="F1120" s="4" t="s">
        <v>145</v>
      </c>
      <c r="H1120" s="11">
        <f t="shared" si="34"/>
        <v>0</v>
      </c>
      <c r="I1120" s="11">
        <f t="shared" si="34"/>
        <v>4</v>
      </c>
      <c r="J1120" s="11">
        <f t="shared" si="35"/>
        <v>0</v>
      </c>
    </row>
    <row r="1121" spans="2:10" x14ac:dyDescent="0.3">
      <c r="B1121" s="7">
        <v>41394</v>
      </c>
      <c r="C1121" s="9">
        <v>80645.259999999995</v>
      </c>
      <c r="D1121" s="4" t="s">
        <v>178</v>
      </c>
      <c r="E1121" s="4" t="s">
        <v>24</v>
      </c>
      <c r="F1121" s="4" t="s">
        <v>128</v>
      </c>
      <c r="H1121" s="11">
        <f t="shared" si="34"/>
        <v>0</v>
      </c>
      <c r="I1121" s="11">
        <f t="shared" si="34"/>
        <v>4</v>
      </c>
      <c r="J1121" s="11">
        <f t="shared" si="35"/>
        <v>0</v>
      </c>
    </row>
    <row r="1122" spans="2:10" x14ac:dyDescent="0.3">
      <c r="B1122" s="7">
        <v>41394</v>
      </c>
      <c r="C1122" s="9">
        <v>80398.710000000006</v>
      </c>
      <c r="D1122" s="4" t="s">
        <v>178</v>
      </c>
      <c r="E1122" s="4" t="s">
        <v>24</v>
      </c>
      <c r="F1122" s="4" t="s">
        <v>128</v>
      </c>
      <c r="H1122" s="11">
        <f t="shared" si="34"/>
        <v>0</v>
      </c>
      <c r="I1122" s="11">
        <f t="shared" si="34"/>
        <v>4</v>
      </c>
      <c r="J1122" s="11">
        <f t="shared" si="35"/>
        <v>0</v>
      </c>
    </row>
    <row r="1123" spans="2:10" x14ac:dyDescent="0.3">
      <c r="B1123" s="7">
        <v>41394</v>
      </c>
      <c r="C1123" s="9">
        <v>78057</v>
      </c>
      <c r="D1123" s="4" t="s">
        <v>178</v>
      </c>
      <c r="E1123" s="4" t="s">
        <v>24</v>
      </c>
      <c r="F1123" s="4" t="s">
        <v>147</v>
      </c>
      <c r="H1123" s="11">
        <f t="shared" si="34"/>
        <v>0</v>
      </c>
      <c r="I1123" s="11">
        <f t="shared" si="34"/>
        <v>4</v>
      </c>
      <c r="J1123" s="11">
        <f t="shared" si="35"/>
        <v>0</v>
      </c>
    </row>
    <row r="1124" spans="2:10" x14ac:dyDescent="0.3">
      <c r="B1124" s="7">
        <v>41394</v>
      </c>
      <c r="C1124" s="9">
        <v>74414.34</v>
      </c>
      <c r="D1124" s="4" t="s">
        <v>178</v>
      </c>
      <c r="E1124" s="4" t="s">
        <v>24</v>
      </c>
      <c r="F1124" s="4" t="s">
        <v>132</v>
      </c>
      <c r="H1124" s="11">
        <f t="shared" si="34"/>
        <v>0</v>
      </c>
      <c r="I1124" s="11">
        <f t="shared" si="34"/>
        <v>4</v>
      </c>
      <c r="J1124" s="11">
        <f t="shared" si="35"/>
        <v>0</v>
      </c>
    </row>
    <row r="1125" spans="2:10" x14ac:dyDescent="0.3">
      <c r="B1125" s="7">
        <v>41394</v>
      </c>
      <c r="C1125" s="9">
        <v>68658.009999999995</v>
      </c>
      <c r="D1125" s="4" t="s">
        <v>178</v>
      </c>
      <c r="E1125" s="4" t="s">
        <v>24</v>
      </c>
      <c r="F1125" s="4" t="s">
        <v>138</v>
      </c>
      <c r="H1125" s="11">
        <f t="shared" si="34"/>
        <v>0</v>
      </c>
      <c r="I1125" s="11">
        <f t="shared" si="34"/>
        <v>4</v>
      </c>
      <c r="J1125" s="11">
        <f t="shared" si="35"/>
        <v>0</v>
      </c>
    </row>
    <row r="1126" spans="2:10" x14ac:dyDescent="0.3">
      <c r="B1126" s="7">
        <v>41394</v>
      </c>
      <c r="C1126" s="9">
        <v>65409.77</v>
      </c>
      <c r="D1126" s="4" t="s">
        <v>178</v>
      </c>
      <c r="E1126" s="4" t="s">
        <v>24</v>
      </c>
      <c r="F1126" s="4" t="s">
        <v>145</v>
      </c>
      <c r="H1126" s="11">
        <f t="shared" si="34"/>
        <v>0</v>
      </c>
      <c r="I1126" s="11">
        <f t="shared" si="34"/>
        <v>4</v>
      </c>
      <c r="J1126" s="11">
        <f t="shared" si="35"/>
        <v>0</v>
      </c>
    </row>
    <row r="1127" spans="2:10" x14ac:dyDescent="0.3">
      <c r="B1127" s="7">
        <v>41394</v>
      </c>
      <c r="C1127" s="9">
        <v>64205.36</v>
      </c>
      <c r="D1127" s="4" t="s">
        <v>178</v>
      </c>
      <c r="E1127" s="4" t="s">
        <v>24</v>
      </c>
      <c r="F1127" s="4" t="s">
        <v>136</v>
      </c>
      <c r="H1127" s="11">
        <f t="shared" si="34"/>
        <v>0</v>
      </c>
      <c r="I1127" s="11">
        <f t="shared" si="34"/>
        <v>4</v>
      </c>
      <c r="J1127" s="11">
        <f t="shared" si="35"/>
        <v>0</v>
      </c>
    </row>
    <row r="1128" spans="2:10" x14ac:dyDescent="0.3">
      <c r="B1128" s="7">
        <v>41394</v>
      </c>
      <c r="C1128" s="9">
        <v>63731.08</v>
      </c>
      <c r="D1128" s="4" t="s">
        <v>178</v>
      </c>
      <c r="E1128" s="4" t="s">
        <v>24</v>
      </c>
      <c r="F1128" s="4" t="s">
        <v>129</v>
      </c>
      <c r="H1128" s="11">
        <f t="shared" si="34"/>
        <v>0</v>
      </c>
      <c r="I1128" s="11">
        <f t="shared" si="34"/>
        <v>4</v>
      </c>
      <c r="J1128" s="11">
        <f t="shared" si="35"/>
        <v>0</v>
      </c>
    </row>
    <row r="1129" spans="2:10" x14ac:dyDescent="0.3">
      <c r="B1129" s="7">
        <v>41394</v>
      </c>
      <c r="C1129" s="9">
        <v>61313.98</v>
      </c>
      <c r="D1129" s="4" t="s">
        <v>178</v>
      </c>
      <c r="E1129" s="4" t="s">
        <v>24</v>
      </c>
      <c r="F1129" s="4" t="s">
        <v>128</v>
      </c>
      <c r="H1129" s="11">
        <f t="shared" si="34"/>
        <v>0</v>
      </c>
      <c r="I1129" s="11">
        <f t="shared" si="34"/>
        <v>4</v>
      </c>
      <c r="J1129" s="11">
        <f t="shared" si="35"/>
        <v>0</v>
      </c>
    </row>
    <row r="1130" spans="2:10" x14ac:dyDescent="0.3">
      <c r="B1130" s="7">
        <v>41394</v>
      </c>
      <c r="C1130" s="9">
        <v>60512.76</v>
      </c>
      <c r="D1130" s="4" t="s">
        <v>178</v>
      </c>
      <c r="E1130" s="4" t="s">
        <v>24</v>
      </c>
      <c r="F1130" s="4" t="s">
        <v>141</v>
      </c>
      <c r="H1130" s="11">
        <f t="shared" si="34"/>
        <v>0</v>
      </c>
      <c r="I1130" s="11">
        <f t="shared" si="34"/>
        <v>4</v>
      </c>
      <c r="J1130" s="11">
        <f t="shared" si="35"/>
        <v>0</v>
      </c>
    </row>
    <row r="1131" spans="2:10" x14ac:dyDescent="0.3">
      <c r="B1131" s="7">
        <v>41394</v>
      </c>
      <c r="C1131" s="9">
        <v>57113.49</v>
      </c>
      <c r="D1131" s="4" t="s">
        <v>178</v>
      </c>
      <c r="E1131" s="4" t="s">
        <v>24</v>
      </c>
      <c r="F1131" s="4" t="s">
        <v>127</v>
      </c>
      <c r="H1131" s="11">
        <f t="shared" si="34"/>
        <v>0</v>
      </c>
      <c r="I1131" s="11">
        <f t="shared" si="34"/>
        <v>4</v>
      </c>
      <c r="J1131" s="11">
        <f t="shared" si="35"/>
        <v>0</v>
      </c>
    </row>
    <row r="1132" spans="2:10" x14ac:dyDescent="0.3">
      <c r="B1132" s="7">
        <v>41394</v>
      </c>
      <c r="C1132" s="9">
        <v>55763.39</v>
      </c>
      <c r="D1132" s="4" t="s">
        <v>178</v>
      </c>
      <c r="E1132" s="4" t="s">
        <v>24</v>
      </c>
      <c r="F1132" s="4" t="s">
        <v>140</v>
      </c>
      <c r="H1132" s="11">
        <f t="shared" si="34"/>
        <v>0</v>
      </c>
      <c r="I1132" s="11">
        <f t="shared" si="34"/>
        <v>4</v>
      </c>
      <c r="J1132" s="11">
        <f t="shared" si="35"/>
        <v>0</v>
      </c>
    </row>
    <row r="1133" spans="2:10" x14ac:dyDescent="0.3">
      <c r="B1133" s="7">
        <v>41394</v>
      </c>
      <c r="C1133" s="9">
        <v>54405.41</v>
      </c>
      <c r="D1133" s="4" t="s">
        <v>178</v>
      </c>
      <c r="E1133" s="4" t="s">
        <v>24</v>
      </c>
      <c r="F1133" s="4" t="s">
        <v>145</v>
      </c>
      <c r="H1133" s="11">
        <f t="shared" si="34"/>
        <v>0</v>
      </c>
      <c r="I1133" s="11">
        <f t="shared" si="34"/>
        <v>4</v>
      </c>
      <c r="J1133" s="11">
        <f t="shared" si="35"/>
        <v>0</v>
      </c>
    </row>
    <row r="1134" spans="2:10" x14ac:dyDescent="0.3">
      <c r="B1134" s="7">
        <v>41394</v>
      </c>
      <c r="C1134" s="9">
        <v>53916.32</v>
      </c>
      <c r="D1134" s="4" t="s">
        <v>178</v>
      </c>
      <c r="E1134" s="4" t="s">
        <v>24</v>
      </c>
      <c r="F1134" s="4" t="s">
        <v>130</v>
      </c>
      <c r="H1134" s="11">
        <f t="shared" si="34"/>
        <v>0</v>
      </c>
      <c r="I1134" s="11">
        <f t="shared" si="34"/>
        <v>4</v>
      </c>
      <c r="J1134" s="11">
        <f t="shared" si="35"/>
        <v>0</v>
      </c>
    </row>
    <row r="1135" spans="2:10" x14ac:dyDescent="0.3">
      <c r="B1135" s="7">
        <v>41394</v>
      </c>
      <c r="C1135" s="9">
        <v>53064.23</v>
      </c>
      <c r="D1135" s="4" t="s">
        <v>178</v>
      </c>
      <c r="E1135" s="4" t="s">
        <v>24</v>
      </c>
      <c r="F1135" s="4" t="s">
        <v>128</v>
      </c>
      <c r="H1135" s="11">
        <f t="shared" si="34"/>
        <v>0</v>
      </c>
      <c r="I1135" s="11">
        <f t="shared" si="34"/>
        <v>4</v>
      </c>
      <c r="J1135" s="11">
        <f t="shared" si="35"/>
        <v>0</v>
      </c>
    </row>
    <row r="1136" spans="2:10" x14ac:dyDescent="0.3">
      <c r="B1136" s="7">
        <v>41394</v>
      </c>
      <c r="C1136" s="9">
        <v>51082.2</v>
      </c>
      <c r="D1136" s="4" t="s">
        <v>178</v>
      </c>
      <c r="E1136" s="4" t="s">
        <v>24</v>
      </c>
      <c r="F1136" s="4" t="s">
        <v>138</v>
      </c>
      <c r="H1136" s="11">
        <f t="shared" si="34"/>
        <v>0</v>
      </c>
      <c r="I1136" s="11">
        <f t="shared" si="34"/>
        <v>4</v>
      </c>
      <c r="J1136" s="11">
        <f t="shared" si="35"/>
        <v>0</v>
      </c>
    </row>
    <row r="1137" spans="2:10" x14ac:dyDescent="0.3">
      <c r="B1137" s="7">
        <v>41394</v>
      </c>
      <c r="C1137" s="9">
        <v>50848.56</v>
      </c>
      <c r="D1137" s="4" t="s">
        <v>178</v>
      </c>
      <c r="E1137" s="4" t="s">
        <v>24</v>
      </c>
      <c r="F1137" s="4" t="s">
        <v>143</v>
      </c>
      <c r="H1137" s="11">
        <f t="shared" si="34"/>
        <v>0</v>
      </c>
      <c r="I1137" s="11">
        <f t="shared" si="34"/>
        <v>4</v>
      </c>
      <c r="J1137" s="11">
        <f t="shared" si="35"/>
        <v>0</v>
      </c>
    </row>
    <row r="1138" spans="2:10" x14ac:dyDescent="0.3">
      <c r="B1138" s="7">
        <v>41394</v>
      </c>
      <c r="C1138" s="9">
        <v>48512.34</v>
      </c>
      <c r="D1138" s="4" t="s">
        <v>178</v>
      </c>
      <c r="E1138" s="4" t="s">
        <v>24</v>
      </c>
      <c r="F1138" s="4" t="s">
        <v>145</v>
      </c>
      <c r="H1138" s="11">
        <f t="shared" si="34"/>
        <v>0</v>
      </c>
      <c r="I1138" s="11">
        <f t="shared" si="34"/>
        <v>4</v>
      </c>
      <c r="J1138" s="11">
        <f t="shared" si="35"/>
        <v>0</v>
      </c>
    </row>
    <row r="1139" spans="2:10" x14ac:dyDescent="0.3">
      <c r="B1139" s="7">
        <v>41394</v>
      </c>
      <c r="C1139" s="9">
        <v>48362.3</v>
      </c>
      <c r="D1139" s="4" t="s">
        <v>178</v>
      </c>
      <c r="E1139" s="4" t="s">
        <v>24</v>
      </c>
      <c r="F1139" s="4" t="s">
        <v>142</v>
      </c>
      <c r="H1139" s="11">
        <f t="shared" si="34"/>
        <v>0</v>
      </c>
      <c r="I1139" s="11">
        <f t="shared" si="34"/>
        <v>4</v>
      </c>
      <c r="J1139" s="11">
        <f t="shared" si="35"/>
        <v>0</v>
      </c>
    </row>
    <row r="1140" spans="2:10" x14ac:dyDescent="0.3">
      <c r="B1140" s="7">
        <v>41394</v>
      </c>
      <c r="C1140" s="9">
        <v>46610.28</v>
      </c>
      <c r="D1140" s="4" t="s">
        <v>178</v>
      </c>
      <c r="E1140" s="4" t="s">
        <v>24</v>
      </c>
      <c r="F1140" s="4" t="s">
        <v>141</v>
      </c>
      <c r="H1140" s="11">
        <f t="shared" si="34"/>
        <v>0</v>
      </c>
      <c r="I1140" s="11">
        <f t="shared" si="34"/>
        <v>4</v>
      </c>
      <c r="J1140" s="11">
        <f t="shared" si="35"/>
        <v>0</v>
      </c>
    </row>
    <row r="1141" spans="2:10" x14ac:dyDescent="0.3">
      <c r="B1141" s="7">
        <v>41394</v>
      </c>
      <c r="C1141" s="9">
        <v>44676.31</v>
      </c>
      <c r="D1141" s="4" t="s">
        <v>178</v>
      </c>
      <c r="E1141" s="4" t="s">
        <v>24</v>
      </c>
      <c r="F1141" s="4" t="s">
        <v>146</v>
      </c>
      <c r="H1141" s="11">
        <f t="shared" si="34"/>
        <v>0</v>
      </c>
      <c r="I1141" s="11">
        <f t="shared" si="34"/>
        <v>4</v>
      </c>
      <c r="J1141" s="11">
        <f t="shared" si="35"/>
        <v>0</v>
      </c>
    </row>
    <row r="1142" spans="2:10" x14ac:dyDescent="0.3">
      <c r="B1142" s="7">
        <v>41394</v>
      </c>
      <c r="C1142" s="9">
        <v>43014.46</v>
      </c>
      <c r="D1142" s="4" t="s">
        <v>178</v>
      </c>
      <c r="E1142" s="4" t="s">
        <v>24</v>
      </c>
      <c r="F1142" s="4" t="s">
        <v>134</v>
      </c>
      <c r="H1142" s="11">
        <f t="shared" si="34"/>
        <v>0</v>
      </c>
      <c r="I1142" s="11">
        <f t="shared" si="34"/>
        <v>4</v>
      </c>
      <c r="J1142" s="11">
        <f t="shared" si="35"/>
        <v>0</v>
      </c>
    </row>
    <row r="1143" spans="2:10" x14ac:dyDescent="0.3">
      <c r="B1143" s="7">
        <v>41394</v>
      </c>
      <c r="C1143" s="9">
        <v>42587.91</v>
      </c>
      <c r="D1143" s="4" t="s">
        <v>178</v>
      </c>
      <c r="E1143" s="4" t="s">
        <v>24</v>
      </c>
      <c r="F1143" s="4" t="s">
        <v>131</v>
      </c>
      <c r="H1143" s="11">
        <f t="shared" si="34"/>
        <v>0</v>
      </c>
      <c r="I1143" s="11">
        <f t="shared" si="34"/>
        <v>4</v>
      </c>
      <c r="J1143" s="11">
        <f t="shared" si="35"/>
        <v>0</v>
      </c>
    </row>
    <row r="1144" spans="2:10" x14ac:dyDescent="0.3">
      <c r="B1144" s="7">
        <v>41394</v>
      </c>
      <c r="C1144" s="9">
        <v>41300</v>
      </c>
      <c r="D1144" s="4" t="s">
        <v>178</v>
      </c>
      <c r="E1144" s="4" t="s">
        <v>24</v>
      </c>
      <c r="F1144" s="4" t="s">
        <v>138</v>
      </c>
      <c r="H1144" s="11">
        <f t="shared" si="34"/>
        <v>0</v>
      </c>
      <c r="I1144" s="11">
        <f t="shared" si="34"/>
        <v>4</v>
      </c>
      <c r="J1144" s="11">
        <f t="shared" si="35"/>
        <v>0</v>
      </c>
    </row>
    <row r="1145" spans="2:10" x14ac:dyDescent="0.3">
      <c r="B1145" s="7">
        <v>41394</v>
      </c>
      <c r="C1145" s="9">
        <v>41013.910000000003</v>
      </c>
      <c r="D1145" s="4" t="s">
        <v>178</v>
      </c>
      <c r="E1145" s="4" t="s">
        <v>24</v>
      </c>
      <c r="F1145" s="4" t="s">
        <v>133</v>
      </c>
      <c r="H1145" s="11">
        <f t="shared" si="34"/>
        <v>0</v>
      </c>
      <c r="I1145" s="11">
        <f t="shared" si="34"/>
        <v>4</v>
      </c>
      <c r="J1145" s="11">
        <f t="shared" si="35"/>
        <v>0</v>
      </c>
    </row>
    <row r="1146" spans="2:10" x14ac:dyDescent="0.3">
      <c r="B1146" s="7">
        <v>41394</v>
      </c>
      <c r="C1146" s="9">
        <v>37995.24</v>
      </c>
      <c r="D1146" s="4" t="s">
        <v>178</v>
      </c>
      <c r="E1146" s="4" t="s">
        <v>24</v>
      </c>
      <c r="F1146" s="4" t="s">
        <v>145</v>
      </c>
      <c r="H1146" s="11">
        <f t="shared" si="34"/>
        <v>0</v>
      </c>
      <c r="I1146" s="11">
        <f t="shared" si="34"/>
        <v>4</v>
      </c>
      <c r="J1146" s="11">
        <f t="shared" si="35"/>
        <v>0</v>
      </c>
    </row>
    <row r="1147" spans="2:10" x14ac:dyDescent="0.3">
      <c r="B1147" s="7">
        <v>41394</v>
      </c>
      <c r="C1147" s="9">
        <v>37219.56</v>
      </c>
      <c r="D1147" s="4" t="s">
        <v>178</v>
      </c>
      <c r="E1147" s="4" t="s">
        <v>24</v>
      </c>
      <c r="F1147" s="4" t="s">
        <v>133</v>
      </c>
      <c r="H1147" s="11">
        <f t="shared" si="34"/>
        <v>0</v>
      </c>
      <c r="I1147" s="11">
        <f t="shared" si="34"/>
        <v>4</v>
      </c>
      <c r="J1147" s="11">
        <f t="shared" si="35"/>
        <v>0</v>
      </c>
    </row>
    <row r="1148" spans="2:10" x14ac:dyDescent="0.3">
      <c r="B1148" s="7">
        <v>41394</v>
      </c>
      <c r="C1148" s="9">
        <v>35577.18</v>
      </c>
      <c r="D1148" s="4" t="s">
        <v>178</v>
      </c>
      <c r="E1148" s="4" t="s">
        <v>24</v>
      </c>
      <c r="F1148" s="4" t="s">
        <v>147</v>
      </c>
      <c r="H1148" s="11">
        <f t="shared" si="34"/>
        <v>0</v>
      </c>
      <c r="I1148" s="11">
        <f t="shared" si="34"/>
        <v>4</v>
      </c>
      <c r="J1148" s="11">
        <f t="shared" si="35"/>
        <v>0</v>
      </c>
    </row>
    <row r="1149" spans="2:10" x14ac:dyDescent="0.3">
      <c r="B1149" s="7">
        <v>41394</v>
      </c>
      <c r="C1149" s="9">
        <v>33594.6</v>
      </c>
      <c r="D1149" s="4" t="s">
        <v>178</v>
      </c>
      <c r="E1149" s="4" t="s">
        <v>24</v>
      </c>
      <c r="F1149" s="4" t="s">
        <v>144</v>
      </c>
      <c r="H1149" s="11">
        <f t="shared" si="34"/>
        <v>0</v>
      </c>
      <c r="I1149" s="11">
        <f t="shared" si="34"/>
        <v>4</v>
      </c>
      <c r="J1149" s="11">
        <f t="shared" si="35"/>
        <v>0</v>
      </c>
    </row>
    <row r="1150" spans="2:10" x14ac:dyDescent="0.3">
      <c r="B1150" s="7">
        <v>41394</v>
      </c>
      <c r="C1150" s="9">
        <v>32030.66</v>
      </c>
      <c r="D1150" s="4" t="s">
        <v>178</v>
      </c>
      <c r="E1150" s="4" t="s">
        <v>24</v>
      </c>
      <c r="F1150" s="4" t="s">
        <v>132</v>
      </c>
      <c r="H1150" s="11">
        <f t="shared" si="34"/>
        <v>0</v>
      </c>
      <c r="I1150" s="11">
        <f t="shared" si="34"/>
        <v>4</v>
      </c>
      <c r="J1150" s="11">
        <f t="shared" si="35"/>
        <v>0</v>
      </c>
    </row>
    <row r="1151" spans="2:10" x14ac:dyDescent="0.3">
      <c r="B1151" s="7">
        <v>41394</v>
      </c>
      <c r="C1151" s="9">
        <v>30373.200000000001</v>
      </c>
      <c r="D1151" s="4" t="s">
        <v>178</v>
      </c>
      <c r="E1151" s="4" t="s">
        <v>24</v>
      </c>
      <c r="F1151" s="4" t="s">
        <v>131</v>
      </c>
      <c r="H1151" s="11">
        <f t="shared" si="34"/>
        <v>0</v>
      </c>
      <c r="I1151" s="11">
        <f t="shared" si="34"/>
        <v>4</v>
      </c>
      <c r="J1151" s="11">
        <f t="shared" si="35"/>
        <v>0</v>
      </c>
    </row>
    <row r="1152" spans="2:10" x14ac:dyDescent="0.3">
      <c r="B1152" s="7">
        <v>41394</v>
      </c>
      <c r="C1152" s="9">
        <v>29823.82</v>
      </c>
      <c r="D1152" s="4" t="s">
        <v>178</v>
      </c>
      <c r="E1152" s="4" t="s">
        <v>24</v>
      </c>
      <c r="F1152" s="4" t="s">
        <v>144</v>
      </c>
      <c r="H1152" s="11">
        <f t="shared" si="34"/>
        <v>0</v>
      </c>
      <c r="I1152" s="11">
        <f t="shared" si="34"/>
        <v>4</v>
      </c>
      <c r="J1152" s="11">
        <f t="shared" si="35"/>
        <v>0</v>
      </c>
    </row>
    <row r="1153" spans="2:10" x14ac:dyDescent="0.3">
      <c r="B1153" s="7">
        <v>41394</v>
      </c>
      <c r="C1153" s="9">
        <v>26531.95</v>
      </c>
      <c r="D1153" s="4" t="s">
        <v>178</v>
      </c>
      <c r="E1153" s="4" t="s">
        <v>24</v>
      </c>
      <c r="F1153" s="4" t="s">
        <v>147</v>
      </c>
      <c r="H1153" s="11">
        <f t="shared" si="34"/>
        <v>0</v>
      </c>
      <c r="I1153" s="11">
        <f t="shared" si="34"/>
        <v>4</v>
      </c>
      <c r="J1153" s="11">
        <f t="shared" si="35"/>
        <v>0</v>
      </c>
    </row>
    <row r="1154" spans="2:10" x14ac:dyDescent="0.3">
      <c r="B1154" s="7">
        <v>41394</v>
      </c>
      <c r="C1154" s="9">
        <v>22408.99</v>
      </c>
      <c r="D1154" s="4" t="s">
        <v>178</v>
      </c>
      <c r="E1154" s="4" t="s">
        <v>24</v>
      </c>
      <c r="F1154" s="4" t="s">
        <v>139</v>
      </c>
      <c r="H1154" s="11">
        <f t="shared" si="34"/>
        <v>0</v>
      </c>
      <c r="I1154" s="11">
        <f t="shared" si="34"/>
        <v>4</v>
      </c>
      <c r="J1154" s="11">
        <f t="shared" si="35"/>
        <v>0</v>
      </c>
    </row>
    <row r="1155" spans="2:10" x14ac:dyDescent="0.3">
      <c r="B1155" s="7">
        <v>41394</v>
      </c>
      <c r="C1155" s="9">
        <v>22227.66</v>
      </c>
      <c r="D1155" s="4" t="s">
        <v>178</v>
      </c>
      <c r="E1155" s="4" t="s">
        <v>24</v>
      </c>
      <c r="F1155" s="4" t="s">
        <v>147</v>
      </c>
      <c r="H1155" s="11">
        <f t="shared" si="34"/>
        <v>0</v>
      </c>
      <c r="I1155" s="11">
        <f t="shared" si="34"/>
        <v>4</v>
      </c>
      <c r="J1155" s="11">
        <f t="shared" si="35"/>
        <v>0</v>
      </c>
    </row>
    <row r="1156" spans="2:10" x14ac:dyDescent="0.3">
      <c r="B1156" s="7">
        <v>41394</v>
      </c>
      <c r="C1156" s="9">
        <v>21434.7</v>
      </c>
      <c r="D1156" s="4" t="s">
        <v>178</v>
      </c>
      <c r="E1156" s="4" t="s">
        <v>24</v>
      </c>
      <c r="F1156" s="4" t="s">
        <v>139</v>
      </c>
      <c r="H1156" s="11">
        <f t="shared" ref="H1156:I1219" si="36">IF(ISBLANK(A1156),0,MONTH(A1156))</f>
        <v>0</v>
      </c>
      <c r="I1156" s="11">
        <f t="shared" si="36"/>
        <v>4</v>
      </c>
      <c r="J1156" s="11">
        <f t="shared" ref="J1156:J1219" si="37">WEEKNUM(A1156)</f>
        <v>0</v>
      </c>
    </row>
    <row r="1157" spans="2:10" x14ac:dyDescent="0.3">
      <c r="B1157" s="7">
        <v>41394</v>
      </c>
      <c r="C1157" s="9">
        <v>21313.7</v>
      </c>
      <c r="D1157" s="4" t="s">
        <v>178</v>
      </c>
      <c r="E1157" s="4" t="s">
        <v>24</v>
      </c>
      <c r="F1157" s="4" t="s">
        <v>146</v>
      </c>
      <c r="H1157" s="11">
        <f t="shared" si="36"/>
        <v>0</v>
      </c>
      <c r="I1157" s="11">
        <f t="shared" si="36"/>
        <v>4</v>
      </c>
      <c r="J1157" s="11">
        <f t="shared" si="37"/>
        <v>0</v>
      </c>
    </row>
    <row r="1158" spans="2:10" x14ac:dyDescent="0.3">
      <c r="B1158" s="7">
        <v>41394</v>
      </c>
      <c r="C1158" s="9">
        <v>21027.599999999999</v>
      </c>
      <c r="D1158" s="4" t="s">
        <v>178</v>
      </c>
      <c r="E1158" s="4" t="s">
        <v>24</v>
      </c>
      <c r="F1158" s="4" t="s">
        <v>130</v>
      </c>
      <c r="H1158" s="11">
        <f t="shared" si="36"/>
        <v>0</v>
      </c>
      <c r="I1158" s="11">
        <f t="shared" si="36"/>
        <v>4</v>
      </c>
      <c r="J1158" s="11">
        <f t="shared" si="37"/>
        <v>0</v>
      </c>
    </row>
    <row r="1159" spans="2:10" x14ac:dyDescent="0.3">
      <c r="B1159" s="7">
        <v>41394</v>
      </c>
      <c r="C1159" s="9">
        <v>20432.88</v>
      </c>
      <c r="D1159" s="4" t="s">
        <v>178</v>
      </c>
      <c r="E1159" s="4" t="s">
        <v>24</v>
      </c>
      <c r="F1159" s="4" t="s">
        <v>141</v>
      </c>
      <c r="H1159" s="11">
        <f t="shared" si="36"/>
        <v>0</v>
      </c>
      <c r="I1159" s="11">
        <f t="shared" si="36"/>
        <v>4</v>
      </c>
      <c r="J1159" s="11">
        <f t="shared" si="37"/>
        <v>0</v>
      </c>
    </row>
    <row r="1160" spans="2:10" x14ac:dyDescent="0.3">
      <c r="B1160" s="7">
        <v>41394</v>
      </c>
      <c r="C1160" s="9">
        <v>17943.93</v>
      </c>
      <c r="D1160" s="4" t="s">
        <v>178</v>
      </c>
      <c r="E1160" s="4" t="s">
        <v>24</v>
      </c>
      <c r="F1160" s="4" t="s">
        <v>133</v>
      </c>
      <c r="H1160" s="11">
        <f t="shared" si="36"/>
        <v>0</v>
      </c>
      <c r="I1160" s="11">
        <f t="shared" si="36"/>
        <v>4</v>
      </c>
      <c r="J1160" s="11">
        <f t="shared" si="37"/>
        <v>0</v>
      </c>
    </row>
    <row r="1161" spans="2:10" x14ac:dyDescent="0.3">
      <c r="B1161" s="7">
        <v>41394</v>
      </c>
      <c r="C1161" s="9">
        <v>17593.91</v>
      </c>
      <c r="D1161" s="4" t="s">
        <v>178</v>
      </c>
      <c r="E1161" s="4" t="s">
        <v>24</v>
      </c>
      <c r="F1161" s="4" t="s">
        <v>129</v>
      </c>
      <c r="H1161" s="11">
        <f t="shared" si="36"/>
        <v>0</v>
      </c>
      <c r="I1161" s="11">
        <f t="shared" si="36"/>
        <v>4</v>
      </c>
      <c r="J1161" s="11">
        <f t="shared" si="37"/>
        <v>0</v>
      </c>
    </row>
    <row r="1162" spans="2:10" x14ac:dyDescent="0.3">
      <c r="B1162" s="7">
        <v>41394</v>
      </c>
      <c r="C1162" s="9">
        <v>17224.64</v>
      </c>
      <c r="D1162" s="4" t="s">
        <v>178</v>
      </c>
      <c r="E1162" s="4" t="s">
        <v>24</v>
      </c>
      <c r="F1162" s="4" t="s">
        <v>131</v>
      </c>
      <c r="H1162" s="11">
        <f t="shared" si="36"/>
        <v>0</v>
      </c>
      <c r="I1162" s="11">
        <f t="shared" si="36"/>
        <v>4</v>
      </c>
      <c r="J1162" s="11">
        <f t="shared" si="37"/>
        <v>0</v>
      </c>
    </row>
    <row r="1163" spans="2:10" x14ac:dyDescent="0.3">
      <c r="B1163" s="7">
        <v>41394</v>
      </c>
      <c r="C1163" s="9">
        <v>16154.51</v>
      </c>
      <c r="D1163" s="4" t="s">
        <v>178</v>
      </c>
      <c r="E1163" s="4" t="s">
        <v>24</v>
      </c>
      <c r="F1163" s="4" t="s">
        <v>144</v>
      </c>
      <c r="H1163" s="11">
        <f t="shared" si="36"/>
        <v>0</v>
      </c>
      <c r="I1163" s="11">
        <f t="shared" si="36"/>
        <v>4</v>
      </c>
      <c r="J1163" s="11">
        <f t="shared" si="37"/>
        <v>0</v>
      </c>
    </row>
    <row r="1164" spans="2:10" x14ac:dyDescent="0.3">
      <c r="B1164" s="7">
        <v>41394</v>
      </c>
      <c r="C1164" s="9">
        <v>15469.68</v>
      </c>
      <c r="D1164" s="4" t="s">
        <v>178</v>
      </c>
      <c r="E1164" s="4" t="s">
        <v>24</v>
      </c>
      <c r="F1164" s="4" t="s">
        <v>130</v>
      </c>
      <c r="H1164" s="11">
        <f t="shared" si="36"/>
        <v>0</v>
      </c>
      <c r="I1164" s="11">
        <f t="shared" si="36"/>
        <v>4</v>
      </c>
      <c r="J1164" s="11">
        <f t="shared" si="37"/>
        <v>0</v>
      </c>
    </row>
    <row r="1165" spans="2:10" x14ac:dyDescent="0.3">
      <c r="B1165" s="7">
        <v>41394</v>
      </c>
      <c r="C1165" s="9">
        <v>14607.81</v>
      </c>
      <c r="D1165" s="4" t="s">
        <v>178</v>
      </c>
      <c r="E1165" s="4" t="s">
        <v>24</v>
      </c>
      <c r="F1165" s="4" t="s">
        <v>130</v>
      </c>
      <c r="H1165" s="11">
        <f t="shared" si="36"/>
        <v>0</v>
      </c>
      <c r="I1165" s="11">
        <f t="shared" si="36"/>
        <v>4</v>
      </c>
      <c r="J1165" s="11">
        <f t="shared" si="37"/>
        <v>0</v>
      </c>
    </row>
    <row r="1166" spans="2:10" x14ac:dyDescent="0.3">
      <c r="B1166" s="7">
        <v>41394</v>
      </c>
      <c r="C1166" s="9">
        <v>14259.43</v>
      </c>
      <c r="D1166" s="4" t="s">
        <v>178</v>
      </c>
      <c r="E1166" s="4" t="s">
        <v>24</v>
      </c>
      <c r="F1166" s="4" t="s">
        <v>136</v>
      </c>
      <c r="H1166" s="11">
        <f t="shared" si="36"/>
        <v>0</v>
      </c>
      <c r="I1166" s="11">
        <f t="shared" si="36"/>
        <v>4</v>
      </c>
      <c r="J1166" s="11">
        <f t="shared" si="37"/>
        <v>0</v>
      </c>
    </row>
    <row r="1167" spans="2:10" x14ac:dyDescent="0.3">
      <c r="B1167" s="7">
        <v>41394</v>
      </c>
      <c r="C1167" s="9">
        <v>14198.94</v>
      </c>
      <c r="D1167" s="4" t="s">
        <v>178</v>
      </c>
      <c r="E1167" s="4" t="s">
        <v>24</v>
      </c>
      <c r="F1167" s="4" t="s">
        <v>127</v>
      </c>
      <c r="H1167" s="11">
        <f t="shared" si="36"/>
        <v>0</v>
      </c>
      <c r="I1167" s="11">
        <f t="shared" si="36"/>
        <v>4</v>
      </c>
      <c r="J1167" s="11">
        <f t="shared" si="37"/>
        <v>0</v>
      </c>
    </row>
    <row r="1168" spans="2:10" x14ac:dyDescent="0.3">
      <c r="B1168" s="7">
        <v>41394</v>
      </c>
      <c r="C1168" s="9">
        <v>13833.2</v>
      </c>
      <c r="D1168" s="4" t="s">
        <v>178</v>
      </c>
      <c r="E1168" s="4" t="s">
        <v>24</v>
      </c>
      <c r="F1168" s="4" t="s">
        <v>136</v>
      </c>
      <c r="H1168" s="11">
        <f t="shared" si="36"/>
        <v>0</v>
      </c>
      <c r="I1168" s="11">
        <f t="shared" si="36"/>
        <v>4</v>
      </c>
      <c r="J1168" s="11">
        <f t="shared" si="37"/>
        <v>0</v>
      </c>
    </row>
    <row r="1169" spans="2:10" x14ac:dyDescent="0.3">
      <c r="B1169" s="7">
        <v>41394</v>
      </c>
      <c r="C1169" s="9">
        <v>13199.04</v>
      </c>
      <c r="D1169" s="4" t="s">
        <v>178</v>
      </c>
      <c r="E1169" s="4" t="s">
        <v>24</v>
      </c>
      <c r="F1169" s="4" t="s">
        <v>128</v>
      </c>
      <c r="H1169" s="11">
        <f t="shared" si="36"/>
        <v>0</v>
      </c>
      <c r="I1169" s="11">
        <f t="shared" si="36"/>
        <v>4</v>
      </c>
      <c r="J1169" s="11">
        <f t="shared" si="37"/>
        <v>0</v>
      </c>
    </row>
    <row r="1170" spans="2:10" x14ac:dyDescent="0.3">
      <c r="B1170" s="7">
        <v>41394</v>
      </c>
      <c r="C1170" s="9">
        <v>12979.55</v>
      </c>
      <c r="D1170" s="4" t="s">
        <v>178</v>
      </c>
      <c r="E1170" s="4" t="s">
        <v>24</v>
      </c>
      <c r="F1170" s="4" t="s">
        <v>128</v>
      </c>
      <c r="H1170" s="11">
        <f t="shared" si="36"/>
        <v>0</v>
      </c>
      <c r="I1170" s="11">
        <f t="shared" si="36"/>
        <v>4</v>
      </c>
      <c r="J1170" s="11">
        <f t="shared" si="37"/>
        <v>0</v>
      </c>
    </row>
    <row r="1171" spans="2:10" x14ac:dyDescent="0.3">
      <c r="B1171" s="7">
        <v>41394</v>
      </c>
      <c r="C1171" s="9">
        <v>12857.59</v>
      </c>
      <c r="D1171" s="4" t="s">
        <v>178</v>
      </c>
      <c r="E1171" s="4" t="s">
        <v>24</v>
      </c>
      <c r="F1171" s="4" t="s">
        <v>147</v>
      </c>
      <c r="H1171" s="11">
        <f t="shared" si="36"/>
        <v>0</v>
      </c>
      <c r="I1171" s="11">
        <f t="shared" si="36"/>
        <v>4</v>
      </c>
      <c r="J1171" s="11">
        <f t="shared" si="37"/>
        <v>0</v>
      </c>
    </row>
    <row r="1172" spans="2:10" x14ac:dyDescent="0.3">
      <c r="B1172" s="7">
        <v>41394</v>
      </c>
      <c r="C1172" s="9">
        <v>12811.4</v>
      </c>
      <c r="D1172" s="4" t="s">
        <v>178</v>
      </c>
      <c r="E1172" s="4" t="s">
        <v>24</v>
      </c>
      <c r="F1172" s="4" t="s">
        <v>127</v>
      </c>
      <c r="H1172" s="11">
        <f t="shared" si="36"/>
        <v>0</v>
      </c>
      <c r="I1172" s="11">
        <f t="shared" si="36"/>
        <v>4</v>
      </c>
      <c r="J1172" s="11">
        <f t="shared" si="37"/>
        <v>0</v>
      </c>
    </row>
    <row r="1173" spans="2:10" x14ac:dyDescent="0.3">
      <c r="B1173" s="7">
        <v>41394</v>
      </c>
      <c r="C1173" s="9">
        <v>12639.75</v>
      </c>
      <c r="D1173" s="4" t="s">
        <v>178</v>
      </c>
      <c r="E1173" s="4" t="s">
        <v>24</v>
      </c>
      <c r="F1173" s="4" t="s">
        <v>142</v>
      </c>
      <c r="H1173" s="11">
        <f t="shared" si="36"/>
        <v>0</v>
      </c>
      <c r="I1173" s="11">
        <f t="shared" si="36"/>
        <v>4</v>
      </c>
      <c r="J1173" s="11">
        <f t="shared" si="37"/>
        <v>0</v>
      </c>
    </row>
    <row r="1174" spans="2:10" x14ac:dyDescent="0.3">
      <c r="B1174" s="7">
        <v>41394</v>
      </c>
      <c r="C1174" s="9">
        <v>11620.91</v>
      </c>
      <c r="D1174" s="4" t="s">
        <v>178</v>
      </c>
      <c r="E1174" s="4" t="s">
        <v>24</v>
      </c>
      <c r="F1174" s="4" t="s">
        <v>127</v>
      </c>
      <c r="H1174" s="11">
        <f t="shared" si="36"/>
        <v>0</v>
      </c>
      <c r="I1174" s="11">
        <f t="shared" si="36"/>
        <v>4</v>
      </c>
      <c r="J1174" s="11">
        <f t="shared" si="37"/>
        <v>0</v>
      </c>
    </row>
    <row r="1175" spans="2:10" x14ac:dyDescent="0.3">
      <c r="B1175" s="7">
        <v>41394</v>
      </c>
      <c r="C1175" s="9">
        <v>11209.83</v>
      </c>
      <c r="D1175" s="4" t="s">
        <v>178</v>
      </c>
      <c r="E1175" s="4" t="s">
        <v>24</v>
      </c>
      <c r="F1175" s="4" t="s">
        <v>145</v>
      </c>
      <c r="H1175" s="11">
        <f t="shared" si="36"/>
        <v>0</v>
      </c>
      <c r="I1175" s="11">
        <f t="shared" si="36"/>
        <v>4</v>
      </c>
      <c r="J1175" s="11">
        <f t="shared" si="37"/>
        <v>0</v>
      </c>
    </row>
    <row r="1176" spans="2:10" x14ac:dyDescent="0.3">
      <c r="B1176" s="7">
        <v>41394</v>
      </c>
      <c r="C1176" s="9">
        <v>10406.49</v>
      </c>
      <c r="D1176" s="4" t="s">
        <v>178</v>
      </c>
      <c r="E1176" s="4" t="s">
        <v>24</v>
      </c>
      <c r="F1176" s="4" t="s">
        <v>133</v>
      </c>
      <c r="H1176" s="11">
        <f t="shared" si="36"/>
        <v>0</v>
      </c>
      <c r="I1176" s="11">
        <f t="shared" si="36"/>
        <v>4</v>
      </c>
      <c r="J1176" s="11">
        <f t="shared" si="37"/>
        <v>0</v>
      </c>
    </row>
    <row r="1177" spans="2:10" x14ac:dyDescent="0.3">
      <c r="B1177" s="7">
        <v>41394</v>
      </c>
      <c r="C1177" s="9">
        <v>10282.35</v>
      </c>
      <c r="D1177" s="4" t="s">
        <v>178</v>
      </c>
      <c r="E1177" s="4" t="s">
        <v>24</v>
      </c>
      <c r="F1177" s="4" t="s">
        <v>131</v>
      </c>
      <c r="H1177" s="11">
        <f t="shared" si="36"/>
        <v>0</v>
      </c>
      <c r="I1177" s="11">
        <f t="shared" si="36"/>
        <v>4</v>
      </c>
      <c r="J1177" s="11">
        <f t="shared" si="37"/>
        <v>0</v>
      </c>
    </row>
    <row r="1178" spans="2:10" x14ac:dyDescent="0.3">
      <c r="B1178" s="7">
        <v>41394</v>
      </c>
      <c r="C1178" s="9">
        <v>10209.36</v>
      </c>
      <c r="D1178" s="4" t="s">
        <v>178</v>
      </c>
      <c r="E1178" s="4" t="s">
        <v>24</v>
      </c>
      <c r="F1178" s="4" t="s">
        <v>135</v>
      </c>
      <c r="H1178" s="11">
        <f t="shared" si="36"/>
        <v>0</v>
      </c>
      <c r="I1178" s="11">
        <f t="shared" si="36"/>
        <v>4</v>
      </c>
      <c r="J1178" s="11">
        <f t="shared" si="37"/>
        <v>0</v>
      </c>
    </row>
    <row r="1179" spans="2:10" x14ac:dyDescent="0.3">
      <c r="B1179" s="7">
        <v>41394</v>
      </c>
      <c r="C1179" s="9">
        <v>10040.030000000001</v>
      </c>
      <c r="D1179" s="4" t="s">
        <v>178</v>
      </c>
      <c r="E1179" s="4" t="s">
        <v>24</v>
      </c>
      <c r="F1179" s="4" t="s">
        <v>147</v>
      </c>
      <c r="H1179" s="11">
        <f t="shared" si="36"/>
        <v>0</v>
      </c>
      <c r="I1179" s="11">
        <f t="shared" si="36"/>
        <v>4</v>
      </c>
      <c r="J1179" s="11">
        <f t="shared" si="37"/>
        <v>0</v>
      </c>
    </row>
    <row r="1180" spans="2:10" x14ac:dyDescent="0.3">
      <c r="B1180" s="7">
        <v>41394</v>
      </c>
      <c r="C1180" s="9">
        <v>9969.7000000000007</v>
      </c>
      <c r="D1180" s="4" t="s">
        <v>178</v>
      </c>
      <c r="E1180" s="4" t="s">
        <v>24</v>
      </c>
      <c r="F1180" s="4" t="s">
        <v>143</v>
      </c>
      <c r="H1180" s="11">
        <f t="shared" si="36"/>
        <v>0</v>
      </c>
      <c r="I1180" s="11">
        <f t="shared" si="36"/>
        <v>4</v>
      </c>
      <c r="J1180" s="11">
        <f t="shared" si="37"/>
        <v>0</v>
      </c>
    </row>
    <row r="1181" spans="2:10" x14ac:dyDescent="0.3">
      <c r="B1181" s="7">
        <v>41394</v>
      </c>
      <c r="C1181" s="9">
        <v>8499.42</v>
      </c>
      <c r="D1181" s="4" t="s">
        <v>178</v>
      </c>
      <c r="E1181" s="4" t="s">
        <v>24</v>
      </c>
      <c r="F1181" s="4" t="s">
        <v>139</v>
      </c>
      <c r="H1181" s="11">
        <f t="shared" si="36"/>
        <v>0</v>
      </c>
      <c r="I1181" s="11">
        <f t="shared" si="36"/>
        <v>4</v>
      </c>
      <c r="J1181" s="11">
        <f t="shared" si="37"/>
        <v>0</v>
      </c>
    </row>
    <row r="1182" spans="2:10" x14ac:dyDescent="0.3">
      <c r="B1182" s="7">
        <v>41394</v>
      </c>
      <c r="C1182" s="9">
        <v>8249.27</v>
      </c>
      <c r="D1182" s="4" t="s">
        <v>178</v>
      </c>
      <c r="E1182" s="4" t="s">
        <v>24</v>
      </c>
      <c r="F1182" s="4" t="s">
        <v>139</v>
      </c>
      <c r="H1182" s="11">
        <f t="shared" si="36"/>
        <v>0</v>
      </c>
      <c r="I1182" s="11">
        <f t="shared" si="36"/>
        <v>4</v>
      </c>
      <c r="J1182" s="11">
        <f t="shared" si="37"/>
        <v>0</v>
      </c>
    </row>
    <row r="1183" spans="2:10" x14ac:dyDescent="0.3">
      <c r="B1183" s="7">
        <v>41394</v>
      </c>
      <c r="C1183" s="9">
        <v>6039.94</v>
      </c>
      <c r="D1183" s="4" t="s">
        <v>178</v>
      </c>
      <c r="E1183" s="4" t="s">
        <v>24</v>
      </c>
      <c r="F1183" s="4" t="s">
        <v>127</v>
      </c>
      <c r="H1183" s="11">
        <f t="shared" si="36"/>
        <v>0</v>
      </c>
      <c r="I1183" s="11">
        <f t="shared" si="36"/>
        <v>4</v>
      </c>
      <c r="J1183" s="11">
        <f t="shared" si="37"/>
        <v>0</v>
      </c>
    </row>
    <row r="1184" spans="2:10" x14ac:dyDescent="0.3">
      <c r="B1184" s="7">
        <v>41394</v>
      </c>
      <c r="C1184" s="9">
        <v>5942.29</v>
      </c>
      <c r="D1184" s="4" t="s">
        <v>178</v>
      </c>
      <c r="E1184" s="4" t="s">
        <v>24</v>
      </c>
      <c r="F1184" s="4" t="s">
        <v>138</v>
      </c>
      <c r="H1184" s="11">
        <f t="shared" si="36"/>
        <v>0</v>
      </c>
      <c r="I1184" s="11">
        <f t="shared" si="36"/>
        <v>4</v>
      </c>
      <c r="J1184" s="11">
        <f t="shared" si="37"/>
        <v>0</v>
      </c>
    </row>
    <row r="1185" spans="2:10" x14ac:dyDescent="0.3">
      <c r="B1185" s="7">
        <v>41394</v>
      </c>
      <c r="C1185" s="9">
        <v>5915.32</v>
      </c>
      <c r="D1185" s="4" t="s">
        <v>178</v>
      </c>
      <c r="E1185" s="4" t="s">
        <v>24</v>
      </c>
      <c r="F1185" s="4" t="s">
        <v>132</v>
      </c>
      <c r="H1185" s="11">
        <f t="shared" si="36"/>
        <v>0</v>
      </c>
      <c r="I1185" s="11">
        <f t="shared" si="36"/>
        <v>4</v>
      </c>
      <c r="J1185" s="11">
        <f t="shared" si="37"/>
        <v>0</v>
      </c>
    </row>
    <row r="1186" spans="2:10" x14ac:dyDescent="0.3">
      <c r="B1186" s="7">
        <v>41394</v>
      </c>
      <c r="C1186" s="9">
        <v>5531.19</v>
      </c>
      <c r="D1186" s="4" t="s">
        <v>178</v>
      </c>
      <c r="E1186" s="4" t="s">
        <v>24</v>
      </c>
      <c r="F1186" s="4" t="s">
        <v>147</v>
      </c>
      <c r="H1186" s="11">
        <f t="shared" si="36"/>
        <v>0</v>
      </c>
      <c r="I1186" s="11">
        <f t="shared" si="36"/>
        <v>4</v>
      </c>
      <c r="J1186" s="11">
        <f t="shared" si="37"/>
        <v>0</v>
      </c>
    </row>
    <row r="1187" spans="2:10" x14ac:dyDescent="0.3">
      <c r="B1187" s="7">
        <v>41394</v>
      </c>
      <c r="C1187" s="9">
        <v>5323.57</v>
      </c>
      <c r="D1187" s="4" t="s">
        <v>178</v>
      </c>
      <c r="E1187" s="4" t="s">
        <v>24</v>
      </c>
      <c r="F1187" s="4" t="s">
        <v>133</v>
      </c>
      <c r="H1187" s="11">
        <f t="shared" si="36"/>
        <v>0</v>
      </c>
      <c r="I1187" s="11">
        <f t="shared" si="36"/>
        <v>4</v>
      </c>
      <c r="J1187" s="11">
        <f t="shared" si="37"/>
        <v>0</v>
      </c>
    </row>
    <row r="1188" spans="2:10" x14ac:dyDescent="0.3">
      <c r="B1188" s="7">
        <v>41394</v>
      </c>
      <c r="C1188" s="9">
        <v>5240.97</v>
      </c>
      <c r="D1188" s="4" t="s">
        <v>178</v>
      </c>
      <c r="E1188" s="4" t="s">
        <v>24</v>
      </c>
      <c r="F1188" s="4" t="s">
        <v>131</v>
      </c>
      <c r="H1188" s="11">
        <f t="shared" si="36"/>
        <v>0</v>
      </c>
      <c r="I1188" s="11">
        <f t="shared" si="36"/>
        <v>4</v>
      </c>
      <c r="J1188" s="11">
        <f t="shared" si="37"/>
        <v>0</v>
      </c>
    </row>
    <row r="1189" spans="2:10" x14ac:dyDescent="0.3">
      <c r="B1189" s="7">
        <v>41394</v>
      </c>
      <c r="C1189" s="9">
        <v>4772.7700000000004</v>
      </c>
      <c r="D1189" s="4" t="s">
        <v>178</v>
      </c>
      <c r="E1189" s="4" t="s">
        <v>24</v>
      </c>
      <c r="F1189" s="4" t="s">
        <v>145</v>
      </c>
      <c r="H1189" s="11">
        <f t="shared" si="36"/>
        <v>0</v>
      </c>
      <c r="I1189" s="11">
        <f t="shared" si="36"/>
        <v>4</v>
      </c>
      <c r="J1189" s="11">
        <f t="shared" si="37"/>
        <v>0</v>
      </c>
    </row>
    <row r="1190" spans="2:10" x14ac:dyDescent="0.3">
      <c r="B1190" s="7">
        <v>41394</v>
      </c>
      <c r="C1190" s="9">
        <v>4517.63</v>
      </c>
      <c r="D1190" s="4" t="s">
        <v>178</v>
      </c>
      <c r="E1190" s="4" t="s">
        <v>24</v>
      </c>
      <c r="F1190" s="4" t="s">
        <v>143</v>
      </c>
      <c r="H1190" s="11">
        <f t="shared" si="36"/>
        <v>0</v>
      </c>
      <c r="I1190" s="11">
        <f t="shared" si="36"/>
        <v>4</v>
      </c>
      <c r="J1190" s="11">
        <f t="shared" si="37"/>
        <v>0</v>
      </c>
    </row>
    <row r="1191" spans="2:10" x14ac:dyDescent="0.3">
      <c r="B1191" s="7">
        <v>41394</v>
      </c>
      <c r="C1191" s="9">
        <v>3885.09</v>
      </c>
      <c r="D1191" s="4" t="s">
        <v>178</v>
      </c>
      <c r="E1191" s="4" t="s">
        <v>24</v>
      </c>
      <c r="F1191" s="4" t="s">
        <v>147</v>
      </c>
      <c r="H1191" s="11">
        <f t="shared" si="36"/>
        <v>0</v>
      </c>
      <c r="I1191" s="11">
        <f t="shared" si="36"/>
        <v>4</v>
      </c>
      <c r="J1191" s="11">
        <f t="shared" si="37"/>
        <v>0</v>
      </c>
    </row>
    <row r="1192" spans="2:10" x14ac:dyDescent="0.3">
      <c r="B1192" s="7">
        <v>41394</v>
      </c>
      <c r="C1192" s="9">
        <v>2267.37</v>
      </c>
      <c r="D1192" s="4" t="s">
        <v>178</v>
      </c>
      <c r="E1192" s="4" t="s">
        <v>24</v>
      </c>
      <c r="F1192" s="4" t="s">
        <v>130</v>
      </c>
      <c r="H1192" s="11">
        <f t="shared" si="36"/>
        <v>0</v>
      </c>
      <c r="I1192" s="11">
        <f t="shared" si="36"/>
        <v>4</v>
      </c>
      <c r="J1192" s="11">
        <f t="shared" si="37"/>
        <v>0</v>
      </c>
    </row>
    <row r="1193" spans="2:10" x14ac:dyDescent="0.3">
      <c r="B1193" s="7">
        <v>41394</v>
      </c>
      <c r="C1193" s="9">
        <v>1837.38</v>
      </c>
      <c r="D1193" s="4" t="s">
        <v>178</v>
      </c>
      <c r="E1193" s="4" t="s">
        <v>24</v>
      </c>
      <c r="F1193" s="4" t="s">
        <v>142</v>
      </c>
      <c r="H1193" s="11">
        <f t="shared" si="36"/>
        <v>0</v>
      </c>
      <c r="I1193" s="11">
        <f t="shared" si="36"/>
        <v>4</v>
      </c>
      <c r="J1193" s="11">
        <f t="shared" si="37"/>
        <v>0</v>
      </c>
    </row>
    <row r="1194" spans="2:10" x14ac:dyDescent="0.3">
      <c r="B1194" s="7">
        <v>41394</v>
      </c>
      <c r="C1194" s="9">
        <v>1129.48</v>
      </c>
      <c r="D1194" s="4" t="s">
        <v>178</v>
      </c>
      <c r="E1194" s="4" t="s">
        <v>24</v>
      </c>
      <c r="F1194" s="4" t="s">
        <v>145</v>
      </c>
      <c r="H1194" s="11">
        <f t="shared" si="36"/>
        <v>0</v>
      </c>
      <c r="I1194" s="11">
        <f t="shared" si="36"/>
        <v>4</v>
      </c>
      <c r="J1194" s="11">
        <f t="shared" si="37"/>
        <v>0</v>
      </c>
    </row>
    <row r="1195" spans="2:10" x14ac:dyDescent="0.3">
      <c r="B1195" s="7">
        <v>41394</v>
      </c>
      <c r="C1195" s="9">
        <v>1118.23</v>
      </c>
      <c r="D1195" s="4" t="s">
        <v>178</v>
      </c>
      <c r="E1195" s="4" t="s">
        <v>24</v>
      </c>
      <c r="F1195" s="4" t="s">
        <v>128</v>
      </c>
      <c r="H1195" s="11">
        <f t="shared" si="36"/>
        <v>0</v>
      </c>
      <c r="I1195" s="11">
        <f t="shared" si="36"/>
        <v>4</v>
      </c>
      <c r="J1195" s="11">
        <f t="shared" si="37"/>
        <v>0</v>
      </c>
    </row>
    <row r="1196" spans="2:10" x14ac:dyDescent="0.3">
      <c r="B1196" s="7">
        <v>41394</v>
      </c>
      <c r="C1196" s="9">
        <v>951.99</v>
      </c>
      <c r="D1196" s="4" t="s">
        <v>178</v>
      </c>
      <c r="E1196" s="4" t="s">
        <v>24</v>
      </c>
      <c r="F1196" s="4" t="s">
        <v>146</v>
      </c>
      <c r="H1196" s="11">
        <f t="shared" si="36"/>
        <v>0</v>
      </c>
      <c r="I1196" s="11">
        <f t="shared" si="36"/>
        <v>4</v>
      </c>
      <c r="J1196" s="11">
        <f t="shared" si="37"/>
        <v>0</v>
      </c>
    </row>
    <row r="1197" spans="2:10" x14ac:dyDescent="0.3">
      <c r="B1197" s="7">
        <v>41394</v>
      </c>
      <c r="C1197" s="9">
        <v>828.89</v>
      </c>
      <c r="D1197" s="4" t="s">
        <v>178</v>
      </c>
      <c r="E1197" s="4" t="s">
        <v>24</v>
      </c>
      <c r="F1197" s="4" t="s">
        <v>131</v>
      </c>
      <c r="H1197" s="11">
        <f t="shared" si="36"/>
        <v>0</v>
      </c>
      <c r="I1197" s="11">
        <f t="shared" si="36"/>
        <v>4</v>
      </c>
      <c r="J1197" s="11">
        <f t="shared" si="37"/>
        <v>0</v>
      </c>
    </row>
    <row r="1198" spans="2:10" x14ac:dyDescent="0.3">
      <c r="B1198" s="7">
        <v>41394</v>
      </c>
      <c r="C1198" s="9">
        <v>535.17999999999995</v>
      </c>
      <c r="D1198" s="4" t="s">
        <v>178</v>
      </c>
      <c r="E1198" s="4" t="s">
        <v>24</v>
      </c>
      <c r="F1198" s="4" t="s">
        <v>146</v>
      </c>
      <c r="H1198" s="11">
        <f t="shared" si="36"/>
        <v>0</v>
      </c>
      <c r="I1198" s="11">
        <f t="shared" si="36"/>
        <v>4</v>
      </c>
      <c r="J1198" s="11">
        <f t="shared" si="37"/>
        <v>0</v>
      </c>
    </row>
    <row r="1199" spans="2:10" x14ac:dyDescent="0.3">
      <c r="B1199" s="7">
        <v>41394</v>
      </c>
      <c r="C1199" s="9">
        <v>309.39999999999998</v>
      </c>
      <c r="D1199" s="4" t="s">
        <v>178</v>
      </c>
      <c r="E1199" s="4" t="s">
        <v>24</v>
      </c>
      <c r="F1199" s="4" t="s">
        <v>139</v>
      </c>
      <c r="H1199" s="11">
        <f t="shared" si="36"/>
        <v>0</v>
      </c>
      <c r="I1199" s="11">
        <f t="shared" si="36"/>
        <v>4</v>
      </c>
      <c r="J1199" s="11">
        <f t="shared" si="37"/>
        <v>0</v>
      </c>
    </row>
    <row r="1200" spans="2:10" x14ac:dyDescent="0.3">
      <c r="B1200" s="7">
        <v>41394</v>
      </c>
      <c r="C1200" s="9">
        <v>189.02</v>
      </c>
      <c r="D1200" s="4" t="s">
        <v>178</v>
      </c>
      <c r="E1200" s="4" t="s">
        <v>24</v>
      </c>
      <c r="F1200" s="4" t="s">
        <v>130</v>
      </c>
      <c r="H1200" s="11">
        <f t="shared" si="36"/>
        <v>0</v>
      </c>
      <c r="I1200" s="11">
        <f t="shared" si="36"/>
        <v>4</v>
      </c>
      <c r="J1200" s="11">
        <f t="shared" si="37"/>
        <v>0</v>
      </c>
    </row>
    <row r="1201" spans="2:10" x14ac:dyDescent="0.3">
      <c r="B1201" s="7">
        <v>41394</v>
      </c>
      <c r="C1201" s="9">
        <v>80.41</v>
      </c>
      <c r="D1201" s="4" t="s">
        <v>178</v>
      </c>
      <c r="E1201" s="4" t="s">
        <v>24</v>
      </c>
      <c r="F1201" s="4" t="s">
        <v>128</v>
      </c>
      <c r="H1201" s="11">
        <f t="shared" si="36"/>
        <v>0</v>
      </c>
      <c r="I1201" s="11">
        <f t="shared" si="36"/>
        <v>4</v>
      </c>
      <c r="J1201" s="11">
        <f t="shared" si="37"/>
        <v>0</v>
      </c>
    </row>
    <row r="1202" spans="2:10" x14ac:dyDescent="0.3">
      <c r="B1202" s="7">
        <v>41394</v>
      </c>
      <c r="C1202" s="9">
        <v>74.34</v>
      </c>
      <c r="D1202" s="4" t="s">
        <v>178</v>
      </c>
      <c r="E1202" s="4" t="s">
        <v>24</v>
      </c>
      <c r="F1202" s="4" t="s">
        <v>132</v>
      </c>
      <c r="H1202" s="11">
        <f t="shared" si="36"/>
        <v>0</v>
      </c>
      <c r="I1202" s="11">
        <f t="shared" si="36"/>
        <v>4</v>
      </c>
      <c r="J1202" s="11">
        <f t="shared" si="37"/>
        <v>0</v>
      </c>
    </row>
    <row r="1203" spans="2:10" x14ac:dyDescent="0.3">
      <c r="B1203" s="7">
        <v>41394</v>
      </c>
      <c r="C1203" s="9">
        <v>4.37</v>
      </c>
      <c r="D1203" s="4" t="s">
        <v>178</v>
      </c>
      <c r="E1203" s="4" t="s">
        <v>24</v>
      </c>
      <c r="F1203" s="4" t="s">
        <v>135</v>
      </c>
      <c r="H1203" s="11">
        <f t="shared" si="36"/>
        <v>0</v>
      </c>
      <c r="I1203" s="11">
        <f t="shared" si="36"/>
        <v>4</v>
      </c>
      <c r="J1203" s="11">
        <f t="shared" si="37"/>
        <v>0</v>
      </c>
    </row>
    <row r="1204" spans="2:10" x14ac:dyDescent="0.3">
      <c r="B1204" s="7">
        <v>41394</v>
      </c>
      <c r="C1204" s="9">
        <v>4.13</v>
      </c>
      <c r="D1204" s="4" t="s">
        <v>178</v>
      </c>
      <c r="E1204" s="4" t="s">
        <v>24</v>
      </c>
      <c r="F1204" s="4" t="s">
        <v>130</v>
      </c>
      <c r="H1204" s="11">
        <f t="shared" si="36"/>
        <v>0</v>
      </c>
      <c r="I1204" s="11">
        <f t="shared" si="36"/>
        <v>4</v>
      </c>
      <c r="J1204" s="11">
        <f t="shared" si="37"/>
        <v>0</v>
      </c>
    </row>
    <row r="1205" spans="2:10" x14ac:dyDescent="0.3">
      <c r="B1205" s="7">
        <v>41394</v>
      </c>
      <c r="C1205" s="9">
        <v>0.74</v>
      </c>
      <c r="D1205" s="4" t="s">
        <v>178</v>
      </c>
      <c r="E1205" s="4" t="s">
        <v>24</v>
      </c>
      <c r="F1205" s="4" t="s">
        <v>138</v>
      </c>
      <c r="H1205" s="11">
        <f t="shared" si="36"/>
        <v>0</v>
      </c>
      <c r="I1205" s="11">
        <f t="shared" si="36"/>
        <v>4</v>
      </c>
      <c r="J1205" s="11">
        <f t="shared" si="37"/>
        <v>0</v>
      </c>
    </row>
    <row r="1206" spans="2:10" x14ac:dyDescent="0.3">
      <c r="B1206" s="7">
        <v>41394</v>
      </c>
      <c r="C1206" s="9">
        <v>0.65</v>
      </c>
      <c r="D1206" s="4" t="s">
        <v>178</v>
      </c>
      <c r="E1206" s="4" t="s">
        <v>24</v>
      </c>
      <c r="F1206" s="4" t="s">
        <v>132</v>
      </c>
      <c r="H1206" s="11">
        <f t="shared" si="36"/>
        <v>0</v>
      </c>
      <c r="I1206" s="11">
        <f t="shared" si="36"/>
        <v>4</v>
      </c>
      <c r="J1206" s="11">
        <f t="shared" si="37"/>
        <v>0</v>
      </c>
    </row>
    <row r="1207" spans="2:10" x14ac:dyDescent="0.3">
      <c r="B1207" s="7">
        <v>41394</v>
      </c>
      <c r="C1207" s="9">
        <v>0.48</v>
      </c>
      <c r="D1207" s="4" t="s">
        <v>178</v>
      </c>
      <c r="E1207" s="4" t="s">
        <v>24</v>
      </c>
      <c r="F1207" s="4" t="s">
        <v>143</v>
      </c>
      <c r="H1207" s="11">
        <f t="shared" si="36"/>
        <v>0</v>
      </c>
      <c r="I1207" s="11">
        <f t="shared" si="36"/>
        <v>4</v>
      </c>
      <c r="J1207" s="11">
        <f t="shared" si="37"/>
        <v>0</v>
      </c>
    </row>
    <row r="1208" spans="2:10" x14ac:dyDescent="0.3">
      <c r="B1208" s="7">
        <v>41394</v>
      </c>
      <c r="C1208" s="9">
        <v>0.28000000000000003</v>
      </c>
      <c r="D1208" s="4" t="s">
        <v>178</v>
      </c>
      <c r="E1208" s="4" t="s">
        <v>24</v>
      </c>
      <c r="F1208" s="4" t="s">
        <v>130</v>
      </c>
      <c r="H1208" s="11">
        <f t="shared" si="36"/>
        <v>0</v>
      </c>
      <c r="I1208" s="11">
        <f t="shared" si="36"/>
        <v>4</v>
      </c>
      <c r="J1208" s="11">
        <f t="shared" si="37"/>
        <v>0</v>
      </c>
    </row>
    <row r="1209" spans="2:10" x14ac:dyDescent="0.3">
      <c r="B1209" s="7">
        <v>41394</v>
      </c>
      <c r="C1209" s="9">
        <v>0.09</v>
      </c>
      <c r="D1209" s="4" t="s">
        <v>178</v>
      </c>
      <c r="E1209" s="4" t="s">
        <v>24</v>
      </c>
      <c r="F1209" s="4" t="s">
        <v>132</v>
      </c>
      <c r="H1209" s="11">
        <f t="shared" si="36"/>
        <v>0</v>
      </c>
      <c r="I1209" s="11">
        <f t="shared" si="36"/>
        <v>4</v>
      </c>
      <c r="J1209" s="11">
        <f t="shared" si="37"/>
        <v>0</v>
      </c>
    </row>
    <row r="1210" spans="2:10" x14ac:dyDescent="0.3">
      <c r="B1210" s="7">
        <v>41394</v>
      </c>
      <c r="C1210" s="9">
        <v>0.06</v>
      </c>
      <c r="D1210" s="4" t="s">
        <v>178</v>
      </c>
      <c r="E1210" s="4" t="s">
        <v>24</v>
      </c>
      <c r="F1210" s="4" t="s">
        <v>144</v>
      </c>
      <c r="H1210" s="11">
        <f t="shared" si="36"/>
        <v>0</v>
      </c>
      <c r="I1210" s="11">
        <f t="shared" si="36"/>
        <v>4</v>
      </c>
      <c r="J1210" s="11">
        <f t="shared" si="37"/>
        <v>0</v>
      </c>
    </row>
    <row r="1211" spans="2:10" x14ac:dyDescent="0.3">
      <c r="B1211" s="7">
        <v>41394</v>
      </c>
      <c r="C1211" s="9">
        <v>286586.58</v>
      </c>
      <c r="D1211" s="4" t="s">
        <v>178</v>
      </c>
      <c r="E1211" s="4" t="s">
        <v>24</v>
      </c>
      <c r="F1211" s="4" t="s">
        <v>141</v>
      </c>
      <c r="H1211" s="11">
        <f t="shared" si="36"/>
        <v>0</v>
      </c>
      <c r="I1211" s="11">
        <f t="shared" si="36"/>
        <v>4</v>
      </c>
      <c r="J1211" s="11">
        <f t="shared" si="37"/>
        <v>0</v>
      </c>
    </row>
    <row r="1212" spans="2:10" x14ac:dyDescent="0.3">
      <c r="B1212" s="7">
        <v>41394</v>
      </c>
      <c r="C1212" s="9">
        <v>116205.81</v>
      </c>
      <c r="D1212" s="4" t="s">
        <v>178</v>
      </c>
      <c r="E1212" s="4" t="s">
        <v>24</v>
      </c>
      <c r="F1212" s="4" t="s">
        <v>131</v>
      </c>
      <c r="H1212" s="11">
        <f t="shared" si="36"/>
        <v>0</v>
      </c>
      <c r="I1212" s="11">
        <f t="shared" si="36"/>
        <v>4</v>
      </c>
      <c r="J1212" s="11">
        <f t="shared" si="37"/>
        <v>0</v>
      </c>
    </row>
    <row r="1213" spans="2:10" x14ac:dyDescent="0.3">
      <c r="B1213" s="7">
        <v>41394</v>
      </c>
      <c r="C1213" s="9">
        <v>79810.559999999998</v>
      </c>
      <c r="D1213" s="4" t="s">
        <v>178</v>
      </c>
      <c r="E1213" s="4" t="s">
        <v>24</v>
      </c>
      <c r="F1213" s="4" t="s">
        <v>146</v>
      </c>
      <c r="H1213" s="11">
        <f t="shared" si="36"/>
        <v>0</v>
      </c>
      <c r="I1213" s="11">
        <f t="shared" si="36"/>
        <v>4</v>
      </c>
      <c r="J1213" s="11">
        <f t="shared" si="37"/>
        <v>0</v>
      </c>
    </row>
    <row r="1214" spans="2:10" x14ac:dyDescent="0.3">
      <c r="B1214" s="7">
        <v>41394</v>
      </c>
      <c r="C1214" s="9">
        <v>25296.84</v>
      </c>
      <c r="D1214" s="4" t="s">
        <v>178</v>
      </c>
      <c r="E1214" s="4" t="s">
        <v>24</v>
      </c>
      <c r="F1214" s="4" t="s">
        <v>135</v>
      </c>
      <c r="H1214" s="11">
        <f t="shared" si="36"/>
        <v>0</v>
      </c>
      <c r="I1214" s="11">
        <f t="shared" si="36"/>
        <v>4</v>
      </c>
      <c r="J1214" s="11">
        <f t="shared" si="37"/>
        <v>0</v>
      </c>
    </row>
    <row r="1215" spans="2:10" x14ac:dyDescent="0.3">
      <c r="B1215" s="7">
        <v>41394</v>
      </c>
      <c r="C1215" s="9">
        <v>18717.16</v>
      </c>
      <c r="D1215" s="4" t="s">
        <v>178</v>
      </c>
      <c r="E1215" s="4" t="s">
        <v>24</v>
      </c>
      <c r="F1215" s="4" t="s">
        <v>129</v>
      </c>
      <c r="H1215" s="11">
        <f t="shared" si="36"/>
        <v>0</v>
      </c>
      <c r="I1215" s="11">
        <f t="shared" si="36"/>
        <v>4</v>
      </c>
      <c r="J1215" s="11">
        <f t="shared" si="37"/>
        <v>0</v>
      </c>
    </row>
    <row r="1216" spans="2:10" x14ac:dyDescent="0.3">
      <c r="B1216" s="7">
        <v>41394</v>
      </c>
      <c r="C1216" s="9">
        <v>12695.56</v>
      </c>
      <c r="D1216" s="4" t="s">
        <v>178</v>
      </c>
      <c r="E1216" s="4" t="s">
        <v>24</v>
      </c>
      <c r="F1216" s="4" t="s">
        <v>130</v>
      </c>
      <c r="H1216" s="11">
        <f t="shared" si="36"/>
        <v>0</v>
      </c>
      <c r="I1216" s="11">
        <f t="shared" si="36"/>
        <v>4</v>
      </c>
      <c r="J1216" s="11">
        <f t="shared" si="37"/>
        <v>0</v>
      </c>
    </row>
    <row r="1217" spans="2:10" x14ac:dyDescent="0.3">
      <c r="B1217" s="7">
        <v>41394</v>
      </c>
      <c r="C1217" s="9">
        <v>8261.2000000000007</v>
      </c>
      <c r="D1217" s="4" t="s">
        <v>178</v>
      </c>
      <c r="E1217" s="4" t="s">
        <v>24</v>
      </c>
      <c r="F1217" s="4" t="s">
        <v>131</v>
      </c>
      <c r="H1217" s="11">
        <f t="shared" si="36"/>
        <v>0</v>
      </c>
      <c r="I1217" s="11">
        <f t="shared" si="36"/>
        <v>4</v>
      </c>
      <c r="J1217" s="11">
        <f t="shared" si="37"/>
        <v>0</v>
      </c>
    </row>
    <row r="1218" spans="2:10" x14ac:dyDescent="0.3">
      <c r="B1218" s="7">
        <v>41394</v>
      </c>
      <c r="C1218" s="9">
        <v>8260.93</v>
      </c>
      <c r="D1218" s="4" t="s">
        <v>178</v>
      </c>
      <c r="E1218" s="4" t="s">
        <v>24</v>
      </c>
      <c r="F1218" s="4" t="s">
        <v>137</v>
      </c>
      <c r="H1218" s="11">
        <f t="shared" si="36"/>
        <v>0</v>
      </c>
      <c r="I1218" s="11">
        <f t="shared" si="36"/>
        <v>4</v>
      </c>
      <c r="J1218" s="11">
        <f t="shared" si="37"/>
        <v>0</v>
      </c>
    </row>
    <row r="1219" spans="2:10" x14ac:dyDescent="0.3">
      <c r="B1219" s="7">
        <v>41394</v>
      </c>
      <c r="C1219" s="9">
        <v>2285.6799999999998</v>
      </c>
      <c r="D1219" s="4" t="s">
        <v>178</v>
      </c>
      <c r="E1219" s="4" t="s">
        <v>24</v>
      </c>
      <c r="F1219" s="4" t="s">
        <v>138</v>
      </c>
      <c r="H1219" s="11">
        <f t="shared" si="36"/>
        <v>0</v>
      </c>
      <c r="I1219" s="11">
        <f t="shared" si="36"/>
        <v>4</v>
      </c>
      <c r="J1219" s="11">
        <f t="shared" si="37"/>
        <v>0</v>
      </c>
    </row>
    <row r="1220" spans="2:10" x14ac:dyDescent="0.3">
      <c r="B1220" s="7">
        <v>41394</v>
      </c>
      <c r="C1220" s="9">
        <v>1750.52</v>
      </c>
      <c r="D1220" s="4" t="s">
        <v>178</v>
      </c>
      <c r="E1220" s="4" t="s">
        <v>24</v>
      </c>
      <c r="F1220" s="4" t="s">
        <v>127</v>
      </c>
      <c r="H1220" s="11">
        <f t="shared" ref="H1220:I1283" si="38">IF(ISBLANK(A1220),0,MONTH(A1220))</f>
        <v>0</v>
      </c>
      <c r="I1220" s="11">
        <f t="shared" si="38"/>
        <v>4</v>
      </c>
      <c r="J1220" s="11">
        <f t="shared" ref="J1220:J1283" si="39">WEEKNUM(A1220)</f>
        <v>0</v>
      </c>
    </row>
    <row r="1221" spans="2:10" x14ac:dyDescent="0.3">
      <c r="B1221" s="7">
        <v>41394</v>
      </c>
      <c r="C1221" s="9">
        <v>1090.32</v>
      </c>
      <c r="D1221" s="4" t="s">
        <v>178</v>
      </c>
      <c r="E1221" s="4" t="s">
        <v>24</v>
      </c>
      <c r="F1221" s="4" t="s">
        <v>135</v>
      </c>
      <c r="H1221" s="11">
        <f t="shared" si="38"/>
        <v>0</v>
      </c>
      <c r="I1221" s="11">
        <f t="shared" si="38"/>
        <v>4</v>
      </c>
      <c r="J1221" s="11">
        <f t="shared" si="39"/>
        <v>0</v>
      </c>
    </row>
    <row r="1222" spans="2:10" x14ac:dyDescent="0.3">
      <c r="B1222" s="7">
        <v>41394</v>
      </c>
      <c r="C1222" s="9">
        <v>472945.98</v>
      </c>
      <c r="D1222" s="4" t="s">
        <v>178</v>
      </c>
      <c r="E1222" s="4" t="s">
        <v>24</v>
      </c>
      <c r="F1222" s="4" t="s">
        <v>128</v>
      </c>
      <c r="H1222" s="11">
        <f t="shared" si="38"/>
        <v>0</v>
      </c>
      <c r="I1222" s="11">
        <f t="shared" si="38"/>
        <v>4</v>
      </c>
      <c r="J1222" s="11">
        <f t="shared" si="39"/>
        <v>0</v>
      </c>
    </row>
    <row r="1223" spans="2:10" x14ac:dyDescent="0.3">
      <c r="B1223" s="7">
        <v>41394</v>
      </c>
      <c r="C1223" s="9">
        <v>187855</v>
      </c>
      <c r="D1223" s="4" t="s">
        <v>178</v>
      </c>
      <c r="E1223" s="4" t="s">
        <v>24</v>
      </c>
      <c r="F1223" s="4" t="s">
        <v>133</v>
      </c>
      <c r="H1223" s="11">
        <f t="shared" si="38"/>
        <v>0</v>
      </c>
      <c r="I1223" s="11">
        <f t="shared" si="38"/>
        <v>4</v>
      </c>
      <c r="J1223" s="11">
        <f t="shared" si="39"/>
        <v>0</v>
      </c>
    </row>
    <row r="1224" spans="2:10" x14ac:dyDescent="0.3">
      <c r="B1224" s="7">
        <v>41394</v>
      </c>
      <c r="C1224" s="9">
        <v>120487.62</v>
      </c>
      <c r="D1224" s="4" t="s">
        <v>178</v>
      </c>
      <c r="E1224" s="4" t="s">
        <v>24</v>
      </c>
      <c r="F1224" s="4" t="s">
        <v>141</v>
      </c>
      <c r="H1224" s="11">
        <f t="shared" si="38"/>
        <v>0</v>
      </c>
      <c r="I1224" s="11">
        <f t="shared" si="38"/>
        <v>4</v>
      </c>
      <c r="J1224" s="11">
        <f t="shared" si="39"/>
        <v>0</v>
      </c>
    </row>
    <row r="1225" spans="2:10" x14ac:dyDescent="0.3">
      <c r="B1225" s="7">
        <v>41394</v>
      </c>
      <c r="C1225" s="9">
        <v>115743.1</v>
      </c>
      <c r="D1225" s="4" t="s">
        <v>178</v>
      </c>
      <c r="E1225" s="4" t="s">
        <v>24</v>
      </c>
      <c r="F1225" s="4" t="s">
        <v>147</v>
      </c>
      <c r="H1225" s="11">
        <f t="shared" si="38"/>
        <v>0</v>
      </c>
      <c r="I1225" s="11">
        <f t="shared" si="38"/>
        <v>4</v>
      </c>
      <c r="J1225" s="11">
        <f t="shared" si="39"/>
        <v>0</v>
      </c>
    </row>
    <row r="1226" spans="2:10" x14ac:dyDescent="0.3">
      <c r="B1226" s="7">
        <v>41394</v>
      </c>
      <c r="C1226" s="9">
        <v>69758.33</v>
      </c>
      <c r="D1226" s="4" t="s">
        <v>178</v>
      </c>
      <c r="E1226" s="4" t="s">
        <v>24</v>
      </c>
      <c r="F1226" s="4" t="s">
        <v>134</v>
      </c>
      <c r="H1226" s="11">
        <f t="shared" si="38"/>
        <v>0</v>
      </c>
      <c r="I1226" s="11">
        <f t="shared" si="38"/>
        <v>4</v>
      </c>
      <c r="J1226" s="11">
        <f t="shared" si="39"/>
        <v>0</v>
      </c>
    </row>
    <row r="1227" spans="2:10" x14ac:dyDescent="0.3">
      <c r="B1227" s="7">
        <v>41394</v>
      </c>
      <c r="C1227" s="9">
        <v>56224.88</v>
      </c>
      <c r="D1227" s="4" t="s">
        <v>178</v>
      </c>
      <c r="E1227" s="4" t="s">
        <v>24</v>
      </c>
      <c r="F1227" s="4" t="s">
        <v>130</v>
      </c>
      <c r="H1227" s="11">
        <f t="shared" si="38"/>
        <v>0</v>
      </c>
      <c r="I1227" s="11">
        <f t="shared" si="38"/>
        <v>4</v>
      </c>
      <c r="J1227" s="11">
        <f t="shared" si="39"/>
        <v>0</v>
      </c>
    </row>
    <row r="1228" spans="2:10" x14ac:dyDescent="0.3">
      <c r="B1228" s="7">
        <v>41394</v>
      </c>
      <c r="C1228" s="9">
        <v>54045.36</v>
      </c>
      <c r="D1228" s="4" t="s">
        <v>178</v>
      </c>
      <c r="E1228" s="4" t="s">
        <v>24</v>
      </c>
      <c r="F1228" s="4" t="s">
        <v>134</v>
      </c>
      <c r="H1228" s="11">
        <f t="shared" si="38"/>
        <v>0</v>
      </c>
      <c r="I1228" s="11">
        <f t="shared" si="38"/>
        <v>4</v>
      </c>
      <c r="J1228" s="11">
        <f t="shared" si="39"/>
        <v>0</v>
      </c>
    </row>
    <row r="1229" spans="2:10" x14ac:dyDescent="0.3">
      <c r="B1229" s="7">
        <v>41394</v>
      </c>
      <c r="C1229" s="9">
        <v>50370.28</v>
      </c>
      <c r="D1229" s="4" t="s">
        <v>178</v>
      </c>
      <c r="E1229" s="4" t="s">
        <v>24</v>
      </c>
      <c r="F1229" s="4" t="s">
        <v>145</v>
      </c>
      <c r="H1229" s="11">
        <f t="shared" si="38"/>
        <v>0</v>
      </c>
      <c r="I1229" s="11">
        <f t="shared" si="38"/>
        <v>4</v>
      </c>
      <c r="J1229" s="11">
        <f t="shared" si="39"/>
        <v>0</v>
      </c>
    </row>
    <row r="1230" spans="2:10" x14ac:dyDescent="0.3">
      <c r="B1230" s="7">
        <v>41394</v>
      </c>
      <c r="C1230" s="9">
        <v>49520.27</v>
      </c>
      <c r="D1230" s="4" t="s">
        <v>178</v>
      </c>
      <c r="E1230" s="4" t="s">
        <v>24</v>
      </c>
      <c r="F1230" s="4" t="s">
        <v>143</v>
      </c>
      <c r="H1230" s="11">
        <f t="shared" si="38"/>
        <v>0</v>
      </c>
      <c r="I1230" s="11">
        <f t="shared" si="38"/>
        <v>4</v>
      </c>
      <c r="J1230" s="11">
        <f t="shared" si="39"/>
        <v>0</v>
      </c>
    </row>
    <row r="1231" spans="2:10" x14ac:dyDescent="0.3">
      <c r="B1231" s="7">
        <v>41394</v>
      </c>
      <c r="C1231" s="9">
        <v>44109.85</v>
      </c>
      <c r="D1231" s="4" t="s">
        <v>178</v>
      </c>
      <c r="E1231" s="4" t="s">
        <v>24</v>
      </c>
      <c r="F1231" s="4" t="s">
        <v>134</v>
      </c>
      <c r="H1231" s="11">
        <f t="shared" si="38"/>
        <v>0</v>
      </c>
      <c r="I1231" s="11">
        <f t="shared" si="38"/>
        <v>4</v>
      </c>
      <c r="J1231" s="11">
        <f t="shared" si="39"/>
        <v>0</v>
      </c>
    </row>
    <row r="1232" spans="2:10" x14ac:dyDescent="0.3">
      <c r="B1232" s="7">
        <v>41394</v>
      </c>
      <c r="C1232" s="9">
        <v>42749.04</v>
      </c>
      <c r="D1232" s="4" t="s">
        <v>178</v>
      </c>
      <c r="E1232" s="4" t="s">
        <v>24</v>
      </c>
      <c r="F1232" s="4" t="s">
        <v>142</v>
      </c>
      <c r="H1232" s="11">
        <f t="shared" si="38"/>
        <v>0</v>
      </c>
      <c r="I1232" s="11">
        <f t="shared" si="38"/>
        <v>4</v>
      </c>
      <c r="J1232" s="11">
        <f t="shared" si="39"/>
        <v>0</v>
      </c>
    </row>
    <row r="1233" spans="2:10" x14ac:dyDescent="0.3">
      <c r="B1233" s="7">
        <v>41394</v>
      </c>
      <c r="C1233" s="9">
        <v>35266.519999999997</v>
      </c>
      <c r="D1233" s="4" t="s">
        <v>178</v>
      </c>
      <c r="E1233" s="4" t="s">
        <v>24</v>
      </c>
      <c r="F1233" s="4" t="s">
        <v>129</v>
      </c>
      <c r="H1233" s="11">
        <f t="shared" si="38"/>
        <v>0</v>
      </c>
      <c r="I1233" s="11">
        <f t="shared" si="38"/>
        <v>4</v>
      </c>
      <c r="J1233" s="11">
        <f t="shared" si="39"/>
        <v>0</v>
      </c>
    </row>
    <row r="1234" spans="2:10" x14ac:dyDescent="0.3">
      <c r="B1234" s="7">
        <v>41394</v>
      </c>
      <c r="C1234" s="9">
        <v>33455.699999999997</v>
      </c>
      <c r="D1234" s="4" t="s">
        <v>178</v>
      </c>
      <c r="E1234" s="4" t="s">
        <v>24</v>
      </c>
      <c r="F1234" s="4" t="s">
        <v>143</v>
      </c>
      <c r="H1234" s="11">
        <f t="shared" si="38"/>
        <v>0</v>
      </c>
      <c r="I1234" s="11">
        <f t="shared" si="38"/>
        <v>4</v>
      </c>
      <c r="J1234" s="11">
        <f t="shared" si="39"/>
        <v>0</v>
      </c>
    </row>
    <row r="1235" spans="2:10" x14ac:dyDescent="0.3">
      <c r="B1235" s="7">
        <v>41394</v>
      </c>
      <c r="C1235" s="9">
        <v>29736</v>
      </c>
      <c r="D1235" s="4" t="s">
        <v>178</v>
      </c>
      <c r="E1235" s="4" t="s">
        <v>24</v>
      </c>
      <c r="F1235" s="4" t="s">
        <v>136</v>
      </c>
      <c r="H1235" s="11">
        <f t="shared" si="38"/>
        <v>0</v>
      </c>
      <c r="I1235" s="11">
        <f t="shared" si="38"/>
        <v>4</v>
      </c>
      <c r="J1235" s="11">
        <f t="shared" si="39"/>
        <v>0</v>
      </c>
    </row>
    <row r="1236" spans="2:10" x14ac:dyDescent="0.3">
      <c r="B1236" s="7">
        <v>41394</v>
      </c>
      <c r="C1236" s="9">
        <v>29516.07</v>
      </c>
      <c r="D1236" s="4" t="s">
        <v>178</v>
      </c>
      <c r="E1236" s="4" t="s">
        <v>24</v>
      </c>
      <c r="F1236" s="4" t="s">
        <v>143</v>
      </c>
      <c r="H1236" s="11">
        <f t="shared" si="38"/>
        <v>0</v>
      </c>
      <c r="I1236" s="11">
        <f t="shared" si="38"/>
        <v>4</v>
      </c>
      <c r="J1236" s="11">
        <f t="shared" si="39"/>
        <v>0</v>
      </c>
    </row>
    <row r="1237" spans="2:10" x14ac:dyDescent="0.3">
      <c r="B1237" s="7">
        <v>41394</v>
      </c>
      <c r="C1237" s="9">
        <v>27042.2</v>
      </c>
      <c r="D1237" s="4" t="s">
        <v>178</v>
      </c>
      <c r="E1237" s="4" t="s">
        <v>24</v>
      </c>
      <c r="F1237" s="4" t="s">
        <v>135</v>
      </c>
      <c r="H1237" s="11">
        <f t="shared" si="38"/>
        <v>0</v>
      </c>
      <c r="I1237" s="11">
        <f t="shared" si="38"/>
        <v>4</v>
      </c>
      <c r="J1237" s="11">
        <f t="shared" si="39"/>
        <v>0</v>
      </c>
    </row>
    <row r="1238" spans="2:10" x14ac:dyDescent="0.3">
      <c r="B1238" s="7">
        <v>41394</v>
      </c>
      <c r="C1238" s="9">
        <v>26738.799999999999</v>
      </c>
      <c r="D1238" s="4" t="s">
        <v>178</v>
      </c>
      <c r="E1238" s="4" t="s">
        <v>24</v>
      </c>
      <c r="F1238" s="4" t="s">
        <v>132</v>
      </c>
      <c r="H1238" s="11">
        <f t="shared" si="38"/>
        <v>0</v>
      </c>
      <c r="I1238" s="11">
        <f t="shared" si="38"/>
        <v>4</v>
      </c>
      <c r="J1238" s="11">
        <f t="shared" si="39"/>
        <v>0</v>
      </c>
    </row>
    <row r="1239" spans="2:10" x14ac:dyDescent="0.3">
      <c r="B1239" s="7">
        <v>41394</v>
      </c>
      <c r="C1239" s="9">
        <v>22091.82</v>
      </c>
      <c r="D1239" s="4" t="s">
        <v>178</v>
      </c>
      <c r="E1239" s="4" t="s">
        <v>24</v>
      </c>
      <c r="F1239" s="4" t="s">
        <v>143</v>
      </c>
      <c r="H1239" s="11">
        <f t="shared" si="38"/>
        <v>0</v>
      </c>
      <c r="I1239" s="11">
        <f t="shared" si="38"/>
        <v>4</v>
      </c>
      <c r="J1239" s="11">
        <f t="shared" si="39"/>
        <v>0</v>
      </c>
    </row>
    <row r="1240" spans="2:10" x14ac:dyDescent="0.3">
      <c r="B1240" s="7">
        <v>41394</v>
      </c>
      <c r="C1240" s="9">
        <v>20890.12</v>
      </c>
      <c r="D1240" s="4" t="s">
        <v>178</v>
      </c>
      <c r="E1240" s="4" t="s">
        <v>24</v>
      </c>
      <c r="F1240" s="4" t="s">
        <v>136</v>
      </c>
      <c r="H1240" s="11">
        <f t="shared" si="38"/>
        <v>0</v>
      </c>
      <c r="I1240" s="11">
        <f t="shared" si="38"/>
        <v>4</v>
      </c>
      <c r="J1240" s="11">
        <f t="shared" si="39"/>
        <v>0</v>
      </c>
    </row>
    <row r="1241" spans="2:10" x14ac:dyDescent="0.3">
      <c r="B1241" s="7">
        <v>41394</v>
      </c>
      <c r="C1241" s="9">
        <v>19991.05</v>
      </c>
      <c r="D1241" s="4" t="s">
        <v>178</v>
      </c>
      <c r="E1241" s="4" t="s">
        <v>24</v>
      </c>
      <c r="F1241" s="4" t="s">
        <v>144</v>
      </c>
      <c r="H1241" s="11">
        <f t="shared" si="38"/>
        <v>0</v>
      </c>
      <c r="I1241" s="11">
        <f t="shared" si="38"/>
        <v>4</v>
      </c>
      <c r="J1241" s="11">
        <f t="shared" si="39"/>
        <v>0</v>
      </c>
    </row>
    <row r="1242" spans="2:10" x14ac:dyDescent="0.3">
      <c r="B1242" s="7">
        <v>41394</v>
      </c>
      <c r="C1242" s="9">
        <v>16324.23</v>
      </c>
      <c r="D1242" s="4" t="s">
        <v>178</v>
      </c>
      <c r="E1242" s="4" t="s">
        <v>24</v>
      </c>
      <c r="F1242" s="4" t="s">
        <v>129</v>
      </c>
      <c r="H1242" s="11">
        <f t="shared" si="38"/>
        <v>0</v>
      </c>
      <c r="I1242" s="11">
        <f t="shared" si="38"/>
        <v>4</v>
      </c>
      <c r="J1242" s="11">
        <f t="shared" si="39"/>
        <v>0</v>
      </c>
    </row>
    <row r="1243" spans="2:10" x14ac:dyDescent="0.3">
      <c r="B1243" s="7">
        <v>41394</v>
      </c>
      <c r="C1243" s="9">
        <v>16085.76</v>
      </c>
      <c r="D1243" s="4" t="s">
        <v>178</v>
      </c>
      <c r="E1243" s="4" t="s">
        <v>24</v>
      </c>
      <c r="F1243" s="4" t="s">
        <v>127</v>
      </c>
      <c r="H1243" s="11">
        <f t="shared" si="38"/>
        <v>0</v>
      </c>
      <c r="I1243" s="11">
        <f t="shared" si="38"/>
        <v>4</v>
      </c>
      <c r="J1243" s="11">
        <f t="shared" si="39"/>
        <v>0</v>
      </c>
    </row>
    <row r="1244" spans="2:10" x14ac:dyDescent="0.3">
      <c r="B1244" s="7">
        <v>41394</v>
      </c>
      <c r="C1244" s="9">
        <v>15582.38</v>
      </c>
      <c r="D1244" s="4" t="s">
        <v>178</v>
      </c>
      <c r="E1244" s="4" t="s">
        <v>24</v>
      </c>
      <c r="F1244" s="4" t="s">
        <v>129</v>
      </c>
      <c r="H1244" s="11">
        <f t="shared" si="38"/>
        <v>0</v>
      </c>
      <c r="I1244" s="11">
        <f t="shared" si="38"/>
        <v>4</v>
      </c>
      <c r="J1244" s="11">
        <f t="shared" si="39"/>
        <v>0</v>
      </c>
    </row>
    <row r="1245" spans="2:10" x14ac:dyDescent="0.3">
      <c r="B1245" s="7">
        <v>41394</v>
      </c>
      <c r="C1245" s="9">
        <v>14919.05</v>
      </c>
      <c r="D1245" s="4" t="s">
        <v>178</v>
      </c>
      <c r="E1245" s="4" t="s">
        <v>24</v>
      </c>
      <c r="F1245" s="4" t="s">
        <v>142</v>
      </c>
      <c r="H1245" s="11">
        <f t="shared" si="38"/>
        <v>0</v>
      </c>
      <c r="I1245" s="11">
        <f t="shared" si="38"/>
        <v>4</v>
      </c>
      <c r="J1245" s="11">
        <f t="shared" si="39"/>
        <v>0</v>
      </c>
    </row>
    <row r="1246" spans="2:10" x14ac:dyDescent="0.3">
      <c r="B1246" s="7">
        <v>41394</v>
      </c>
      <c r="C1246" s="9">
        <v>14014.8</v>
      </c>
      <c r="D1246" s="4" t="s">
        <v>178</v>
      </c>
      <c r="E1246" s="4" t="s">
        <v>24</v>
      </c>
      <c r="F1246" s="4" t="s">
        <v>135</v>
      </c>
      <c r="H1246" s="11">
        <f t="shared" si="38"/>
        <v>0</v>
      </c>
      <c r="I1246" s="11">
        <f t="shared" si="38"/>
        <v>4</v>
      </c>
      <c r="J1246" s="11">
        <f t="shared" si="39"/>
        <v>0</v>
      </c>
    </row>
    <row r="1247" spans="2:10" x14ac:dyDescent="0.3">
      <c r="B1247" s="7">
        <v>41394</v>
      </c>
      <c r="C1247" s="9">
        <v>13226.54</v>
      </c>
      <c r="D1247" s="4" t="s">
        <v>178</v>
      </c>
      <c r="E1247" s="4" t="s">
        <v>24</v>
      </c>
      <c r="F1247" s="4" t="s">
        <v>137</v>
      </c>
      <c r="H1247" s="11">
        <f t="shared" si="38"/>
        <v>0</v>
      </c>
      <c r="I1247" s="11">
        <f t="shared" si="38"/>
        <v>4</v>
      </c>
      <c r="J1247" s="11">
        <f t="shared" si="39"/>
        <v>0</v>
      </c>
    </row>
    <row r="1248" spans="2:10" x14ac:dyDescent="0.3">
      <c r="B1248" s="7">
        <v>41394</v>
      </c>
      <c r="C1248" s="9">
        <v>12896.83</v>
      </c>
      <c r="D1248" s="4" t="s">
        <v>178</v>
      </c>
      <c r="E1248" s="4" t="s">
        <v>24</v>
      </c>
      <c r="F1248" s="4" t="s">
        <v>138</v>
      </c>
      <c r="H1248" s="11">
        <f t="shared" si="38"/>
        <v>0</v>
      </c>
      <c r="I1248" s="11">
        <f t="shared" si="38"/>
        <v>4</v>
      </c>
      <c r="J1248" s="11">
        <f t="shared" si="39"/>
        <v>0</v>
      </c>
    </row>
    <row r="1249" spans="2:10" x14ac:dyDescent="0.3">
      <c r="B1249" s="7">
        <v>41394</v>
      </c>
      <c r="C1249" s="9">
        <v>12448.08</v>
      </c>
      <c r="D1249" s="4" t="s">
        <v>178</v>
      </c>
      <c r="E1249" s="4" t="s">
        <v>24</v>
      </c>
      <c r="F1249" s="4" t="s">
        <v>136</v>
      </c>
      <c r="H1249" s="11">
        <f t="shared" si="38"/>
        <v>0</v>
      </c>
      <c r="I1249" s="11">
        <f t="shared" si="38"/>
        <v>4</v>
      </c>
      <c r="J1249" s="11">
        <f t="shared" si="39"/>
        <v>0</v>
      </c>
    </row>
    <row r="1250" spans="2:10" x14ac:dyDescent="0.3">
      <c r="B1250" s="7">
        <v>41394</v>
      </c>
      <c r="C1250" s="9">
        <v>12220.08</v>
      </c>
      <c r="D1250" s="4" t="s">
        <v>178</v>
      </c>
      <c r="E1250" s="4" t="s">
        <v>24</v>
      </c>
      <c r="F1250" s="4" t="s">
        <v>141</v>
      </c>
      <c r="H1250" s="11">
        <f t="shared" si="38"/>
        <v>0</v>
      </c>
      <c r="I1250" s="11">
        <f t="shared" si="38"/>
        <v>4</v>
      </c>
      <c r="J1250" s="11">
        <f t="shared" si="39"/>
        <v>0</v>
      </c>
    </row>
    <row r="1251" spans="2:10" x14ac:dyDescent="0.3">
      <c r="B1251" s="7">
        <v>41394</v>
      </c>
      <c r="C1251" s="9">
        <v>12210.09</v>
      </c>
      <c r="D1251" s="4" t="s">
        <v>178</v>
      </c>
      <c r="E1251" s="4" t="s">
        <v>24</v>
      </c>
      <c r="F1251" s="4" t="s">
        <v>133</v>
      </c>
      <c r="H1251" s="11">
        <f t="shared" si="38"/>
        <v>0</v>
      </c>
      <c r="I1251" s="11">
        <f t="shared" si="38"/>
        <v>4</v>
      </c>
      <c r="J1251" s="11">
        <f t="shared" si="39"/>
        <v>0</v>
      </c>
    </row>
    <row r="1252" spans="2:10" x14ac:dyDescent="0.3">
      <c r="B1252" s="7">
        <v>41394</v>
      </c>
      <c r="C1252" s="9">
        <v>11951.04</v>
      </c>
      <c r="D1252" s="4" t="s">
        <v>178</v>
      </c>
      <c r="E1252" s="4" t="s">
        <v>24</v>
      </c>
      <c r="F1252" s="4" t="s">
        <v>142</v>
      </c>
      <c r="H1252" s="11">
        <f t="shared" si="38"/>
        <v>0</v>
      </c>
      <c r="I1252" s="11">
        <f t="shared" si="38"/>
        <v>4</v>
      </c>
      <c r="J1252" s="11">
        <f t="shared" si="39"/>
        <v>0</v>
      </c>
    </row>
    <row r="1253" spans="2:10" x14ac:dyDescent="0.3">
      <c r="B1253" s="7">
        <v>41394</v>
      </c>
      <c r="C1253" s="9">
        <v>11920.15</v>
      </c>
      <c r="D1253" s="4" t="s">
        <v>178</v>
      </c>
      <c r="E1253" s="4" t="s">
        <v>24</v>
      </c>
      <c r="F1253" s="4" t="s">
        <v>141</v>
      </c>
      <c r="H1253" s="11">
        <f t="shared" si="38"/>
        <v>0</v>
      </c>
      <c r="I1253" s="11">
        <f t="shared" si="38"/>
        <v>4</v>
      </c>
      <c r="J1253" s="11">
        <f t="shared" si="39"/>
        <v>0</v>
      </c>
    </row>
    <row r="1254" spans="2:10" x14ac:dyDescent="0.3">
      <c r="B1254" s="7">
        <v>41394</v>
      </c>
      <c r="C1254" s="9">
        <v>10829.08</v>
      </c>
      <c r="D1254" s="4" t="s">
        <v>178</v>
      </c>
      <c r="E1254" s="4" t="s">
        <v>24</v>
      </c>
      <c r="F1254" s="4" t="s">
        <v>128</v>
      </c>
      <c r="H1254" s="11">
        <f t="shared" si="38"/>
        <v>0</v>
      </c>
      <c r="I1254" s="11">
        <f t="shared" si="38"/>
        <v>4</v>
      </c>
      <c r="J1254" s="11">
        <f t="shared" si="39"/>
        <v>0</v>
      </c>
    </row>
    <row r="1255" spans="2:10" x14ac:dyDescent="0.3">
      <c r="B1255" s="7">
        <v>41394</v>
      </c>
      <c r="C1255" s="9">
        <v>9063.11</v>
      </c>
      <c r="D1255" s="4" t="s">
        <v>178</v>
      </c>
      <c r="E1255" s="4" t="s">
        <v>24</v>
      </c>
      <c r="F1255" s="4" t="s">
        <v>131</v>
      </c>
      <c r="H1255" s="11">
        <f t="shared" si="38"/>
        <v>0</v>
      </c>
      <c r="I1255" s="11">
        <f t="shared" si="38"/>
        <v>4</v>
      </c>
      <c r="J1255" s="11">
        <f t="shared" si="39"/>
        <v>0</v>
      </c>
    </row>
    <row r="1256" spans="2:10" x14ac:dyDescent="0.3">
      <c r="B1256" s="7">
        <v>41394</v>
      </c>
      <c r="C1256" s="9">
        <v>8574.8700000000008</v>
      </c>
      <c r="D1256" s="4" t="s">
        <v>178</v>
      </c>
      <c r="E1256" s="4" t="s">
        <v>24</v>
      </c>
      <c r="F1256" s="4" t="s">
        <v>132</v>
      </c>
      <c r="H1256" s="11">
        <f t="shared" si="38"/>
        <v>0</v>
      </c>
      <c r="I1256" s="11">
        <f t="shared" si="38"/>
        <v>4</v>
      </c>
      <c r="J1256" s="11">
        <f t="shared" si="39"/>
        <v>0</v>
      </c>
    </row>
    <row r="1257" spans="2:10" x14ac:dyDescent="0.3">
      <c r="B1257" s="7">
        <v>41394</v>
      </c>
      <c r="C1257" s="9">
        <v>7376.94</v>
      </c>
      <c r="D1257" s="4" t="s">
        <v>178</v>
      </c>
      <c r="E1257" s="4" t="s">
        <v>24</v>
      </c>
      <c r="F1257" s="4" t="s">
        <v>134</v>
      </c>
      <c r="H1257" s="11">
        <f t="shared" si="38"/>
        <v>0</v>
      </c>
      <c r="I1257" s="11">
        <f t="shared" si="38"/>
        <v>4</v>
      </c>
      <c r="J1257" s="11">
        <f t="shared" si="39"/>
        <v>0</v>
      </c>
    </row>
    <row r="1258" spans="2:10" x14ac:dyDescent="0.3">
      <c r="B1258" s="7">
        <v>41394</v>
      </c>
      <c r="C1258" s="9">
        <v>7334.88</v>
      </c>
      <c r="D1258" s="4" t="s">
        <v>178</v>
      </c>
      <c r="E1258" s="4" t="s">
        <v>24</v>
      </c>
      <c r="F1258" s="4" t="s">
        <v>131</v>
      </c>
      <c r="H1258" s="11">
        <f t="shared" si="38"/>
        <v>0</v>
      </c>
      <c r="I1258" s="11">
        <f t="shared" si="38"/>
        <v>4</v>
      </c>
      <c r="J1258" s="11">
        <f t="shared" si="39"/>
        <v>0</v>
      </c>
    </row>
    <row r="1259" spans="2:10" x14ac:dyDescent="0.3">
      <c r="B1259" s="7">
        <v>41394</v>
      </c>
      <c r="C1259" s="9">
        <v>6532.2</v>
      </c>
      <c r="D1259" s="4" t="s">
        <v>178</v>
      </c>
      <c r="E1259" s="4" t="s">
        <v>24</v>
      </c>
      <c r="F1259" s="4" t="s">
        <v>145</v>
      </c>
      <c r="H1259" s="11">
        <f t="shared" si="38"/>
        <v>0</v>
      </c>
      <c r="I1259" s="11">
        <f t="shared" si="38"/>
        <v>4</v>
      </c>
      <c r="J1259" s="11">
        <f t="shared" si="39"/>
        <v>0</v>
      </c>
    </row>
    <row r="1260" spans="2:10" x14ac:dyDescent="0.3">
      <c r="B1260" s="7">
        <v>41394</v>
      </c>
      <c r="C1260" s="9">
        <v>6329.11</v>
      </c>
      <c r="D1260" s="4" t="s">
        <v>178</v>
      </c>
      <c r="E1260" s="4" t="s">
        <v>24</v>
      </c>
      <c r="F1260" s="4" t="s">
        <v>147</v>
      </c>
      <c r="H1260" s="11">
        <f t="shared" si="38"/>
        <v>0</v>
      </c>
      <c r="I1260" s="11">
        <f t="shared" si="38"/>
        <v>4</v>
      </c>
      <c r="J1260" s="11">
        <f t="shared" si="39"/>
        <v>0</v>
      </c>
    </row>
    <row r="1261" spans="2:10" x14ac:dyDescent="0.3">
      <c r="B1261" s="7">
        <v>41394</v>
      </c>
      <c r="C1261" s="9">
        <v>5352.82</v>
      </c>
      <c r="D1261" s="4" t="s">
        <v>178</v>
      </c>
      <c r="E1261" s="4" t="s">
        <v>24</v>
      </c>
      <c r="F1261" s="4" t="s">
        <v>137</v>
      </c>
      <c r="H1261" s="11">
        <f t="shared" si="38"/>
        <v>0</v>
      </c>
      <c r="I1261" s="11">
        <f t="shared" si="38"/>
        <v>4</v>
      </c>
      <c r="J1261" s="11">
        <f t="shared" si="39"/>
        <v>0</v>
      </c>
    </row>
    <row r="1262" spans="2:10" x14ac:dyDescent="0.3">
      <c r="B1262" s="7">
        <v>41394</v>
      </c>
      <c r="C1262" s="9">
        <v>5057.5600000000004</v>
      </c>
      <c r="D1262" s="4" t="s">
        <v>178</v>
      </c>
      <c r="E1262" s="4" t="s">
        <v>24</v>
      </c>
      <c r="F1262" s="4" t="s">
        <v>139</v>
      </c>
      <c r="H1262" s="11">
        <f t="shared" si="38"/>
        <v>0</v>
      </c>
      <c r="I1262" s="11">
        <f t="shared" si="38"/>
        <v>4</v>
      </c>
      <c r="J1262" s="11">
        <f t="shared" si="39"/>
        <v>0</v>
      </c>
    </row>
    <row r="1263" spans="2:10" x14ac:dyDescent="0.3">
      <c r="B1263" s="7">
        <v>41394</v>
      </c>
      <c r="C1263" s="9">
        <v>4233.84</v>
      </c>
      <c r="D1263" s="4" t="s">
        <v>178</v>
      </c>
      <c r="E1263" s="4" t="s">
        <v>24</v>
      </c>
      <c r="F1263" s="4" t="s">
        <v>132</v>
      </c>
      <c r="H1263" s="11">
        <f t="shared" si="38"/>
        <v>0</v>
      </c>
      <c r="I1263" s="11">
        <f t="shared" si="38"/>
        <v>4</v>
      </c>
      <c r="J1263" s="11">
        <f t="shared" si="39"/>
        <v>0</v>
      </c>
    </row>
    <row r="1264" spans="2:10" x14ac:dyDescent="0.3">
      <c r="B1264" s="7">
        <v>41394</v>
      </c>
      <c r="C1264" s="9">
        <v>4212.6000000000004</v>
      </c>
      <c r="D1264" s="4" t="s">
        <v>178</v>
      </c>
      <c r="E1264" s="4" t="s">
        <v>24</v>
      </c>
      <c r="F1264" s="4" t="s">
        <v>137</v>
      </c>
      <c r="H1264" s="11">
        <f t="shared" si="38"/>
        <v>0</v>
      </c>
      <c r="I1264" s="11">
        <f t="shared" si="38"/>
        <v>4</v>
      </c>
      <c r="J1264" s="11">
        <f t="shared" si="39"/>
        <v>0</v>
      </c>
    </row>
    <row r="1265" spans="2:10" x14ac:dyDescent="0.3">
      <c r="B1265" s="7">
        <v>41394</v>
      </c>
      <c r="C1265" s="9">
        <v>3076.28</v>
      </c>
      <c r="D1265" s="4" t="s">
        <v>178</v>
      </c>
      <c r="E1265" s="4" t="s">
        <v>24</v>
      </c>
      <c r="F1265" s="4" t="s">
        <v>139</v>
      </c>
      <c r="H1265" s="11">
        <f t="shared" si="38"/>
        <v>0</v>
      </c>
      <c r="I1265" s="11">
        <f t="shared" si="38"/>
        <v>4</v>
      </c>
      <c r="J1265" s="11">
        <f t="shared" si="39"/>
        <v>0</v>
      </c>
    </row>
    <row r="1266" spans="2:10" x14ac:dyDescent="0.3">
      <c r="B1266" s="7">
        <v>41394</v>
      </c>
      <c r="C1266" s="9">
        <v>3006.2</v>
      </c>
      <c r="D1266" s="4" t="s">
        <v>178</v>
      </c>
      <c r="E1266" s="4" t="s">
        <v>24</v>
      </c>
      <c r="F1266" s="4" t="s">
        <v>131</v>
      </c>
      <c r="H1266" s="11">
        <f t="shared" si="38"/>
        <v>0</v>
      </c>
      <c r="I1266" s="11">
        <f t="shared" si="38"/>
        <v>4</v>
      </c>
      <c r="J1266" s="11">
        <f t="shared" si="39"/>
        <v>0</v>
      </c>
    </row>
    <row r="1267" spans="2:10" x14ac:dyDescent="0.3">
      <c r="B1267" s="7">
        <v>41394</v>
      </c>
      <c r="C1267" s="9">
        <v>2832</v>
      </c>
      <c r="D1267" s="4" t="s">
        <v>178</v>
      </c>
      <c r="E1267" s="4" t="s">
        <v>24</v>
      </c>
      <c r="F1267" s="4" t="s">
        <v>138</v>
      </c>
      <c r="H1267" s="11">
        <f t="shared" si="38"/>
        <v>0</v>
      </c>
      <c r="I1267" s="11">
        <f t="shared" si="38"/>
        <v>4</v>
      </c>
      <c r="J1267" s="11">
        <f t="shared" si="39"/>
        <v>0</v>
      </c>
    </row>
    <row r="1268" spans="2:10" x14ac:dyDescent="0.3">
      <c r="B1268" s="7">
        <v>41394</v>
      </c>
      <c r="C1268" s="9">
        <v>1743.19</v>
      </c>
      <c r="D1268" s="4" t="s">
        <v>178</v>
      </c>
      <c r="E1268" s="4" t="s">
        <v>24</v>
      </c>
      <c r="F1268" s="4" t="s">
        <v>135</v>
      </c>
      <c r="H1268" s="11">
        <f t="shared" si="38"/>
        <v>0</v>
      </c>
      <c r="I1268" s="11">
        <f t="shared" si="38"/>
        <v>4</v>
      </c>
      <c r="J1268" s="11">
        <f t="shared" si="39"/>
        <v>0</v>
      </c>
    </row>
    <row r="1269" spans="2:10" x14ac:dyDescent="0.3">
      <c r="B1269" s="7">
        <v>41394</v>
      </c>
      <c r="C1269" s="9">
        <v>1699.2</v>
      </c>
      <c r="D1269" s="4" t="s">
        <v>178</v>
      </c>
      <c r="E1269" s="4" t="s">
        <v>24</v>
      </c>
      <c r="F1269" s="4" t="s">
        <v>144</v>
      </c>
      <c r="H1269" s="11">
        <f t="shared" si="38"/>
        <v>0</v>
      </c>
      <c r="I1269" s="11">
        <f t="shared" si="38"/>
        <v>4</v>
      </c>
      <c r="J1269" s="11">
        <f t="shared" si="39"/>
        <v>0</v>
      </c>
    </row>
    <row r="1270" spans="2:10" x14ac:dyDescent="0.3">
      <c r="B1270" s="7">
        <v>41394</v>
      </c>
      <c r="C1270" s="9">
        <v>908.32</v>
      </c>
      <c r="D1270" s="4" t="s">
        <v>178</v>
      </c>
      <c r="E1270" s="4" t="s">
        <v>24</v>
      </c>
      <c r="F1270" s="4" t="s">
        <v>137</v>
      </c>
      <c r="H1270" s="11">
        <f t="shared" si="38"/>
        <v>0</v>
      </c>
      <c r="I1270" s="11">
        <f t="shared" si="38"/>
        <v>4</v>
      </c>
      <c r="J1270" s="11">
        <f t="shared" si="39"/>
        <v>0</v>
      </c>
    </row>
    <row r="1271" spans="2:10" x14ac:dyDescent="0.3">
      <c r="B1271" s="7">
        <v>41394</v>
      </c>
      <c r="C1271" s="9">
        <v>750.48</v>
      </c>
      <c r="D1271" s="4" t="s">
        <v>178</v>
      </c>
      <c r="E1271" s="4" t="s">
        <v>24</v>
      </c>
      <c r="F1271" s="4" t="s">
        <v>131</v>
      </c>
      <c r="H1271" s="11">
        <f t="shared" si="38"/>
        <v>0</v>
      </c>
      <c r="I1271" s="11">
        <f t="shared" si="38"/>
        <v>4</v>
      </c>
      <c r="J1271" s="11">
        <f t="shared" si="39"/>
        <v>0</v>
      </c>
    </row>
    <row r="1272" spans="2:10" x14ac:dyDescent="0.3">
      <c r="B1272" s="7">
        <v>41394</v>
      </c>
      <c r="C1272" s="9">
        <v>386.16</v>
      </c>
      <c r="D1272" s="4" t="s">
        <v>178</v>
      </c>
      <c r="E1272" s="4" t="s">
        <v>24</v>
      </c>
      <c r="F1272" s="4" t="s">
        <v>137</v>
      </c>
      <c r="H1272" s="11">
        <f t="shared" si="38"/>
        <v>0</v>
      </c>
      <c r="I1272" s="11">
        <f t="shared" si="38"/>
        <v>4</v>
      </c>
      <c r="J1272" s="11">
        <f t="shared" si="39"/>
        <v>0</v>
      </c>
    </row>
    <row r="1273" spans="2:10" x14ac:dyDescent="0.3">
      <c r="B1273" s="7">
        <v>41394</v>
      </c>
      <c r="C1273" s="9">
        <v>35.4</v>
      </c>
      <c r="D1273" s="4" t="s">
        <v>178</v>
      </c>
      <c r="E1273" s="4" t="s">
        <v>24</v>
      </c>
      <c r="F1273" s="4" t="s">
        <v>140</v>
      </c>
      <c r="H1273" s="11">
        <f t="shared" si="38"/>
        <v>0</v>
      </c>
      <c r="I1273" s="11">
        <f t="shared" si="38"/>
        <v>4</v>
      </c>
      <c r="J1273" s="11">
        <f t="shared" si="39"/>
        <v>0</v>
      </c>
    </row>
    <row r="1274" spans="2:10" x14ac:dyDescent="0.3">
      <c r="B1274" s="7">
        <v>41394</v>
      </c>
      <c r="C1274" s="9">
        <v>1.88</v>
      </c>
      <c r="D1274" s="4" t="s">
        <v>178</v>
      </c>
      <c r="E1274" s="4" t="s">
        <v>24</v>
      </c>
      <c r="F1274" s="4" t="s">
        <v>135</v>
      </c>
      <c r="H1274" s="11">
        <f t="shared" si="38"/>
        <v>0</v>
      </c>
      <c r="I1274" s="11">
        <f t="shared" si="38"/>
        <v>4</v>
      </c>
      <c r="J1274" s="11">
        <f t="shared" si="39"/>
        <v>0</v>
      </c>
    </row>
    <row r="1275" spans="2:10" x14ac:dyDescent="0.3">
      <c r="B1275" s="7">
        <v>41394</v>
      </c>
      <c r="C1275" s="9">
        <v>0.59</v>
      </c>
      <c r="D1275" s="4" t="s">
        <v>178</v>
      </c>
      <c r="E1275" s="4" t="s">
        <v>24</v>
      </c>
      <c r="F1275" s="4" t="s">
        <v>146</v>
      </c>
      <c r="H1275" s="11">
        <f t="shared" si="38"/>
        <v>0</v>
      </c>
      <c r="I1275" s="11">
        <f t="shared" si="38"/>
        <v>4</v>
      </c>
      <c r="J1275" s="11">
        <f t="shared" si="39"/>
        <v>0</v>
      </c>
    </row>
    <row r="1276" spans="2:10" x14ac:dyDescent="0.3">
      <c r="B1276" s="7">
        <v>41394</v>
      </c>
      <c r="C1276" s="9">
        <v>1415855.34</v>
      </c>
      <c r="D1276" s="4" t="s">
        <v>178</v>
      </c>
      <c r="E1276" s="4" t="s">
        <v>24</v>
      </c>
      <c r="F1276" s="4" t="s">
        <v>129</v>
      </c>
      <c r="H1276" s="11">
        <f t="shared" si="38"/>
        <v>0</v>
      </c>
      <c r="I1276" s="11">
        <f t="shared" si="38"/>
        <v>4</v>
      </c>
      <c r="J1276" s="11">
        <f t="shared" si="39"/>
        <v>0</v>
      </c>
    </row>
    <row r="1277" spans="2:10" x14ac:dyDescent="0.3">
      <c r="B1277" s="7">
        <v>41394</v>
      </c>
      <c r="C1277" s="9">
        <v>396518</v>
      </c>
      <c r="D1277" s="4" t="s">
        <v>178</v>
      </c>
      <c r="E1277" s="4" t="s">
        <v>24</v>
      </c>
      <c r="F1277" s="4" t="s">
        <v>128</v>
      </c>
      <c r="H1277" s="11">
        <f t="shared" si="38"/>
        <v>0</v>
      </c>
      <c r="I1277" s="11">
        <f t="shared" si="38"/>
        <v>4</v>
      </c>
      <c r="J1277" s="11">
        <f t="shared" si="39"/>
        <v>0</v>
      </c>
    </row>
    <row r="1278" spans="2:10" x14ac:dyDescent="0.3">
      <c r="B1278" s="7">
        <v>41394</v>
      </c>
      <c r="C1278" s="9">
        <v>373450.42</v>
      </c>
      <c r="D1278" s="4" t="s">
        <v>178</v>
      </c>
      <c r="E1278" s="4" t="s">
        <v>24</v>
      </c>
      <c r="F1278" s="4" t="s">
        <v>136</v>
      </c>
      <c r="H1278" s="11">
        <f t="shared" si="38"/>
        <v>0</v>
      </c>
      <c r="I1278" s="11">
        <f t="shared" si="38"/>
        <v>4</v>
      </c>
      <c r="J1278" s="11">
        <f t="shared" si="39"/>
        <v>0</v>
      </c>
    </row>
    <row r="1279" spans="2:10" x14ac:dyDescent="0.3">
      <c r="B1279" s="7">
        <v>41394</v>
      </c>
      <c r="C1279" s="9">
        <v>316090.53000000003</v>
      </c>
      <c r="D1279" s="4" t="s">
        <v>178</v>
      </c>
      <c r="E1279" s="4" t="s">
        <v>24</v>
      </c>
      <c r="F1279" s="4" t="s">
        <v>137</v>
      </c>
      <c r="H1279" s="11">
        <f t="shared" si="38"/>
        <v>0</v>
      </c>
      <c r="I1279" s="11">
        <f t="shared" si="38"/>
        <v>4</v>
      </c>
      <c r="J1279" s="11">
        <f t="shared" si="39"/>
        <v>0</v>
      </c>
    </row>
    <row r="1280" spans="2:10" x14ac:dyDescent="0.3">
      <c r="B1280" s="7">
        <v>41394</v>
      </c>
      <c r="C1280" s="9">
        <v>310871.44</v>
      </c>
      <c r="D1280" s="4" t="s">
        <v>178</v>
      </c>
      <c r="E1280" s="4" t="s">
        <v>24</v>
      </c>
      <c r="F1280" s="4" t="s">
        <v>147</v>
      </c>
      <c r="H1280" s="11">
        <f t="shared" si="38"/>
        <v>0</v>
      </c>
      <c r="I1280" s="11">
        <f t="shared" si="38"/>
        <v>4</v>
      </c>
      <c r="J1280" s="11">
        <f t="shared" si="39"/>
        <v>0</v>
      </c>
    </row>
    <row r="1281" spans="2:10" x14ac:dyDescent="0.3">
      <c r="B1281" s="7">
        <v>41394</v>
      </c>
      <c r="C1281" s="9">
        <v>309151.82</v>
      </c>
      <c r="D1281" s="4" t="s">
        <v>178</v>
      </c>
      <c r="E1281" s="4" t="s">
        <v>24</v>
      </c>
      <c r="F1281" s="4" t="s">
        <v>147</v>
      </c>
      <c r="H1281" s="11">
        <f t="shared" si="38"/>
        <v>0</v>
      </c>
      <c r="I1281" s="11">
        <f t="shared" si="38"/>
        <v>4</v>
      </c>
      <c r="J1281" s="11">
        <f t="shared" si="39"/>
        <v>0</v>
      </c>
    </row>
    <row r="1282" spans="2:10" x14ac:dyDescent="0.3">
      <c r="B1282" s="7">
        <v>41394</v>
      </c>
      <c r="C1282" s="9">
        <v>288959.77</v>
      </c>
      <c r="D1282" s="4" t="s">
        <v>178</v>
      </c>
      <c r="E1282" s="4" t="s">
        <v>24</v>
      </c>
      <c r="F1282" s="4" t="s">
        <v>135</v>
      </c>
      <c r="H1282" s="11">
        <f t="shared" si="38"/>
        <v>0</v>
      </c>
      <c r="I1282" s="11">
        <f t="shared" si="38"/>
        <v>4</v>
      </c>
      <c r="J1282" s="11">
        <f t="shared" si="39"/>
        <v>0</v>
      </c>
    </row>
    <row r="1283" spans="2:10" x14ac:dyDescent="0.3">
      <c r="B1283" s="7">
        <v>41394</v>
      </c>
      <c r="C1283" s="9">
        <v>278537.61</v>
      </c>
      <c r="D1283" s="4" t="s">
        <v>178</v>
      </c>
      <c r="E1283" s="4" t="s">
        <v>24</v>
      </c>
      <c r="F1283" s="4" t="s">
        <v>136</v>
      </c>
      <c r="H1283" s="11">
        <f t="shared" si="38"/>
        <v>0</v>
      </c>
      <c r="I1283" s="11">
        <f t="shared" si="38"/>
        <v>4</v>
      </c>
      <c r="J1283" s="11">
        <f t="shared" si="39"/>
        <v>0</v>
      </c>
    </row>
    <row r="1284" spans="2:10" x14ac:dyDescent="0.3">
      <c r="B1284" s="7">
        <v>41394</v>
      </c>
      <c r="C1284" s="9">
        <v>191056.79</v>
      </c>
      <c r="D1284" s="4" t="s">
        <v>178</v>
      </c>
      <c r="E1284" s="4" t="s">
        <v>24</v>
      </c>
      <c r="F1284" s="4" t="s">
        <v>134</v>
      </c>
      <c r="H1284" s="11">
        <f t="shared" ref="H1284:I1347" si="40">IF(ISBLANK(A1284),0,MONTH(A1284))</f>
        <v>0</v>
      </c>
      <c r="I1284" s="11">
        <f t="shared" si="40"/>
        <v>4</v>
      </c>
      <c r="J1284" s="11">
        <f t="shared" ref="J1284:J1347" si="41">WEEKNUM(A1284)</f>
        <v>0</v>
      </c>
    </row>
    <row r="1285" spans="2:10" x14ac:dyDescent="0.3">
      <c r="B1285" s="7">
        <v>41394</v>
      </c>
      <c r="C1285" s="9">
        <v>158209.26</v>
      </c>
      <c r="D1285" s="4" t="s">
        <v>178</v>
      </c>
      <c r="E1285" s="4" t="s">
        <v>24</v>
      </c>
      <c r="F1285" s="4" t="s">
        <v>134</v>
      </c>
      <c r="H1285" s="11">
        <f t="shared" si="40"/>
        <v>0</v>
      </c>
      <c r="I1285" s="11">
        <f t="shared" si="40"/>
        <v>4</v>
      </c>
      <c r="J1285" s="11">
        <f t="shared" si="41"/>
        <v>0</v>
      </c>
    </row>
    <row r="1286" spans="2:10" x14ac:dyDescent="0.3">
      <c r="B1286" s="7">
        <v>41394</v>
      </c>
      <c r="C1286" s="9">
        <v>121207.24</v>
      </c>
      <c r="D1286" s="4" t="s">
        <v>178</v>
      </c>
      <c r="E1286" s="4" t="s">
        <v>24</v>
      </c>
      <c r="F1286" s="4" t="s">
        <v>135</v>
      </c>
      <c r="H1286" s="11">
        <f t="shared" si="40"/>
        <v>0</v>
      </c>
      <c r="I1286" s="11">
        <f t="shared" si="40"/>
        <v>4</v>
      </c>
      <c r="J1286" s="11">
        <f t="shared" si="41"/>
        <v>0</v>
      </c>
    </row>
    <row r="1287" spans="2:10" x14ac:dyDescent="0.3">
      <c r="B1287" s="7">
        <v>41394</v>
      </c>
      <c r="C1287" s="9">
        <v>94047.84</v>
      </c>
      <c r="D1287" s="4" t="s">
        <v>178</v>
      </c>
      <c r="E1287" s="4" t="s">
        <v>24</v>
      </c>
      <c r="F1287" s="4" t="s">
        <v>144</v>
      </c>
      <c r="H1287" s="11">
        <f t="shared" si="40"/>
        <v>0</v>
      </c>
      <c r="I1287" s="11">
        <f t="shared" si="40"/>
        <v>4</v>
      </c>
      <c r="J1287" s="11">
        <f t="shared" si="41"/>
        <v>0</v>
      </c>
    </row>
    <row r="1288" spans="2:10" x14ac:dyDescent="0.3">
      <c r="B1288" s="7">
        <v>41394</v>
      </c>
      <c r="C1288" s="9">
        <v>87014.84</v>
      </c>
      <c r="D1288" s="4" t="s">
        <v>178</v>
      </c>
      <c r="E1288" s="4" t="s">
        <v>24</v>
      </c>
      <c r="F1288" s="4" t="s">
        <v>132</v>
      </c>
      <c r="H1288" s="11">
        <f t="shared" si="40"/>
        <v>0</v>
      </c>
      <c r="I1288" s="11">
        <f t="shared" si="40"/>
        <v>4</v>
      </c>
      <c r="J1288" s="11">
        <f t="shared" si="41"/>
        <v>0</v>
      </c>
    </row>
    <row r="1289" spans="2:10" x14ac:dyDescent="0.3">
      <c r="B1289" s="7">
        <v>41394</v>
      </c>
      <c r="C1289" s="9">
        <v>84204.95</v>
      </c>
      <c r="D1289" s="4" t="s">
        <v>178</v>
      </c>
      <c r="E1289" s="4" t="s">
        <v>24</v>
      </c>
      <c r="F1289" s="4" t="s">
        <v>142</v>
      </c>
      <c r="H1289" s="11">
        <f t="shared" si="40"/>
        <v>0</v>
      </c>
      <c r="I1289" s="11">
        <f t="shared" si="40"/>
        <v>4</v>
      </c>
      <c r="J1289" s="11">
        <f t="shared" si="41"/>
        <v>0</v>
      </c>
    </row>
    <row r="1290" spans="2:10" x14ac:dyDescent="0.3">
      <c r="B1290" s="7">
        <v>41394</v>
      </c>
      <c r="C1290" s="9">
        <v>81185.06</v>
      </c>
      <c r="D1290" s="4" t="s">
        <v>178</v>
      </c>
      <c r="E1290" s="4" t="s">
        <v>24</v>
      </c>
      <c r="F1290" s="4" t="s">
        <v>138</v>
      </c>
      <c r="H1290" s="11">
        <f t="shared" si="40"/>
        <v>0</v>
      </c>
      <c r="I1290" s="11">
        <f t="shared" si="40"/>
        <v>4</v>
      </c>
      <c r="J1290" s="11">
        <f t="shared" si="41"/>
        <v>0</v>
      </c>
    </row>
    <row r="1291" spans="2:10" x14ac:dyDescent="0.3">
      <c r="B1291" s="7">
        <v>41394</v>
      </c>
      <c r="C1291" s="9">
        <v>73390.149999999994</v>
      </c>
      <c r="D1291" s="4" t="s">
        <v>178</v>
      </c>
      <c r="E1291" s="4" t="s">
        <v>24</v>
      </c>
      <c r="F1291" s="4" t="s">
        <v>146</v>
      </c>
      <c r="H1291" s="11">
        <f t="shared" si="40"/>
        <v>0</v>
      </c>
      <c r="I1291" s="11">
        <f t="shared" si="40"/>
        <v>4</v>
      </c>
      <c r="J1291" s="11">
        <f t="shared" si="41"/>
        <v>0</v>
      </c>
    </row>
    <row r="1292" spans="2:10" x14ac:dyDescent="0.3">
      <c r="B1292" s="7">
        <v>41394</v>
      </c>
      <c r="C1292" s="9">
        <v>55710.01</v>
      </c>
      <c r="D1292" s="4" t="s">
        <v>178</v>
      </c>
      <c r="E1292" s="4" t="s">
        <v>24</v>
      </c>
      <c r="F1292" s="4" t="s">
        <v>145</v>
      </c>
      <c r="H1292" s="11">
        <f t="shared" si="40"/>
        <v>0</v>
      </c>
      <c r="I1292" s="11">
        <f t="shared" si="40"/>
        <v>4</v>
      </c>
      <c r="J1292" s="11">
        <f t="shared" si="41"/>
        <v>0</v>
      </c>
    </row>
    <row r="1293" spans="2:10" x14ac:dyDescent="0.3">
      <c r="B1293" s="7">
        <v>41394</v>
      </c>
      <c r="C1293" s="9">
        <v>39773.339999999997</v>
      </c>
      <c r="D1293" s="4" t="s">
        <v>178</v>
      </c>
      <c r="E1293" s="4" t="s">
        <v>24</v>
      </c>
      <c r="F1293" s="4" t="s">
        <v>128</v>
      </c>
      <c r="H1293" s="11">
        <f t="shared" si="40"/>
        <v>0</v>
      </c>
      <c r="I1293" s="11">
        <f t="shared" si="40"/>
        <v>4</v>
      </c>
      <c r="J1293" s="11">
        <f t="shared" si="41"/>
        <v>0</v>
      </c>
    </row>
    <row r="1294" spans="2:10" x14ac:dyDescent="0.3">
      <c r="B1294" s="7">
        <v>41394</v>
      </c>
      <c r="C1294" s="9">
        <v>37412.839999999997</v>
      </c>
      <c r="D1294" s="4" t="s">
        <v>178</v>
      </c>
      <c r="E1294" s="4" t="s">
        <v>24</v>
      </c>
      <c r="F1294" s="4" t="s">
        <v>138</v>
      </c>
      <c r="H1294" s="11">
        <f t="shared" si="40"/>
        <v>0</v>
      </c>
      <c r="I1294" s="11">
        <f t="shared" si="40"/>
        <v>4</v>
      </c>
      <c r="J1294" s="11">
        <f t="shared" si="41"/>
        <v>0</v>
      </c>
    </row>
    <row r="1295" spans="2:10" x14ac:dyDescent="0.3">
      <c r="B1295" s="7">
        <v>41394</v>
      </c>
      <c r="C1295" s="9">
        <v>34589.82</v>
      </c>
      <c r="D1295" s="4" t="s">
        <v>178</v>
      </c>
      <c r="E1295" s="4" t="s">
        <v>24</v>
      </c>
      <c r="F1295" s="4" t="s">
        <v>142</v>
      </c>
      <c r="H1295" s="11">
        <f t="shared" si="40"/>
        <v>0</v>
      </c>
      <c r="I1295" s="11">
        <f t="shared" si="40"/>
        <v>4</v>
      </c>
      <c r="J1295" s="11">
        <f t="shared" si="41"/>
        <v>0</v>
      </c>
    </row>
    <row r="1296" spans="2:10" x14ac:dyDescent="0.3">
      <c r="B1296" s="7">
        <v>41394</v>
      </c>
      <c r="C1296" s="9">
        <v>30134.78</v>
      </c>
      <c r="D1296" s="4" t="s">
        <v>178</v>
      </c>
      <c r="E1296" s="4" t="s">
        <v>24</v>
      </c>
      <c r="F1296" s="4" t="s">
        <v>132</v>
      </c>
      <c r="H1296" s="11">
        <f t="shared" si="40"/>
        <v>0</v>
      </c>
      <c r="I1296" s="11">
        <f t="shared" si="40"/>
        <v>4</v>
      </c>
      <c r="J1296" s="11">
        <f t="shared" si="41"/>
        <v>0</v>
      </c>
    </row>
    <row r="1297" spans="2:10" x14ac:dyDescent="0.3">
      <c r="B1297" s="7">
        <v>41394</v>
      </c>
      <c r="C1297" s="9">
        <v>28910.28</v>
      </c>
      <c r="D1297" s="4" t="s">
        <v>178</v>
      </c>
      <c r="E1297" s="4" t="s">
        <v>24</v>
      </c>
      <c r="F1297" s="4" t="s">
        <v>140</v>
      </c>
      <c r="H1297" s="11">
        <f t="shared" si="40"/>
        <v>0</v>
      </c>
      <c r="I1297" s="11">
        <f t="shared" si="40"/>
        <v>4</v>
      </c>
      <c r="J1297" s="11">
        <f t="shared" si="41"/>
        <v>0</v>
      </c>
    </row>
    <row r="1298" spans="2:10" x14ac:dyDescent="0.3">
      <c r="B1298" s="7">
        <v>41394</v>
      </c>
      <c r="C1298" s="9">
        <v>28877.16</v>
      </c>
      <c r="D1298" s="4" t="s">
        <v>178</v>
      </c>
      <c r="E1298" s="4" t="s">
        <v>24</v>
      </c>
      <c r="F1298" s="4" t="s">
        <v>131</v>
      </c>
      <c r="H1298" s="11">
        <f t="shared" si="40"/>
        <v>0</v>
      </c>
      <c r="I1298" s="11">
        <f t="shared" si="40"/>
        <v>4</v>
      </c>
      <c r="J1298" s="11">
        <f t="shared" si="41"/>
        <v>0</v>
      </c>
    </row>
    <row r="1299" spans="2:10" x14ac:dyDescent="0.3">
      <c r="B1299" s="7">
        <v>41394</v>
      </c>
      <c r="C1299" s="9">
        <v>11566.45</v>
      </c>
      <c r="D1299" s="4" t="s">
        <v>178</v>
      </c>
      <c r="E1299" s="4" t="s">
        <v>24</v>
      </c>
      <c r="F1299" s="4" t="s">
        <v>131</v>
      </c>
      <c r="H1299" s="11">
        <f t="shared" si="40"/>
        <v>0</v>
      </c>
      <c r="I1299" s="11">
        <f t="shared" si="40"/>
        <v>4</v>
      </c>
      <c r="J1299" s="11">
        <f t="shared" si="41"/>
        <v>0</v>
      </c>
    </row>
    <row r="1300" spans="2:10" x14ac:dyDescent="0.3">
      <c r="B1300" s="7">
        <v>41394</v>
      </c>
      <c r="C1300" s="9">
        <v>9077.33</v>
      </c>
      <c r="D1300" s="4" t="s">
        <v>178</v>
      </c>
      <c r="E1300" s="4" t="s">
        <v>24</v>
      </c>
      <c r="F1300" s="4" t="s">
        <v>129</v>
      </c>
      <c r="H1300" s="11">
        <f t="shared" si="40"/>
        <v>0</v>
      </c>
      <c r="I1300" s="11">
        <f t="shared" si="40"/>
        <v>4</v>
      </c>
      <c r="J1300" s="11">
        <f t="shared" si="41"/>
        <v>0</v>
      </c>
    </row>
    <row r="1301" spans="2:10" x14ac:dyDescent="0.3">
      <c r="B1301" s="7">
        <v>41394</v>
      </c>
      <c r="C1301" s="9">
        <v>8675.89</v>
      </c>
      <c r="D1301" s="4" t="s">
        <v>178</v>
      </c>
      <c r="E1301" s="4" t="s">
        <v>24</v>
      </c>
      <c r="F1301" s="4" t="s">
        <v>143</v>
      </c>
      <c r="H1301" s="11">
        <f t="shared" si="40"/>
        <v>0</v>
      </c>
      <c r="I1301" s="11">
        <f t="shared" si="40"/>
        <v>4</v>
      </c>
      <c r="J1301" s="11">
        <f t="shared" si="41"/>
        <v>0</v>
      </c>
    </row>
    <row r="1302" spans="2:10" x14ac:dyDescent="0.3">
      <c r="B1302" s="7">
        <v>41394</v>
      </c>
      <c r="C1302" s="9">
        <v>7786.56</v>
      </c>
      <c r="D1302" s="4" t="s">
        <v>178</v>
      </c>
      <c r="E1302" s="4" t="s">
        <v>24</v>
      </c>
      <c r="F1302" s="4" t="s">
        <v>143</v>
      </c>
      <c r="H1302" s="11">
        <f t="shared" si="40"/>
        <v>0</v>
      </c>
      <c r="I1302" s="11">
        <f t="shared" si="40"/>
        <v>4</v>
      </c>
      <c r="J1302" s="11">
        <f t="shared" si="41"/>
        <v>0</v>
      </c>
    </row>
    <row r="1303" spans="2:10" x14ac:dyDescent="0.3">
      <c r="B1303" s="7">
        <v>41394</v>
      </c>
      <c r="C1303" s="9">
        <v>7332.74</v>
      </c>
      <c r="D1303" s="4" t="s">
        <v>178</v>
      </c>
      <c r="E1303" s="4" t="s">
        <v>24</v>
      </c>
      <c r="F1303" s="4" t="s">
        <v>137</v>
      </c>
      <c r="H1303" s="11">
        <f t="shared" si="40"/>
        <v>0</v>
      </c>
      <c r="I1303" s="11">
        <f t="shared" si="40"/>
        <v>4</v>
      </c>
      <c r="J1303" s="11">
        <f t="shared" si="41"/>
        <v>0</v>
      </c>
    </row>
    <row r="1304" spans="2:10" x14ac:dyDescent="0.3">
      <c r="B1304" s="7">
        <v>41394</v>
      </c>
      <c r="C1304" s="9">
        <v>6119.08</v>
      </c>
      <c r="D1304" s="4" t="s">
        <v>178</v>
      </c>
      <c r="E1304" s="4" t="s">
        <v>24</v>
      </c>
      <c r="F1304" s="4" t="s">
        <v>140</v>
      </c>
      <c r="H1304" s="11">
        <f t="shared" si="40"/>
        <v>0</v>
      </c>
      <c r="I1304" s="11">
        <f t="shared" si="40"/>
        <v>4</v>
      </c>
      <c r="J1304" s="11">
        <f t="shared" si="41"/>
        <v>0</v>
      </c>
    </row>
    <row r="1305" spans="2:10" x14ac:dyDescent="0.3">
      <c r="B1305" s="7">
        <v>41394</v>
      </c>
      <c r="C1305" s="9">
        <v>4543.93</v>
      </c>
      <c r="D1305" s="4" t="s">
        <v>178</v>
      </c>
      <c r="E1305" s="4" t="s">
        <v>24</v>
      </c>
      <c r="F1305" s="4" t="s">
        <v>137</v>
      </c>
      <c r="H1305" s="11">
        <f t="shared" si="40"/>
        <v>0</v>
      </c>
      <c r="I1305" s="11">
        <f t="shared" si="40"/>
        <v>4</v>
      </c>
      <c r="J1305" s="11">
        <f t="shared" si="41"/>
        <v>0</v>
      </c>
    </row>
    <row r="1306" spans="2:10" x14ac:dyDescent="0.3">
      <c r="B1306" s="7">
        <v>41394</v>
      </c>
      <c r="C1306" s="9">
        <v>1329.42</v>
      </c>
      <c r="D1306" s="4" t="s">
        <v>178</v>
      </c>
      <c r="E1306" s="4" t="s">
        <v>24</v>
      </c>
      <c r="F1306" s="4" t="s">
        <v>129</v>
      </c>
      <c r="H1306" s="11">
        <f t="shared" si="40"/>
        <v>0</v>
      </c>
      <c r="I1306" s="11">
        <f t="shared" si="40"/>
        <v>4</v>
      </c>
      <c r="J1306" s="11">
        <f t="shared" si="41"/>
        <v>0</v>
      </c>
    </row>
    <row r="1307" spans="2:10" x14ac:dyDescent="0.3">
      <c r="B1307" s="7">
        <v>41394</v>
      </c>
      <c r="C1307" s="9">
        <v>818.59</v>
      </c>
      <c r="D1307" s="4" t="s">
        <v>178</v>
      </c>
      <c r="E1307" s="4" t="s">
        <v>24</v>
      </c>
      <c r="F1307" s="4" t="s">
        <v>142</v>
      </c>
      <c r="H1307" s="11">
        <f t="shared" si="40"/>
        <v>0</v>
      </c>
      <c r="I1307" s="11">
        <f t="shared" si="40"/>
        <v>4</v>
      </c>
      <c r="J1307" s="11">
        <f t="shared" si="41"/>
        <v>0</v>
      </c>
    </row>
    <row r="1308" spans="2:10" x14ac:dyDescent="0.3">
      <c r="B1308" s="7">
        <v>41394</v>
      </c>
      <c r="C1308" s="9">
        <v>596.27</v>
      </c>
      <c r="D1308" s="4" t="s">
        <v>178</v>
      </c>
      <c r="E1308" s="4" t="s">
        <v>24</v>
      </c>
      <c r="F1308" s="4" t="s">
        <v>133</v>
      </c>
      <c r="H1308" s="11">
        <f t="shared" si="40"/>
        <v>0</v>
      </c>
      <c r="I1308" s="11">
        <f t="shared" si="40"/>
        <v>4</v>
      </c>
      <c r="J1308" s="11">
        <f t="shared" si="41"/>
        <v>0</v>
      </c>
    </row>
    <row r="1309" spans="2:10" x14ac:dyDescent="0.3">
      <c r="B1309" s="7">
        <v>41394</v>
      </c>
      <c r="C1309" s="9">
        <v>36.29</v>
      </c>
      <c r="D1309" s="4" t="s">
        <v>178</v>
      </c>
      <c r="E1309" s="4" t="s">
        <v>24</v>
      </c>
      <c r="F1309" s="4" t="s">
        <v>142</v>
      </c>
      <c r="H1309" s="11">
        <f t="shared" si="40"/>
        <v>0</v>
      </c>
      <c r="I1309" s="11">
        <f t="shared" si="40"/>
        <v>4</v>
      </c>
      <c r="J1309" s="11">
        <f t="shared" si="41"/>
        <v>0</v>
      </c>
    </row>
    <row r="1310" spans="2:10" x14ac:dyDescent="0.3">
      <c r="B1310" s="7">
        <v>41394</v>
      </c>
      <c r="C1310" s="9">
        <v>47407.68</v>
      </c>
      <c r="D1310" s="4" t="s">
        <v>178</v>
      </c>
      <c r="E1310" s="4" t="s">
        <v>24</v>
      </c>
      <c r="F1310" s="4" t="s">
        <v>136</v>
      </c>
      <c r="H1310" s="11">
        <f t="shared" si="40"/>
        <v>0</v>
      </c>
      <c r="I1310" s="11">
        <f t="shared" si="40"/>
        <v>4</v>
      </c>
      <c r="J1310" s="11">
        <f t="shared" si="41"/>
        <v>0</v>
      </c>
    </row>
    <row r="1311" spans="2:10" x14ac:dyDescent="0.3">
      <c r="B1311" s="7">
        <v>41394</v>
      </c>
      <c r="C1311" s="9">
        <v>31973.279999999999</v>
      </c>
      <c r="D1311" s="4" t="s">
        <v>178</v>
      </c>
      <c r="E1311" s="4" t="s">
        <v>24</v>
      </c>
      <c r="F1311" s="4" t="s">
        <v>142</v>
      </c>
      <c r="H1311" s="11">
        <f t="shared" si="40"/>
        <v>0</v>
      </c>
      <c r="I1311" s="11">
        <f t="shared" si="40"/>
        <v>4</v>
      </c>
      <c r="J1311" s="11">
        <f t="shared" si="41"/>
        <v>0</v>
      </c>
    </row>
    <row r="1312" spans="2:10" x14ac:dyDescent="0.3">
      <c r="B1312" s="7">
        <v>41394</v>
      </c>
      <c r="C1312" s="9">
        <v>37302.160000000003</v>
      </c>
      <c r="D1312" s="4" t="s">
        <v>178</v>
      </c>
      <c r="E1312" s="4" t="s">
        <v>24</v>
      </c>
      <c r="F1312" s="4" t="s">
        <v>132</v>
      </c>
      <c r="H1312" s="11">
        <f t="shared" si="40"/>
        <v>0</v>
      </c>
      <c r="I1312" s="11">
        <f t="shared" si="40"/>
        <v>4</v>
      </c>
      <c r="J1312" s="11">
        <f t="shared" si="41"/>
        <v>0</v>
      </c>
    </row>
    <row r="1313" spans="2:10" x14ac:dyDescent="0.3">
      <c r="B1313" s="7">
        <v>41394</v>
      </c>
      <c r="C1313" s="9">
        <v>6085.26</v>
      </c>
      <c r="D1313" s="4" t="s">
        <v>178</v>
      </c>
      <c r="E1313" s="4" t="s">
        <v>24</v>
      </c>
      <c r="F1313" s="4" t="s">
        <v>130</v>
      </c>
      <c r="H1313" s="11">
        <f t="shared" si="40"/>
        <v>0</v>
      </c>
      <c r="I1313" s="11">
        <f t="shared" si="40"/>
        <v>4</v>
      </c>
      <c r="J1313" s="11">
        <f t="shared" si="41"/>
        <v>0</v>
      </c>
    </row>
    <row r="1314" spans="2:10" x14ac:dyDescent="0.3">
      <c r="B1314" s="7">
        <v>41394</v>
      </c>
      <c r="C1314" s="9">
        <v>32709.599999999999</v>
      </c>
      <c r="D1314" s="4" t="s">
        <v>178</v>
      </c>
      <c r="E1314" s="4" t="s">
        <v>24</v>
      </c>
      <c r="F1314" s="4" t="s">
        <v>147</v>
      </c>
      <c r="H1314" s="11">
        <f t="shared" si="40"/>
        <v>0</v>
      </c>
      <c r="I1314" s="11">
        <f t="shared" si="40"/>
        <v>4</v>
      </c>
      <c r="J1314" s="11">
        <f t="shared" si="41"/>
        <v>0</v>
      </c>
    </row>
    <row r="1315" spans="2:10" x14ac:dyDescent="0.3">
      <c r="B1315" s="7">
        <v>41394</v>
      </c>
      <c r="C1315" s="9">
        <v>14160</v>
      </c>
      <c r="D1315" s="4" t="s">
        <v>178</v>
      </c>
      <c r="E1315" s="4" t="s">
        <v>24</v>
      </c>
      <c r="F1315" s="4" t="s">
        <v>139</v>
      </c>
      <c r="H1315" s="11">
        <f t="shared" si="40"/>
        <v>0</v>
      </c>
      <c r="I1315" s="11">
        <f t="shared" si="40"/>
        <v>4</v>
      </c>
      <c r="J1315" s="11">
        <f t="shared" si="41"/>
        <v>0</v>
      </c>
    </row>
    <row r="1316" spans="2:10" x14ac:dyDescent="0.3">
      <c r="B1316" s="7">
        <v>41425</v>
      </c>
      <c r="C1316" s="9">
        <v>786338.75</v>
      </c>
      <c r="D1316" s="4" t="s">
        <v>178</v>
      </c>
      <c r="E1316" s="4" t="s">
        <v>24</v>
      </c>
      <c r="F1316" s="4" t="s">
        <v>141</v>
      </c>
      <c r="H1316" s="11">
        <f t="shared" si="40"/>
        <v>0</v>
      </c>
      <c r="I1316" s="11">
        <f t="shared" si="40"/>
        <v>5</v>
      </c>
      <c r="J1316" s="11">
        <f t="shared" si="41"/>
        <v>0</v>
      </c>
    </row>
    <row r="1317" spans="2:10" x14ac:dyDescent="0.3">
      <c r="B1317" s="7">
        <v>41425</v>
      </c>
      <c r="C1317" s="9">
        <v>400011.15</v>
      </c>
      <c r="D1317" s="4" t="s">
        <v>178</v>
      </c>
      <c r="E1317" s="4" t="s">
        <v>24</v>
      </c>
      <c r="F1317" s="4" t="s">
        <v>144</v>
      </c>
      <c r="H1317" s="11">
        <f t="shared" si="40"/>
        <v>0</v>
      </c>
      <c r="I1317" s="11">
        <f t="shared" si="40"/>
        <v>5</v>
      </c>
      <c r="J1317" s="11">
        <f t="shared" si="41"/>
        <v>0</v>
      </c>
    </row>
    <row r="1318" spans="2:10" x14ac:dyDescent="0.3">
      <c r="B1318" s="7">
        <v>41425</v>
      </c>
      <c r="C1318" s="9">
        <v>365647.25</v>
      </c>
      <c r="D1318" s="4" t="s">
        <v>178</v>
      </c>
      <c r="E1318" s="4" t="s">
        <v>24</v>
      </c>
      <c r="F1318" s="4" t="s">
        <v>145</v>
      </c>
      <c r="H1318" s="11">
        <f t="shared" si="40"/>
        <v>0</v>
      </c>
      <c r="I1318" s="11">
        <f t="shared" si="40"/>
        <v>5</v>
      </c>
      <c r="J1318" s="11">
        <f t="shared" si="41"/>
        <v>0</v>
      </c>
    </row>
    <row r="1319" spans="2:10" x14ac:dyDescent="0.3">
      <c r="B1319" s="7">
        <v>41425</v>
      </c>
      <c r="C1319" s="9">
        <v>298210.38</v>
      </c>
      <c r="D1319" s="4" t="s">
        <v>178</v>
      </c>
      <c r="E1319" s="4" t="s">
        <v>24</v>
      </c>
      <c r="F1319" s="4" t="s">
        <v>147</v>
      </c>
      <c r="H1319" s="11">
        <f t="shared" si="40"/>
        <v>0</v>
      </c>
      <c r="I1319" s="11">
        <f t="shared" si="40"/>
        <v>5</v>
      </c>
      <c r="J1319" s="11">
        <f t="shared" si="41"/>
        <v>0</v>
      </c>
    </row>
    <row r="1320" spans="2:10" x14ac:dyDescent="0.3">
      <c r="B1320" s="7">
        <v>41425</v>
      </c>
      <c r="C1320" s="9">
        <v>261608.57</v>
      </c>
      <c r="D1320" s="4" t="s">
        <v>178</v>
      </c>
      <c r="E1320" s="4" t="s">
        <v>24</v>
      </c>
      <c r="F1320" s="4" t="s">
        <v>137</v>
      </c>
      <c r="H1320" s="11">
        <f t="shared" si="40"/>
        <v>0</v>
      </c>
      <c r="I1320" s="11">
        <f t="shared" si="40"/>
        <v>5</v>
      </c>
      <c r="J1320" s="11">
        <f t="shared" si="41"/>
        <v>0</v>
      </c>
    </row>
    <row r="1321" spans="2:10" x14ac:dyDescent="0.3">
      <c r="B1321" s="7">
        <v>41425</v>
      </c>
      <c r="C1321" s="9">
        <v>249817.76</v>
      </c>
      <c r="D1321" s="4" t="s">
        <v>178</v>
      </c>
      <c r="E1321" s="4" t="s">
        <v>24</v>
      </c>
      <c r="F1321" s="4" t="s">
        <v>139</v>
      </c>
      <c r="H1321" s="11">
        <f t="shared" si="40"/>
        <v>0</v>
      </c>
      <c r="I1321" s="11">
        <f t="shared" si="40"/>
        <v>5</v>
      </c>
      <c r="J1321" s="11">
        <f t="shared" si="41"/>
        <v>0</v>
      </c>
    </row>
    <row r="1322" spans="2:10" x14ac:dyDescent="0.3">
      <c r="B1322" s="7">
        <v>41425</v>
      </c>
      <c r="C1322" s="9">
        <v>226783.67</v>
      </c>
      <c r="D1322" s="4" t="s">
        <v>178</v>
      </c>
      <c r="E1322" s="4" t="s">
        <v>24</v>
      </c>
      <c r="F1322" s="4" t="s">
        <v>136</v>
      </c>
      <c r="H1322" s="11">
        <f t="shared" si="40"/>
        <v>0</v>
      </c>
      <c r="I1322" s="11">
        <f t="shared" si="40"/>
        <v>5</v>
      </c>
      <c r="J1322" s="11">
        <f t="shared" si="41"/>
        <v>0</v>
      </c>
    </row>
    <row r="1323" spans="2:10" x14ac:dyDescent="0.3">
      <c r="B1323" s="7">
        <v>41425</v>
      </c>
      <c r="C1323" s="9">
        <v>226625.77</v>
      </c>
      <c r="D1323" s="4" t="s">
        <v>178</v>
      </c>
      <c r="E1323" s="4" t="s">
        <v>24</v>
      </c>
      <c r="F1323" s="4" t="s">
        <v>137</v>
      </c>
      <c r="H1323" s="11">
        <f t="shared" si="40"/>
        <v>0</v>
      </c>
      <c r="I1323" s="11">
        <f t="shared" si="40"/>
        <v>5</v>
      </c>
      <c r="J1323" s="11">
        <f t="shared" si="41"/>
        <v>0</v>
      </c>
    </row>
    <row r="1324" spans="2:10" x14ac:dyDescent="0.3">
      <c r="B1324" s="7">
        <v>41425</v>
      </c>
      <c r="C1324" s="9">
        <v>172144.09</v>
      </c>
      <c r="D1324" s="4" t="s">
        <v>178</v>
      </c>
      <c r="E1324" s="4" t="s">
        <v>24</v>
      </c>
      <c r="F1324" s="4" t="s">
        <v>133</v>
      </c>
      <c r="H1324" s="11">
        <f t="shared" si="40"/>
        <v>0</v>
      </c>
      <c r="I1324" s="11">
        <f t="shared" si="40"/>
        <v>5</v>
      </c>
      <c r="J1324" s="11">
        <f t="shared" si="41"/>
        <v>0</v>
      </c>
    </row>
    <row r="1325" spans="2:10" x14ac:dyDescent="0.3">
      <c r="B1325" s="7">
        <v>41425</v>
      </c>
      <c r="C1325" s="9">
        <v>169605.51</v>
      </c>
      <c r="D1325" s="4" t="s">
        <v>178</v>
      </c>
      <c r="E1325" s="4" t="s">
        <v>24</v>
      </c>
      <c r="F1325" s="4" t="s">
        <v>147</v>
      </c>
      <c r="H1325" s="11">
        <f t="shared" si="40"/>
        <v>0</v>
      </c>
      <c r="I1325" s="11">
        <f t="shared" si="40"/>
        <v>5</v>
      </c>
      <c r="J1325" s="11">
        <f t="shared" si="41"/>
        <v>0</v>
      </c>
    </row>
    <row r="1326" spans="2:10" x14ac:dyDescent="0.3">
      <c r="B1326" s="7">
        <v>41425</v>
      </c>
      <c r="C1326" s="9">
        <v>150055.29</v>
      </c>
      <c r="D1326" s="4" t="s">
        <v>178</v>
      </c>
      <c r="E1326" s="4" t="s">
        <v>24</v>
      </c>
      <c r="F1326" s="4" t="s">
        <v>128</v>
      </c>
      <c r="H1326" s="11">
        <f t="shared" si="40"/>
        <v>0</v>
      </c>
      <c r="I1326" s="11">
        <f t="shared" si="40"/>
        <v>5</v>
      </c>
      <c r="J1326" s="11">
        <f t="shared" si="41"/>
        <v>0</v>
      </c>
    </row>
    <row r="1327" spans="2:10" x14ac:dyDescent="0.3">
      <c r="B1327" s="7">
        <v>41425</v>
      </c>
      <c r="C1327" s="9">
        <v>145290.45000000001</v>
      </c>
      <c r="D1327" s="4" t="s">
        <v>178</v>
      </c>
      <c r="E1327" s="4" t="s">
        <v>24</v>
      </c>
      <c r="F1327" s="4" t="s">
        <v>138</v>
      </c>
      <c r="H1327" s="11">
        <f t="shared" si="40"/>
        <v>0</v>
      </c>
      <c r="I1327" s="11">
        <f t="shared" si="40"/>
        <v>5</v>
      </c>
      <c r="J1327" s="11">
        <f t="shared" si="41"/>
        <v>0</v>
      </c>
    </row>
    <row r="1328" spans="2:10" x14ac:dyDescent="0.3">
      <c r="B1328" s="7">
        <v>41425</v>
      </c>
      <c r="C1328" s="9">
        <v>142881.48000000001</v>
      </c>
      <c r="D1328" s="4" t="s">
        <v>178</v>
      </c>
      <c r="E1328" s="4" t="s">
        <v>24</v>
      </c>
      <c r="F1328" s="4" t="s">
        <v>137</v>
      </c>
      <c r="H1328" s="11">
        <f t="shared" si="40"/>
        <v>0</v>
      </c>
      <c r="I1328" s="11">
        <f t="shared" si="40"/>
        <v>5</v>
      </c>
      <c r="J1328" s="11">
        <f t="shared" si="41"/>
        <v>0</v>
      </c>
    </row>
    <row r="1329" spans="2:10" x14ac:dyDescent="0.3">
      <c r="B1329" s="7">
        <v>41425</v>
      </c>
      <c r="C1329" s="9">
        <v>128421.18</v>
      </c>
      <c r="D1329" s="4" t="s">
        <v>178</v>
      </c>
      <c r="E1329" s="4" t="s">
        <v>24</v>
      </c>
      <c r="F1329" s="4" t="s">
        <v>147</v>
      </c>
      <c r="H1329" s="11">
        <f t="shared" si="40"/>
        <v>0</v>
      </c>
      <c r="I1329" s="11">
        <f t="shared" si="40"/>
        <v>5</v>
      </c>
      <c r="J1329" s="11">
        <f t="shared" si="41"/>
        <v>0</v>
      </c>
    </row>
    <row r="1330" spans="2:10" x14ac:dyDescent="0.3">
      <c r="B1330" s="7">
        <v>41425</v>
      </c>
      <c r="C1330" s="9">
        <v>119836.08</v>
      </c>
      <c r="D1330" s="4" t="s">
        <v>178</v>
      </c>
      <c r="E1330" s="4" t="s">
        <v>24</v>
      </c>
      <c r="F1330" s="4" t="s">
        <v>145</v>
      </c>
      <c r="H1330" s="11">
        <f t="shared" si="40"/>
        <v>0</v>
      </c>
      <c r="I1330" s="11">
        <f t="shared" si="40"/>
        <v>5</v>
      </c>
      <c r="J1330" s="11">
        <f t="shared" si="41"/>
        <v>0</v>
      </c>
    </row>
    <row r="1331" spans="2:10" x14ac:dyDescent="0.3">
      <c r="B1331" s="7">
        <v>41425</v>
      </c>
      <c r="C1331" s="9">
        <v>111073.72</v>
      </c>
      <c r="D1331" s="4" t="s">
        <v>178</v>
      </c>
      <c r="E1331" s="4" t="s">
        <v>24</v>
      </c>
      <c r="F1331" s="4" t="s">
        <v>131</v>
      </c>
      <c r="H1331" s="11">
        <f t="shared" si="40"/>
        <v>0</v>
      </c>
      <c r="I1331" s="11">
        <f t="shared" si="40"/>
        <v>5</v>
      </c>
      <c r="J1331" s="11">
        <f t="shared" si="41"/>
        <v>0</v>
      </c>
    </row>
    <row r="1332" spans="2:10" x14ac:dyDescent="0.3">
      <c r="B1332" s="7">
        <v>41425</v>
      </c>
      <c r="C1332" s="9">
        <v>105212.35</v>
      </c>
      <c r="D1332" s="4" t="s">
        <v>178</v>
      </c>
      <c r="E1332" s="4" t="s">
        <v>24</v>
      </c>
      <c r="F1332" s="4" t="s">
        <v>135</v>
      </c>
      <c r="H1332" s="11">
        <f t="shared" si="40"/>
        <v>0</v>
      </c>
      <c r="I1332" s="11">
        <f t="shared" si="40"/>
        <v>5</v>
      </c>
      <c r="J1332" s="11">
        <f t="shared" si="41"/>
        <v>0</v>
      </c>
    </row>
    <row r="1333" spans="2:10" x14ac:dyDescent="0.3">
      <c r="B1333" s="7">
        <v>41425</v>
      </c>
      <c r="C1333" s="9">
        <v>103850.66</v>
      </c>
      <c r="D1333" s="4" t="s">
        <v>178</v>
      </c>
      <c r="E1333" s="4" t="s">
        <v>24</v>
      </c>
      <c r="F1333" s="4" t="s">
        <v>129</v>
      </c>
      <c r="H1333" s="11">
        <f t="shared" si="40"/>
        <v>0</v>
      </c>
      <c r="I1333" s="11">
        <f t="shared" si="40"/>
        <v>5</v>
      </c>
      <c r="J1333" s="11">
        <f t="shared" si="41"/>
        <v>0</v>
      </c>
    </row>
    <row r="1334" spans="2:10" x14ac:dyDescent="0.3">
      <c r="B1334" s="7">
        <v>41425</v>
      </c>
      <c r="C1334" s="9">
        <v>91041.72</v>
      </c>
      <c r="D1334" s="4" t="s">
        <v>178</v>
      </c>
      <c r="E1334" s="4" t="s">
        <v>24</v>
      </c>
      <c r="F1334" s="4" t="s">
        <v>141</v>
      </c>
      <c r="H1334" s="11">
        <f t="shared" si="40"/>
        <v>0</v>
      </c>
      <c r="I1334" s="11">
        <f t="shared" si="40"/>
        <v>5</v>
      </c>
      <c r="J1334" s="11">
        <f t="shared" si="41"/>
        <v>0</v>
      </c>
    </row>
    <row r="1335" spans="2:10" x14ac:dyDescent="0.3">
      <c r="B1335" s="7">
        <v>41425</v>
      </c>
      <c r="C1335" s="9">
        <v>75644.259999999995</v>
      </c>
      <c r="D1335" s="4" t="s">
        <v>178</v>
      </c>
      <c r="E1335" s="4" t="s">
        <v>24</v>
      </c>
      <c r="F1335" s="4" t="s">
        <v>135</v>
      </c>
      <c r="H1335" s="11">
        <f t="shared" si="40"/>
        <v>0</v>
      </c>
      <c r="I1335" s="11">
        <f t="shared" si="40"/>
        <v>5</v>
      </c>
      <c r="J1335" s="11">
        <f t="shared" si="41"/>
        <v>0</v>
      </c>
    </row>
    <row r="1336" spans="2:10" x14ac:dyDescent="0.3">
      <c r="B1336" s="7">
        <v>41425</v>
      </c>
      <c r="C1336" s="9">
        <v>89141.98</v>
      </c>
      <c r="D1336" s="4" t="s">
        <v>178</v>
      </c>
      <c r="E1336" s="4" t="s">
        <v>24</v>
      </c>
      <c r="F1336" s="4" t="s">
        <v>134</v>
      </c>
      <c r="H1336" s="11">
        <f t="shared" si="40"/>
        <v>0</v>
      </c>
      <c r="I1336" s="11">
        <f t="shared" si="40"/>
        <v>5</v>
      </c>
      <c r="J1336" s="11">
        <f t="shared" si="41"/>
        <v>0</v>
      </c>
    </row>
    <row r="1337" spans="2:10" x14ac:dyDescent="0.3">
      <c r="B1337" s="7">
        <v>41425</v>
      </c>
      <c r="C1337" s="9">
        <v>87562.62</v>
      </c>
      <c r="D1337" s="4" t="s">
        <v>178</v>
      </c>
      <c r="E1337" s="4" t="s">
        <v>24</v>
      </c>
      <c r="F1337" s="4" t="s">
        <v>143</v>
      </c>
      <c r="H1337" s="11">
        <f t="shared" si="40"/>
        <v>0</v>
      </c>
      <c r="I1337" s="11">
        <f t="shared" si="40"/>
        <v>5</v>
      </c>
      <c r="J1337" s="11">
        <f t="shared" si="41"/>
        <v>0</v>
      </c>
    </row>
    <row r="1338" spans="2:10" x14ac:dyDescent="0.3">
      <c r="B1338" s="7">
        <v>41425</v>
      </c>
      <c r="C1338" s="9">
        <v>83242.98</v>
      </c>
      <c r="D1338" s="4" t="s">
        <v>178</v>
      </c>
      <c r="E1338" s="4" t="s">
        <v>24</v>
      </c>
      <c r="F1338" s="4" t="s">
        <v>143</v>
      </c>
      <c r="H1338" s="11">
        <f t="shared" si="40"/>
        <v>0</v>
      </c>
      <c r="I1338" s="11">
        <f t="shared" si="40"/>
        <v>5</v>
      </c>
      <c r="J1338" s="11">
        <f t="shared" si="41"/>
        <v>0</v>
      </c>
    </row>
    <row r="1339" spans="2:10" x14ac:dyDescent="0.3">
      <c r="B1339" s="7">
        <v>41425</v>
      </c>
      <c r="C1339" s="9">
        <v>62001.58</v>
      </c>
      <c r="D1339" s="4" t="s">
        <v>178</v>
      </c>
      <c r="E1339" s="4" t="s">
        <v>24</v>
      </c>
      <c r="F1339" s="4" t="s">
        <v>141</v>
      </c>
      <c r="H1339" s="11">
        <f t="shared" si="40"/>
        <v>0</v>
      </c>
      <c r="I1339" s="11">
        <f t="shared" si="40"/>
        <v>5</v>
      </c>
      <c r="J1339" s="11">
        <f t="shared" si="41"/>
        <v>0</v>
      </c>
    </row>
    <row r="1340" spans="2:10" x14ac:dyDescent="0.3">
      <c r="B1340" s="7">
        <v>41425</v>
      </c>
      <c r="C1340" s="9">
        <v>72704.52</v>
      </c>
      <c r="D1340" s="4" t="s">
        <v>178</v>
      </c>
      <c r="E1340" s="4" t="s">
        <v>24</v>
      </c>
      <c r="F1340" s="4" t="s">
        <v>128</v>
      </c>
      <c r="H1340" s="11">
        <f t="shared" si="40"/>
        <v>0</v>
      </c>
      <c r="I1340" s="11">
        <f t="shared" si="40"/>
        <v>5</v>
      </c>
      <c r="J1340" s="11">
        <f t="shared" si="41"/>
        <v>0</v>
      </c>
    </row>
    <row r="1341" spans="2:10" x14ac:dyDescent="0.3">
      <c r="B1341" s="7">
        <v>41425</v>
      </c>
      <c r="C1341" s="9">
        <v>72518.67</v>
      </c>
      <c r="D1341" s="4" t="s">
        <v>178</v>
      </c>
      <c r="E1341" s="4" t="s">
        <v>24</v>
      </c>
      <c r="F1341" s="4" t="s">
        <v>145</v>
      </c>
      <c r="H1341" s="11">
        <f t="shared" si="40"/>
        <v>0</v>
      </c>
      <c r="I1341" s="11">
        <f t="shared" si="40"/>
        <v>5</v>
      </c>
      <c r="J1341" s="11">
        <f t="shared" si="41"/>
        <v>0</v>
      </c>
    </row>
    <row r="1342" spans="2:10" x14ac:dyDescent="0.3">
      <c r="B1342" s="7">
        <v>41425</v>
      </c>
      <c r="C1342" s="9">
        <v>65927.899999999994</v>
      </c>
      <c r="D1342" s="4" t="s">
        <v>178</v>
      </c>
      <c r="E1342" s="4" t="s">
        <v>24</v>
      </c>
      <c r="F1342" s="4" t="s">
        <v>137</v>
      </c>
      <c r="H1342" s="11">
        <f t="shared" si="40"/>
        <v>0</v>
      </c>
      <c r="I1342" s="11">
        <f t="shared" si="40"/>
        <v>5</v>
      </c>
      <c r="J1342" s="11">
        <f t="shared" si="41"/>
        <v>0</v>
      </c>
    </row>
    <row r="1343" spans="2:10" x14ac:dyDescent="0.3">
      <c r="B1343" s="7">
        <v>41425</v>
      </c>
      <c r="C1343" s="9">
        <v>63892.58</v>
      </c>
      <c r="D1343" s="4" t="s">
        <v>178</v>
      </c>
      <c r="E1343" s="4" t="s">
        <v>24</v>
      </c>
      <c r="F1343" s="4" t="s">
        <v>146</v>
      </c>
      <c r="H1343" s="11">
        <f t="shared" si="40"/>
        <v>0</v>
      </c>
      <c r="I1343" s="11">
        <f t="shared" si="40"/>
        <v>5</v>
      </c>
      <c r="J1343" s="11">
        <f t="shared" si="41"/>
        <v>0</v>
      </c>
    </row>
    <row r="1344" spans="2:10" x14ac:dyDescent="0.3">
      <c r="B1344" s="7">
        <v>41425</v>
      </c>
      <c r="C1344" s="9">
        <v>60595.17</v>
      </c>
      <c r="D1344" s="4" t="s">
        <v>178</v>
      </c>
      <c r="E1344" s="4" t="s">
        <v>24</v>
      </c>
      <c r="F1344" s="4" t="s">
        <v>141</v>
      </c>
      <c r="H1344" s="11">
        <f t="shared" si="40"/>
        <v>0</v>
      </c>
      <c r="I1344" s="11">
        <f t="shared" si="40"/>
        <v>5</v>
      </c>
      <c r="J1344" s="11">
        <f t="shared" si="41"/>
        <v>0</v>
      </c>
    </row>
    <row r="1345" spans="2:10" x14ac:dyDescent="0.3">
      <c r="B1345" s="7">
        <v>41425</v>
      </c>
      <c r="C1345" s="9">
        <v>60172.06</v>
      </c>
      <c r="D1345" s="4" t="s">
        <v>178</v>
      </c>
      <c r="E1345" s="4" t="s">
        <v>24</v>
      </c>
      <c r="F1345" s="4" t="s">
        <v>137</v>
      </c>
      <c r="H1345" s="11">
        <f t="shared" si="40"/>
        <v>0</v>
      </c>
      <c r="I1345" s="11">
        <f t="shared" si="40"/>
        <v>5</v>
      </c>
      <c r="J1345" s="11">
        <f t="shared" si="41"/>
        <v>0</v>
      </c>
    </row>
    <row r="1346" spans="2:10" x14ac:dyDescent="0.3">
      <c r="B1346" s="7">
        <v>41425</v>
      </c>
      <c r="C1346" s="9">
        <v>59209.04</v>
      </c>
      <c r="D1346" s="4" t="s">
        <v>178</v>
      </c>
      <c r="E1346" s="4" t="s">
        <v>24</v>
      </c>
      <c r="F1346" s="4" t="s">
        <v>128</v>
      </c>
      <c r="H1346" s="11">
        <f t="shared" si="40"/>
        <v>0</v>
      </c>
      <c r="I1346" s="11">
        <f t="shared" si="40"/>
        <v>5</v>
      </c>
      <c r="J1346" s="11">
        <f t="shared" si="41"/>
        <v>0</v>
      </c>
    </row>
    <row r="1347" spans="2:10" x14ac:dyDescent="0.3">
      <c r="B1347" s="7">
        <v>41425</v>
      </c>
      <c r="C1347" s="9">
        <v>58894.46</v>
      </c>
      <c r="D1347" s="4" t="s">
        <v>178</v>
      </c>
      <c r="E1347" s="4" t="s">
        <v>24</v>
      </c>
      <c r="F1347" s="4" t="s">
        <v>141</v>
      </c>
      <c r="H1347" s="11">
        <f t="shared" si="40"/>
        <v>0</v>
      </c>
      <c r="I1347" s="11">
        <f t="shared" si="40"/>
        <v>5</v>
      </c>
      <c r="J1347" s="11">
        <f t="shared" si="41"/>
        <v>0</v>
      </c>
    </row>
    <row r="1348" spans="2:10" x14ac:dyDescent="0.3">
      <c r="B1348" s="7">
        <v>41425</v>
      </c>
      <c r="C1348" s="9">
        <v>58214.32</v>
      </c>
      <c r="D1348" s="4" t="s">
        <v>178</v>
      </c>
      <c r="E1348" s="4" t="s">
        <v>24</v>
      </c>
      <c r="F1348" s="4" t="s">
        <v>129</v>
      </c>
      <c r="H1348" s="11">
        <f t="shared" ref="H1348:I1411" si="42">IF(ISBLANK(A1348),0,MONTH(A1348))</f>
        <v>0</v>
      </c>
      <c r="I1348" s="11">
        <f t="shared" si="42"/>
        <v>5</v>
      </c>
      <c r="J1348" s="11">
        <f t="shared" ref="J1348:J1411" si="43">WEEKNUM(A1348)</f>
        <v>0</v>
      </c>
    </row>
    <row r="1349" spans="2:10" x14ac:dyDescent="0.3">
      <c r="B1349" s="7">
        <v>41425</v>
      </c>
      <c r="C1349" s="9">
        <v>56386.63</v>
      </c>
      <c r="D1349" s="4" t="s">
        <v>178</v>
      </c>
      <c r="E1349" s="4" t="s">
        <v>24</v>
      </c>
      <c r="F1349" s="4" t="s">
        <v>137</v>
      </c>
      <c r="H1349" s="11">
        <f t="shared" si="42"/>
        <v>0</v>
      </c>
      <c r="I1349" s="11">
        <f t="shared" si="42"/>
        <v>5</v>
      </c>
      <c r="J1349" s="11">
        <f t="shared" si="43"/>
        <v>0</v>
      </c>
    </row>
    <row r="1350" spans="2:10" x14ac:dyDescent="0.3">
      <c r="B1350" s="7">
        <v>41425</v>
      </c>
      <c r="C1350" s="9">
        <v>51611.16</v>
      </c>
      <c r="D1350" s="4" t="s">
        <v>178</v>
      </c>
      <c r="E1350" s="4" t="s">
        <v>24</v>
      </c>
      <c r="F1350" s="4" t="s">
        <v>134</v>
      </c>
      <c r="H1350" s="11">
        <f t="shared" si="42"/>
        <v>0</v>
      </c>
      <c r="I1350" s="11">
        <f t="shared" si="42"/>
        <v>5</v>
      </c>
      <c r="J1350" s="11">
        <f t="shared" si="43"/>
        <v>0</v>
      </c>
    </row>
    <row r="1351" spans="2:10" x14ac:dyDescent="0.3">
      <c r="B1351" s="7">
        <v>41425</v>
      </c>
      <c r="C1351" s="9">
        <v>49791.28</v>
      </c>
      <c r="D1351" s="4" t="s">
        <v>178</v>
      </c>
      <c r="E1351" s="4" t="s">
        <v>24</v>
      </c>
      <c r="F1351" s="4" t="s">
        <v>141</v>
      </c>
      <c r="H1351" s="11">
        <f t="shared" si="42"/>
        <v>0</v>
      </c>
      <c r="I1351" s="11">
        <f t="shared" si="42"/>
        <v>5</v>
      </c>
      <c r="J1351" s="11">
        <f t="shared" si="43"/>
        <v>0</v>
      </c>
    </row>
    <row r="1352" spans="2:10" x14ac:dyDescent="0.3">
      <c r="B1352" s="7">
        <v>41425</v>
      </c>
      <c r="C1352" s="9">
        <v>48680.31</v>
      </c>
      <c r="D1352" s="4" t="s">
        <v>178</v>
      </c>
      <c r="E1352" s="4" t="s">
        <v>24</v>
      </c>
      <c r="F1352" s="4" t="s">
        <v>137</v>
      </c>
      <c r="H1352" s="11">
        <f t="shared" si="42"/>
        <v>0</v>
      </c>
      <c r="I1352" s="11">
        <f t="shared" si="42"/>
        <v>5</v>
      </c>
      <c r="J1352" s="11">
        <f t="shared" si="43"/>
        <v>0</v>
      </c>
    </row>
    <row r="1353" spans="2:10" x14ac:dyDescent="0.3">
      <c r="B1353" s="7">
        <v>41425</v>
      </c>
      <c r="C1353" s="9">
        <v>47821.86</v>
      </c>
      <c r="D1353" s="4" t="s">
        <v>178</v>
      </c>
      <c r="E1353" s="4" t="s">
        <v>24</v>
      </c>
      <c r="F1353" s="4" t="s">
        <v>129</v>
      </c>
      <c r="H1353" s="11">
        <f t="shared" si="42"/>
        <v>0</v>
      </c>
      <c r="I1353" s="11">
        <f t="shared" si="42"/>
        <v>5</v>
      </c>
      <c r="J1353" s="11">
        <f t="shared" si="43"/>
        <v>0</v>
      </c>
    </row>
    <row r="1354" spans="2:10" x14ac:dyDescent="0.3">
      <c r="B1354" s="7">
        <v>41425</v>
      </c>
      <c r="C1354" s="9">
        <v>47553.23</v>
      </c>
      <c r="D1354" s="4" t="s">
        <v>178</v>
      </c>
      <c r="E1354" s="4" t="s">
        <v>24</v>
      </c>
      <c r="F1354" s="4" t="s">
        <v>144</v>
      </c>
      <c r="H1354" s="11">
        <f t="shared" si="42"/>
        <v>0</v>
      </c>
      <c r="I1354" s="11">
        <f t="shared" si="42"/>
        <v>5</v>
      </c>
      <c r="J1354" s="11">
        <f t="shared" si="43"/>
        <v>0</v>
      </c>
    </row>
    <row r="1355" spans="2:10" x14ac:dyDescent="0.3">
      <c r="B1355" s="7">
        <v>41425</v>
      </c>
      <c r="C1355" s="9">
        <v>45735.03</v>
      </c>
      <c r="D1355" s="4" t="s">
        <v>178</v>
      </c>
      <c r="E1355" s="4" t="s">
        <v>24</v>
      </c>
      <c r="F1355" s="4" t="s">
        <v>143</v>
      </c>
      <c r="H1355" s="11">
        <f t="shared" si="42"/>
        <v>0</v>
      </c>
      <c r="I1355" s="11">
        <f t="shared" si="42"/>
        <v>5</v>
      </c>
      <c r="J1355" s="11">
        <f t="shared" si="43"/>
        <v>0</v>
      </c>
    </row>
    <row r="1356" spans="2:10" x14ac:dyDescent="0.3">
      <c r="B1356" s="7">
        <v>41425</v>
      </c>
      <c r="C1356" s="9">
        <v>44282.5</v>
      </c>
      <c r="D1356" s="4" t="s">
        <v>178</v>
      </c>
      <c r="E1356" s="4" t="s">
        <v>24</v>
      </c>
      <c r="F1356" s="4" t="s">
        <v>133</v>
      </c>
      <c r="H1356" s="11">
        <f t="shared" si="42"/>
        <v>0</v>
      </c>
      <c r="I1356" s="11">
        <f t="shared" si="42"/>
        <v>5</v>
      </c>
      <c r="J1356" s="11">
        <f t="shared" si="43"/>
        <v>0</v>
      </c>
    </row>
    <row r="1357" spans="2:10" x14ac:dyDescent="0.3">
      <c r="B1357" s="7">
        <v>41425</v>
      </c>
      <c r="C1357" s="9">
        <v>40870.19</v>
      </c>
      <c r="D1357" s="4" t="s">
        <v>178</v>
      </c>
      <c r="E1357" s="4" t="s">
        <v>24</v>
      </c>
      <c r="F1357" s="4" t="s">
        <v>139</v>
      </c>
      <c r="H1357" s="11">
        <f t="shared" si="42"/>
        <v>0</v>
      </c>
      <c r="I1357" s="11">
        <f t="shared" si="42"/>
        <v>5</v>
      </c>
      <c r="J1357" s="11">
        <f t="shared" si="43"/>
        <v>0</v>
      </c>
    </row>
    <row r="1358" spans="2:10" x14ac:dyDescent="0.3">
      <c r="B1358" s="7">
        <v>41425</v>
      </c>
      <c r="C1358" s="9">
        <v>40356</v>
      </c>
      <c r="D1358" s="4" t="s">
        <v>178</v>
      </c>
      <c r="E1358" s="4" t="s">
        <v>24</v>
      </c>
      <c r="F1358" s="4" t="s">
        <v>147</v>
      </c>
      <c r="H1358" s="11">
        <f t="shared" si="42"/>
        <v>0</v>
      </c>
      <c r="I1358" s="11">
        <f t="shared" si="42"/>
        <v>5</v>
      </c>
      <c r="J1358" s="11">
        <f t="shared" si="43"/>
        <v>0</v>
      </c>
    </row>
    <row r="1359" spans="2:10" x14ac:dyDescent="0.3">
      <c r="B1359" s="7">
        <v>41425</v>
      </c>
      <c r="C1359" s="9">
        <v>40077.050000000003</v>
      </c>
      <c r="D1359" s="4" t="s">
        <v>178</v>
      </c>
      <c r="E1359" s="4" t="s">
        <v>24</v>
      </c>
      <c r="F1359" s="4" t="s">
        <v>145</v>
      </c>
      <c r="H1359" s="11">
        <f t="shared" si="42"/>
        <v>0</v>
      </c>
      <c r="I1359" s="11">
        <f t="shared" si="42"/>
        <v>5</v>
      </c>
      <c r="J1359" s="11">
        <f t="shared" si="43"/>
        <v>0</v>
      </c>
    </row>
    <row r="1360" spans="2:10" x14ac:dyDescent="0.3">
      <c r="B1360" s="7">
        <v>41425</v>
      </c>
      <c r="C1360" s="9">
        <v>38139.919999999998</v>
      </c>
      <c r="D1360" s="4" t="s">
        <v>178</v>
      </c>
      <c r="E1360" s="4" t="s">
        <v>24</v>
      </c>
      <c r="F1360" s="4" t="s">
        <v>135</v>
      </c>
      <c r="H1360" s="11">
        <f t="shared" si="42"/>
        <v>0</v>
      </c>
      <c r="I1360" s="11">
        <f t="shared" si="42"/>
        <v>5</v>
      </c>
      <c r="J1360" s="11">
        <f t="shared" si="43"/>
        <v>0</v>
      </c>
    </row>
    <row r="1361" spans="2:10" x14ac:dyDescent="0.3">
      <c r="B1361" s="7">
        <v>41425</v>
      </c>
      <c r="C1361" s="9">
        <v>35359.89</v>
      </c>
      <c r="D1361" s="4" t="s">
        <v>178</v>
      </c>
      <c r="E1361" s="4" t="s">
        <v>24</v>
      </c>
      <c r="F1361" s="4" t="s">
        <v>145</v>
      </c>
      <c r="H1361" s="11">
        <f t="shared" si="42"/>
        <v>0</v>
      </c>
      <c r="I1361" s="11">
        <f t="shared" si="42"/>
        <v>5</v>
      </c>
      <c r="J1361" s="11">
        <f t="shared" si="43"/>
        <v>0</v>
      </c>
    </row>
    <row r="1362" spans="2:10" x14ac:dyDescent="0.3">
      <c r="B1362" s="7">
        <v>41425</v>
      </c>
      <c r="C1362" s="9">
        <v>34021.35</v>
      </c>
      <c r="D1362" s="4" t="s">
        <v>178</v>
      </c>
      <c r="E1362" s="4" t="s">
        <v>24</v>
      </c>
      <c r="F1362" s="4" t="s">
        <v>131</v>
      </c>
      <c r="H1362" s="11">
        <f t="shared" si="42"/>
        <v>0</v>
      </c>
      <c r="I1362" s="11">
        <f t="shared" si="42"/>
        <v>5</v>
      </c>
      <c r="J1362" s="11">
        <f t="shared" si="43"/>
        <v>0</v>
      </c>
    </row>
    <row r="1363" spans="2:10" x14ac:dyDescent="0.3">
      <c r="B1363" s="7">
        <v>41425</v>
      </c>
      <c r="C1363" s="9">
        <v>33716.19</v>
      </c>
      <c r="D1363" s="4" t="s">
        <v>178</v>
      </c>
      <c r="E1363" s="4" t="s">
        <v>24</v>
      </c>
      <c r="F1363" s="4" t="s">
        <v>132</v>
      </c>
      <c r="H1363" s="11">
        <f t="shared" si="42"/>
        <v>0</v>
      </c>
      <c r="I1363" s="11">
        <f t="shared" si="42"/>
        <v>5</v>
      </c>
      <c r="J1363" s="11">
        <f t="shared" si="43"/>
        <v>0</v>
      </c>
    </row>
    <row r="1364" spans="2:10" x14ac:dyDescent="0.3">
      <c r="B1364" s="7">
        <v>41425</v>
      </c>
      <c r="C1364" s="9">
        <v>33710.589999999997</v>
      </c>
      <c r="D1364" s="4" t="s">
        <v>178</v>
      </c>
      <c r="E1364" s="4" t="s">
        <v>24</v>
      </c>
      <c r="F1364" s="4" t="s">
        <v>130</v>
      </c>
      <c r="H1364" s="11">
        <f t="shared" si="42"/>
        <v>0</v>
      </c>
      <c r="I1364" s="11">
        <f t="shared" si="42"/>
        <v>5</v>
      </c>
      <c r="J1364" s="11">
        <f t="shared" si="43"/>
        <v>0</v>
      </c>
    </row>
    <row r="1365" spans="2:10" x14ac:dyDescent="0.3">
      <c r="B1365" s="7">
        <v>41425</v>
      </c>
      <c r="C1365" s="9">
        <v>27740.639999999999</v>
      </c>
      <c r="D1365" s="4" t="s">
        <v>178</v>
      </c>
      <c r="E1365" s="4" t="s">
        <v>24</v>
      </c>
      <c r="F1365" s="4" t="s">
        <v>146</v>
      </c>
      <c r="H1365" s="11">
        <f t="shared" si="42"/>
        <v>0</v>
      </c>
      <c r="I1365" s="11">
        <f t="shared" si="42"/>
        <v>5</v>
      </c>
      <c r="J1365" s="11">
        <f t="shared" si="43"/>
        <v>0</v>
      </c>
    </row>
    <row r="1366" spans="2:10" x14ac:dyDescent="0.3">
      <c r="B1366" s="7">
        <v>41425</v>
      </c>
      <c r="C1366" s="9">
        <v>32463.49</v>
      </c>
      <c r="D1366" s="4" t="s">
        <v>178</v>
      </c>
      <c r="E1366" s="4" t="s">
        <v>24</v>
      </c>
      <c r="F1366" s="4" t="s">
        <v>127</v>
      </c>
      <c r="H1366" s="11">
        <f t="shared" si="42"/>
        <v>0</v>
      </c>
      <c r="I1366" s="11">
        <f t="shared" si="42"/>
        <v>5</v>
      </c>
      <c r="J1366" s="11">
        <f t="shared" si="43"/>
        <v>0</v>
      </c>
    </row>
    <row r="1367" spans="2:10" x14ac:dyDescent="0.3">
      <c r="B1367" s="7">
        <v>41425</v>
      </c>
      <c r="C1367" s="9">
        <v>31875.21</v>
      </c>
      <c r="D1367" s="4" t="s">
        <v>178</v>
      </c>
      <c r="E1367" s="4" t="s">
        <v>24</v>
      </c>
      <c r="F1367" s="4" t="s">
        <v>140</v>
      </c>
      <c r="H1367" s="11">
        <f t="shared" si="42"/>
        <v>0</v>
      </c>
      <c r="I1367" s="11">
        <f t="shared" si="42"/>
        <v>5</v>
      </c>
      <c r="J1367" s="11">
        <f t="shared" si="43"/>
        <v>0</v>
      </c>
    </row>
    <row r="1368" spans="2:10" x14ac:dyDescent="0.3">
      <c r="B1368" s="7">
        <v>41425</v>
      </c>
      <c r="C1368" s="9">
        <v>30007.01</v>
      </c>
      <c r="D1368" s="4" t="s">
        <v>178</v>
      </c>
      <c r="E1368" s="4" t="s">
        <v>24</v>
      </c>
      <c r="F1368" s="4" t="s">
        <v>132</v>
      </c>
      <c r="H1368" s="11">
        <f t="shared" si="42"/>
        <v>0</v>
      </c>
      <c r="I1368" s="11">
        <f t="shared" si="42"/>
        <v>5</v>
      </c>
      <c r="J1368" s="11">
        <f t="shared" si="43"/>
        <v>0</v>
      </c>
    </row>
    <row r="1369" spans="2:10" x14ac:dyDescent="0.3">
      <c r="B1369" s="7">
        <v>41425</v>
      </c>
      <c r="C1369" s="9">
        <v>28487.16</v>
      </c>
      <c r="D1369" s="4" t="s">
        <v>178</v>
      </c>
      <c r="E1369" s="4" t="s">
        <v>24</v>
      </c>
      <c r="F1369" s="4" t="s">
        <v>128</v>
      </c>
      <c r="H1369" s="11">
        <f t="shared" si="42"/>
        <v>0</v>
      </c>
      <c r="I1369" s="11">
        <f t="shared" si="42"/>
        <v>5</v>
      </c>
      <c r="J1369" s="11">
        <f t="shared" si="43"/>
        <v>0</v>
      </c>
    </row>
    <row r="1370" spans="2:10" x14ac:dyDescent="0.3">
      <c r="B1370" s="7">
        <v>41425</v>
      </c>
      <c r="C1370" s="9">
        <v>28441.78</v>
      </c>
      <c r="D1370" s="4" t="s">
        <v>178</v>
      </c>
      <c r="E1370" s="4" t="s">
        <v>24</v>
      </c>
      <c r="F1370" s="4" t="s">
        <v>129</v>
      </c>
      <c r="H1370" s="11">
        <f t="shared" si="42"/>
        <v>0</v>
      </c>
      <c r="I1370" s="11">
        <f t="shared" si="42"/>
        <v>5</v>
      </c>
      <c r="J1370" s="11">
        <f t="shared" si="43"/>
        <v>0</v>
      </c>
    </row>
    <row r="1371" spans="2:10" x14ac:dyDescent="0.3">
      <c r="B1371" s="7">
        <v>41425</v>
      </c>
      <c r="C1371" s="9">
        <v>28413.03</v>
      </c>
      <c r="D1371" s="4" t="s">
        <v>178</v>
      </c>
      <c r="E1371" s="4" t="s">
        <v>24</v>
      </c>
      <c r="F1371" s="4" t="s">
        <v>131</v>
      </c>
      <c r="H1371" s="11">
        <f t="shared" si="42"/>
        <v>0</v>
      </c>
      <c r="I1371" s="11">
        <f t="shared" si="42"/>
        <v>5</v>
      </c>
      <c r="J1371" s="11">
        <f t="shared" si="43"/>
        <v>0</v>
      </c>
    </row>
    <row r="1372" spans="2:10" x14ac:dyDescent="0.3">
      <c r="B1372" s="7">
        <v>41425</v>
      </c>
      <c r="C1372" s="9">
        <v>28241.98</v>
      </c>
      <c r="D1372" s="4" t="s">
        <v>178</v>
      </c>
      <c r="E1372" s="4" t="s">
        <v>24</v>
      </c>
      <c r="F1372" s="4" t="s">
        <v>130</v>
      </c>
      <c r="H1372" s="11">
        <f t="shared" si="42"/>
        <v>0</v>
      </c>
      <c r="I1372" s="11">
        <f t="shared" si="42"/>
        <v>5</v>
      </c>
      <c r="J1372" s="11">
        <f t="shared" si="43"/>
        <v>0</v>
      </c>
    </row>
    <row r="1373" spans="2:10" x14ac:dyDescent="0.3">
      <c r="B1373" s="7">
        <v>41425</v>
      </c>
      <c r="C1373" s="9">
        <v>25413.62</v>
      </c>
      <c r="D1373" s="4" t="s">
        <v>178</v>
      </c>
      <c r="E1373" s="4" t="s">
        <v>24</v>
      </c>
      <c r="F1373" s="4" t="s">
        <v>132</v>
      </c>
      <c r="H1373" s="11">
        <f t="shared" si="42"/>
        <v>0</v>
      </c>
      <c r="I1373" s="11">
        <f t="shared" si="42"/>
        <v>5</v>
      </c>
      <c r="J1373" s="11">
        <f t="shared" si="43"/>
        <v>0</v>
      </c>
    </row>
    <row r="1374" spans="2:10" x14ac:dyDescent="0.3">
      <c r="B1374" s="7">
        <v>41425</v>
      </c>
      <c r="C1374" s="9">
        <v>25086.76</v>
      </c>
      <c r="D1374" s="4" t="s">
        <v>178</v>
      </c>
      <c r="E1374" s="4" t="s">
        <v>24</v>
      </c>
      <c r="F1374" s="4" t="s">
        <v>134</v>
      </c>
      <c r="H1374" s="11">
        <f t="shared" si="42"/>
        <v>0</v>
      </c>
      <c r="I1374" s="11">
        <f t="shared" si="42"/>
        <v>5</v>
      </c>
      <c r="J1374" s="11">
        <f t="shared" si="43"/>
        <v>0</v>
      </c>
    </row>
    <row r="1375" spans="2:10" x14ac:dyDescent="0.3">
      <c r="B1375" s="7">
        <v>41425</v>
      </c>
      <c r="C1375" s="9">
        <v>23856.77</v>
      </c>
      <c r="D1375" s="4" t="s">
        <v>178</v>
      </c>
      <c r="E1375" s="4" t="s">
        <v>24</v>
      </c>
      <c r="F1375" s="4" t="s">
        <v>132</v>
      </c>
      <c r="H1375" s="11">
        <f t="shared" si="42"/>
        <v>0</v>
      </c>
      <c r="I1375" s="11">
        <f t="shared" si="42"/>
        <v>5</v>
      </c>
      <c r="J1375" s="11">
        <f t="shared" si="43"/>
        <v>0</v>
      </c>
    </row>
    <row r="1376" spans="2:10" x14ac:dyDescent="0.3">
      <c r="B1376" s="7">
        <v>41425</v>
      </c>
      <c r="C1376" s="9">
        <v>21464.66</v>
      </c>
      <c r="D1376" s="4" t="s">
        <v>178</v>
      </c>
      <c r="E1376" s="4" t="s">
        <v>24</v>
      </c>
      <c r="F1376" s="4" t="s">
        <v>129</v>
      </c>
      <c r="H1376" s="11">
        <f t="shared" si="42"/>
        <v>0</v>
      </c>
      <c r="I1376" s="11">
        <f t="shared" si="42"/>
        <v>5</v>
      </c>
      <c r="J1376" s="11">
        <f t="shared" si="43"/>
        <v>0</v>
      </c>
    </row>
    <row r="1377" spans="2:10" x14ac:dyDescent="0.3">
      <c r="B1377" s="7">
        <v>41425</v>
      </c>
      <c r="C1377" s="9">
        <v>21155.040000000001</v>
      </c>
      <c r="D1377" s="4" t="s">
        <v>178</v>
      </c>
      <c r="E1377" s="4" t="s">
        <v>24</v>
      </c>
      <c r="F1377" s="4" t="s">
        <v>143</v>
      </c>
      <c r="H1377" s="11">
        <f t="shared" si="42"/>
        <v>0</v>
      </c>
      <c r="I1377" s="11">
        <f t="shared" si="42"/>
        <v>5</v>
      </c>
      <c r="J1377" s="11">
        <f t="shared" si="43"/>
        <v>0</v>
      </c>
    </row>
    <row r="1378" spans="2:10" x14ac:dyDescent="0.3">
      <c r="B1378" s="7">
        <v>41425</v>
      </c>
      <c r="C1378" s="9">
        <v>20176.62</v>
      </c>
      <c r="D1378" s="4" t="s">
        <v>178</v>
      </c>
      <c r="E1378" s="4" t="s">
        <v>24</v>
      </c>
      <c r="F1378" s="4" t="s">
        <v>128</v>
      </c>
      <c r="H1378" s="11">
        <f t="shared" si="42"/>
        <v>0</v>
      </c>
      <c r="I1378" s="11">
        <f t="shared" si="42"/>
        <v>5</v>
      </c>
      <c r="J1378" s="11">
        <f t="shared" si="43"/>
        <v>0</v>
      </c>
    </row>
    <row r="1379" spans="2:10" x14ac:dyDescent="0.3">
      <c r="B1379" s="7">
        <v>41425</v>
      </c>
      <c r="C1379" s="9">
        <v>19934.919999999998</v>
      </c>
      <c r="D1379" s="4" t="s">
        <v>178</v>
      </c>
      <c r="E1379" s="4" t="s">
        <v>24</v>
      </c>
      <c r="F1379" s="4" t="s">
        <v>128</v>
      </c>
      <c r="H1379" s="11">
        <f t="shared" si="42"/>
        <v>0</v>
      </c>
      <c r="I1379" s="11">
        <f t="shared" si="42"/>
        <v>5</v>
      </c>
      <c r="J1379" s="11">
        <f t="shared" si="43"/>
        <v>0</v>
      </c>
    </row>
    <row r="1380" spans="2:10" x14ac:dyDescent="0.3">
      <c r="B1380" s="7">
        <v>41425</v>
      </c>
      <c r="C1380" s="9">
        <v>19824</v>
      </c>
      <c r="D1380" s="4" t="s">
        <v>178</v>
      </c>
      <c r="E1380" s="4" t="s">
        <v>24</v>
      </c>
      <c r="F1380" s="4" t="s">
        <v>143</v>
      </c>
      <c r="H1380" s="11">
        <f t="shared" si="42"/>
        <v>0</v>
      </c>
      <c r="I1380" s="11">
        <f t="shared" si="42"/>
        <v>5</v>
      </c>
      <c r="J1380" s="11">
        <f t="shared" si="43"/>
        <v>0</v>
      </c>
    </row>
    <row r="1381" spans="2:10" x14ac:dyDescent="0.3">
      <c r="B1381" s="7">
        <v>41425</v>
      </c>
      <c r="C1381" s="9">
        <v>19399.2</v>
      </c>
      <c r="D1381" s="4" t="s">
        <v>178</v>
      </c>
      <c r="E1381" s="4" t="s">
        <v>24</v>
      </c>
      <c r="F1381" s="4" t="s">
        <v>136</v>
      </c>
      <c r="H1381" s="11">
        <f t="shared" si="42"/>
        <v>0</v>
      </c>
      <c r="I1381" s="11">
        <f t="shared" si="42"/>
        <v>5</v>
      </c>
      <c r="J1381" s="11">
        <f t="shared" si="43"/>
        <v>0</v>
      </c>
    </row>
    <row r="1382" spans="2:10" x14ac:dyDescent="0.3">
      <c r="B1382" s="7">
        <v>41425</v>
      </c>
      <c r="C1382" s="9">
        <v>19397.09</v>
      </c>
      <c r="D1382" s="4" t="s">
        <v>178</v>
      </c>
      <c r="E1382" s="4" t="s">
        <v>24</v>
      </c>
      <c r="F1382" s="4" t="s">
        <v>143</v>
      </c>
      <c r="H1382" s="11">
        <f t="shared" si="42"/>
        <v>0</v>
      </c>
      <c r="I1382" s="11">
        <f t="shared" si="42"/>
        <v>5</v>
      </c>
      <c r="J1382" s="11">
        <f t="shared" si="43"/>
        <v>0</v>
      </c>
    </row>
    <row r="1383" spans="2:10" x14ac:dyDescent="0.3">
      <c r="B1383" s="7">
        <v>41425</v>
      </c>
      <c r="C1383" s="9">
        <v>19198.2</v>
      </c>
      <c r="D1383" s="4" t="s">
        <v>178</v>
      </c>
      <c r="E1383" s="4" t="s">
        <v>24</v>
      </c>
      <c r="F1383" s="4" t="s">
        <v>133</v>
      </c>
      <c r="H1383" s="11">
        <f t="shared" si="42"/>
        <v>0</v>
      </c>
      <c r="I1383" s="11">
        <f t="shared" si="42"/>
        <v>5</v>
      </c>
      <c r="J1383" s="11">
        <f t="shared" si="43"/>
        <v>0</v>
      </c>
    </row>
    <row r="1384" spans="2:10" x14ac:dyDescent="0.3">
      <c r="B1384" s="7">
        <v>41425</v>
      </c>
      <c r="C1384" s="9">
        <v>17876.52</v>
      </c>
      <c r="D1384" s="4" t="s">
        <v>178</v>
      </c>
      <c r="E1384" s="4" t="s">
        <v>24</v>
      </c>
      <c r="F1384" s="4" t="s">
        <v>142</v>
      </c>
      <c r="H1384" s="11">
        <f t="shared" si="42"/>
        <v>0</v>
      </c>
      <c r="I1384" s="11">
        <f t="shared" si="42"/>
        <v>5</v>
      </c>
      <c r="J1384" s="11">
        <f t="shared" si="43"/>
        <v>0</v>
      </c>
    </row>
    <row r="1385" spans="2:10" x14ac:dyDescent="0.3">
      <c r="B1385" s="7">
        <v>41425</v>
      </c>
      <c r="C1385" s="9">
        <v>17552.21</v>
      </c>
      <c r="D1385" s="4" t="s">
        <v>178</v>
      </c>
      <c r="E1385" s="4" t="s">
        <v>24</v>
      </c>
      <c r="F1385" s="4" t="s">
        <v>128</v>
      </c>
      <c r="H1385" s="11">
        <f t="shared" si="42"/>
        <v>0</v>
      </c>
      <c r="I1385" s="11">
        <f t="shared" si="42"/>
        <v>5</v>
      </c>
      <c r="J1385" s="11">
        <f t="shared" si="43"/>
        <v>0</v>
      </c>
    </row>
    <row r="1386" spans="2:10" x14ac:dyDescent="0.3">
      <c r="B1386" s="7">
        <v>41425</v>
      </c>
      <c r="C1386" s="9">
        <v>14743.04</v>
      </c>
      <c r="D1386" s="4" t="s">
        <v>178</v>
      </c>
      <c r="E1386" s="4" t="s">
        <v>24</v>
      </c>
      <c r="F1386" s="4" t="s">
        <v>139</v>
      </c>
      <c r="H1386" s="11">
        <f t="shared" si="42"/>
        <v>0</v>
      </c>
      <c r="I1386" s="11">
        <f t="shared" si="42"/>
        <v>5</v>
      </c>
      <c r="J1386" s="11">
        <f t="shared" si="43"/>
        <v>0</v>
      </c>
    </row>
    <row r="1387" spans="2:10" x14ac:dyDescent="0.3">
      <c r="B1387" s="7">
        <v>41425</v>
      </c>
      <c r="C1387" s="9">
        <v>15673.92</v>
      </c>
      <c r="D1387" s="4" t="s">
        <v>178</v>
      </c>
      <c r="E1387" s="4" t="s">
        <v>24</v>
      </c>
      <c r="F1387" s="4" t="s">
        <v>147</v>
      </c>
      <c r="H1387" s="11">
        <f t="shared" si="42"/>
        <v>0</v>
      </c>
      <c r="I1387" s="11">
        <f t="shared" si="42"/>
        <v>5</v>
      </c>
      <c r="J1387" s="11">
        <f t="shared" si="43"/>
        <v>0</v>
      </c>
    </row>
    <row r="1388" spans="2:10" x14ac:dyDescent="0.3">
      <c r="B1388" s="7">
        <v>41425</v>
      </c>
      <c r="C1388" s="9">
        <v>14479.45</v>
      </c>
      <c r="D1388" s="4" t="s">
        <v>178</v>
      </c>
      <c r="E1388" s="4" t="s">
        <v>24</v>
      </c>
      <c r="F1388" s="4" t="s">
        <v>131</v>
      </c>
      <c r="H1388" s="11">
        <f t="shared" si="42"/>
        <v>0</v>
      </c>
      <c r="I1388" s="11">
        <f t="shared" si="42"/>
        <v>5</v>
      </c>
      <c r="J1388" s="11">
        <f t="shared" si="43"/>
        <v>0</v>
      </c>
    </row>
    <row r="1389" spans="2:10" x14ac:dyDescent="0.3">
      <c r="B1389" s="7">
        <v>41425</v>
      </c>
      <c r="C1389" s="9">
        <v>11681.26</v>
      </c>
      <c r="D1389" s="4" t="s">
        <v>178</v>
      </c>
      <c r="E1389" s="4" t="s">
        <v>24</v>
      </c>
      <c r="F1389" s="4" t="s">
        <v>129</v>
      </c>
      <c r="H1389" s="11">
        <f t="shared" si="42"/>
        <v>0</v>
      </c>
      <c r="I1389" s="11">
        <f t="shared" si="42"/>
        <v>5</v>
      </c>
      <c r="J1389" s="11">
        <f t="shared" si="43"/>
        <v>0</v>
      </c>
    </row>
    <row r="1390" spans="2:10" x14ac:dyDescent="0.3">
      <c r="B1390" s="7">
        <v>41425</v>
      </c>
      <c r="C1390" s="9">
        <v>11299.68</v>
      </c>
      <c r="D1390" s="4" t="s">
        <v>178</v>
      </c>
      <c r="E1390" s="4" t="s">
        <v>24</v>
      </c>
      <c r="F1390" s="4" t="s">
        <v>147</v>
      </c>
      <c r="H1390" s="11">
        <f t="shared" si="42"/>
        <v>0</v>
      </c>
      <c r="I1390" s="11">
        <f t="shared" si="42"/>
        <v>5</v>
      </c>
      <c r="J1390" s="11">
        <f t="shared" si="43"/>
        <v>0</v>
      </c>
    </row>
    <row r="1391" spans="2:10" x14ac:dyDescent="0.3">
      <c r="B1391" s="7">
        <v>41425</v>
      </c>
      <c r="C1391" s="9">
        <v>9301.7199999999993</v>
      </c>
      <c r="D1391" s="4" t="s">
        <v>178</v>
      </c>
      <c r="E1391" s="4" t="s">
        <v>24</v>
      </c>
      <c r="F1391" s="4" t="s">
        <v>146</v>
      </c>
      <c r="H1391" s="11">
        <f t="shared" si="42"/>
        <v>0</v>
      </c>
      <c r="I1391" s="11">
        <f t="shared" si="42"/>
        <v>5</v>
      </c>
      <c r="J1391" s="11">
        <f t="shared" si="43"/>
        <v>0</v>
      </c>
    </row>
    <row r="1392" spans="2:10" x14ac:dyDescent="0.3">
      <c r="B1392" s="7">
        <v>41425</v>
      </c>
      <c r="C1392" s="9">
        <v>7769.43</v>
      </c>
      <c r="D1392" s="4" t="s">
        <v>178</v>
      </c>
      <c r="E1392" s="4" t="s">
        <v>24</v>
      </c>
      <c r="F1392" s="4" t="s">
        <v>144</v>
      </c>
      <c r="H1392" s="11">
        <f t="shared" si="42"/>
        <v>0</v>
      </c>
      <c r="I1392" s="11">
        <f t="shared" si="42"/>
        <v>5</v>
      </c>
      <c r="J1392" s="11">
        <f t="shared" si="43"/>
        <v>0</v>
      </c>
    </row>
    <row r="1393" spans="2:10" x14ac:dyDescent="0.3">
      <c r="B1393" s="7">
        <v>41425</v>
      </c>
      <c r="C1393" s="9">
        <v>6913.62</v>
      </c>
      <c r="D1393" s="4" t="s">
        <v>178</v>
      </c>
      <c r="E1393" s="4" t="s">
        <v>24</v>
      </c>
      <c r="F1393" s="4" t="s">
        <v>129</v>
      </c>
      <c r="H1393" s="11">
        <f t="shared" si="42"/>
        <v>0</v>
      </c>
      <c r="I1393" s="11">
        <f t="shared" si="42"/>
        <v>5</v>
      </c>
      <c r="J1393" s="11">
        <f t="shared" si="43"/>
        <v>0</v>
      </c>
    </row>
    <row r="1394" spans="2:10" x14ac:dyDescent="0.3">
      <c r="B1394" s="7">
        <v>41425</v>
      </c>
      <c r="C1394" s="9">
        <v>6888.24</v>
      </c>
      <c r="D1394" s="4" t="s">
        <v>178</v>
      </c>
      <c r="E1394" s="4" t="s">
        <v>24</v>
      </c>
      <c r="F1394" s="4" t="s">
        <v>127</v>
      </c>
      <c r="H1394" s="11">
        <f t="shared" si="42"/>
        <v>0</v>
      </c>
      <c r="I1394" s="11">
        <f t="shared" si="42"/>
        <v>5</v>
      </c>
      <c r="J1394" s="11">
        <f t="shared" si="43"/>
        <v>0</v>
      </c>
    </row>
    <row r="1395" spans="2:10" x14ac:dyDescent="0.3">
      <c r="B1395" s="7">
        <v>41425</v>
      </c>
      <c r="C1395" s="9">
        <v>5920.02</v>
      </c>
      <c r="D1395" s="4" t="s">
        <v>178</v>
      </c>
      <c r="E1395" s="4" t="s">
        <v>24</v>
      </c>
      <c r="F1395" s="4" t="s">
        <v>130</v>
      </c>
      <c r="H1395" s="11">
        <f t="shared" si="42"/>
        <v>0</v>
      </c>
      <c r="I1395" s="11">
        <f t="shared" si="42"/>
        <v>5</v>
      </c>
      <c r="J1395" s="11">
        <f t="shared" si="43"/>
        <v>0</v>
      </c>
    </row>
    <row r="1396" spans="2:10" x14ac:dyDescent="0.3">
      <c r="B1396" s="7">
        <v>41425</v>
      </c>
      <c r="C1396" s="9">
        <v>5863.44</v>
      </c>
      <c r="D1396" s="4" t="s">
        <v>178</v>
      </c>
      <c r="E1396" s="4" t="s">
        <v>24</v>
      </c>
      <c r="F1396" s="4" t="s">
        <v>134</v>
      </c>
      <c r="H1396" s="11">
        <f t="shared" si="42"/>
        <v>0</v>
      </c>
      <c r="I1396" s="11">
        <f t="shared" si="42"/>
        <v>5</v>
      </c>
      <c r="J1396" s="11">
        <f t="shared" si="43"/>
        <v>0</v>
      </c>
    </row>
    <row r="1397" spans="2:10" x14ac:dyDescent="0.3">
      <c r="B1397" s="7">
        <v>41425</v>
      </c>
      <c r="C1397" s="9">
        <v>5576.61</v>
      </c>
      <c r="D1397" s="4" t="s">
        <v>178</v>
      </c>
      <c r="E1397" s="4" t="s">
        <v>24</v>
      </c>
      <c r="F1397" s="4" t="s">
        <v>131</v>
      </c>
      <c r="H1397" s="11">
        <f t="shared" si="42"/>
        <v>0</v>
      </c>
      <c r="I1397" s="11">
        <f t="shared" si="42"/>
        <v>5</v>
      </c>
      <c r="J1397" s="11">
        <f t="shared" si="43"/>
        <v>0</v>
      </c>
    </row>
    <row r="1398" spans="2:10" x14ac:dyDescent="0.3">
      <c r="B1398" s="7">
        <v>41425</v>
      </c>
      <c r="C1398" s="9">
        <v>5576.43</v>
      </c>
      <c r="D1398" s="4" t="s">
        <v>178</v>
      </c>
      <c r="E1398" s="4" t="s">
        <v>24</v>
      </c>
      <c r="F1398" s="4" t="s">
        <v>143</v>
      </c>
      <c r="H1398" s="11">
        <f t="shared" si="42"/>
        <v>0</v>
      </c>
      <c r="I1398" s="11">
        <f t="shared" si="42"/>
        <v>5</v>
      </c>
      <c r="J1398" s="11">
        <f t="shared" si="43"/>
        <v>0</v>
      </c>
    </row>
    <row r="1399" spans="2:10" x14ac:dyDescent="0.3">
      <c r="B1399" s="7">
        <v>41425</v>
      </c>
      <c r="C1399" s="9">
        <v>4541.37</v>
      </c>
      <c r="D1399" s="4" t="s">
        <v>178</v>
      </c>
      <c r="E1399" s="4" t="s">
        <v>24</v>
      </c>
      <c r="F1399" s="4" t="s">
        <v>129</v>
      </c>
      <c r="H1399" s="11">
        <f t="shared" si="42"/>
        <v>0</v>
      </c>
      <c r="I1399" s="11">
        <f t="shared" si="42"/>
        <v>5</v>
      </c>
      <c r="J1399" s="11">
        <f t="shared" si="43"/>
        <v>0</v>
      </c>
    </row>
    <row r="1400" spans="2:10" x14ac:dyDescent="0.3">
      <c r="B1400" s="7">
        <v>41425</v>
      </c>
      <c r="C1400" s="9">
        <v>4162.93</v>
      </c>
      <c r="D1400" s="4" t="s">
        <v>178</v>
      </c>
      <c r="E1400" s="4" t="s">
        <v>24</v>
      </c>
      <c r="F1400" s="4" t="s">
        <v>146</v>
      </c>
      <c r="H1400" s="11">
        <f t="shared" si="42"/>
        <v>0</v>
      </c>
      <c r="I1400" s="11">
        <f t="shared" si="42"/>
        <v>5</v>
      </c>
      <c r="J1400" s="11">
        <f t="shared" si="43"/>
        <v>0</v>
      </c>
    </row>
    <row r="1401" spans="2:10" x14ac:dyDescent="0.3">
      <c r="B1401" s="7">
        <v>41425</v>
      </c>
      <c r="C1401" s="9">
        <v>4088.7</v>
      </c>
      <c r="D1401" s="4" t="s">
        <v>178</v>
      </c>
      <c r="E1401" s="4" t="s">
        <v>24</v>
      </c>
      <c r="F1401" s="4" t="s">
        <v>135</v>
      </c>
      <c r="H1401" s="11">
        <f t="shared" si="42"/>
        <v>0</v>
      </c>
      <c r="I1401" s="11">
        <f t="shared" si="42"/>
        <v>5</v>
      </c>
      <c r="J1401" s="11">
        <f t="shared" si="43"/>
        <v>0</v>
      </c>
    </row>
    <row r="1402" spans="2:10" x14ac:dyDescent="0.3">
      <c r="B1402" s="7">
        <v>41425</v>
      </c>
      <c r="C1402" s="9">
        <v>3824.2</v>
      </c>
      <c r="D1402" s="4" t="s">
        <v>178</v>
      </c>
      <c r="E1402" s="4" t="s">
        <v>24</v>
      </c>
      <c r="F1402" s="4" t="s">
        <v>138</v>
      </c>
      <c r="H1402" s="11">
        <f t="shared" si="42"/>
        <v>0</v>
      </c>
      <c r="I1402" s="11">
        <f t="shared" si="42"/>
        <v>5</v>
      </c>
      <c r="J1402" s="11">
        <f t="shared" si="43"/>
        <v>0</v>
      </c>
    </row>
    <row r="1403" spans="2:10" x14ac:dyDescent="0.3">
      <c r="B1403" s="7">
        <v>41425</v>
      </c>
      <c r="C1403" s="9">
        <v>3280.95</v>
      </c>
      <c r="D1403" s="4" t="s">
        <v>178</v>
      </c>
      <c r="E1403" s="4" t="s">
        <v>24</v>
      </c>
      <c r="F1403" s="4" t="s">
        <v>131</v>
      </c>
      <c r="H1403" s="11">
        <f t="shared" si="42"/>
        <v>0</v>
      </c>
      <c r="I1403" s="11">
        <f t="shared" si="42"/>
        <v>5</v>
      </c>
      <c r="J1403" s="11">
        <f t="shared" si="43"/>
        <v>0</v>
      </c>
    </row>
    <row r="1404" spans="2:10" x14ac:dyDescent="0.3">
      <c r="B1404" s="7">
        <v>41425</v>
      </c>
      <c r="C1404" s="9">
        <v>2771.23</v>
      </c>
      <c r="D1404" s="4" t="s">
        <v>178</v>
      </c>
      <c r="E1404" s="4" t="s">
        <v>24</v>
      </c>
      <c r="F1404" s="4" t="s">
        <v>129</v>
      </c>
      <c r="H1404" s="11">
        <f t="shared" si="42"/>
        <v>0</v>
      </c>
      <c r="I1404" s="11">
        <f t="shared" si="42"/>
        <v>5</v>
      </c>
      <c r="J1404" s="11">
        <f t="shared" si="43"/>
        <v>0</v>
      </c>
    </row>
    <row r="1405" spans="2:10" x14ac:dyDescent="0.3">
      <c r="B1405" s="7">
        <v>41425</v>
      </c>
      <c r="C1405" s="9">
        <v>2733.72</v>
      </c>
      <c r="D1405" s="4" t="s">
        <v>178</v>
      </c>
      <c r="E1405" s="4" t="s">
        <v>24</v>
      </c>
      <c r="F1405" s="4" t="s">
        <v>128</v>
      </c>
      <c r="H1405" s="11">
        <f t="shared" si="42"/>
        <v>0</v>
      </c>
      <c r="I1405" s="11">
        <f t="shared" si="42"/>
        <v>5</v>
      </c>
      <c r="J1405" s="11">
        <f t="shared" si="43"/>
        <v>0</v>
      </c>
    </row>
    <row r="1406" spans="2:10" x14ac:dyDescent="0.3">
      <c r="B1406" s="7">
        <v>41425</v>
      </c>
      <c r="C1406" s="9">
        <v>2491.61</v>
      </c>
      <c r="D1406" s="4" t="s">
        <v>178</v>
      </c>
      <c r="E1406" s="4" t="s">
        <v>24</v>
      </c>
      <c r="F1406" s="4" t="s">
        <v>130</v>
      </c>
      <c r="H1406" s="11">
        <f t="shared" si="42"/>
        <v>0</v>
      </c>
      <c r="I1406" s="11">
        <f t="shared" si="42"/>
        <v>5</v>
      </c>
      <c r="J1406" s="11">
        <f t="shared" si="43"/>
        <v>0</v>
      </c>
    </row>
    <row r="1407" spans="2:10" x14ac:dyDescent="0.3">
      <c r="B1407" s="7">
        <v>41425</v>
      </c>
      <c r="C1407" s="9">
        <v>2107.4899999999998</v>
      </c>
      <c r="D1407" s="4" t="s">
        <v>178</v>
      </c>
      <c r="E1407" s="4" t="s">
        <v>24</v>
      </c>
      <c r="F1407" s="4" t="s">
        <v>139</v>
      </c>
      <c r="H1407" s="11">
        <f t="shared" si="42"/>
        <v>0</v>
      </c>
      <c r="I1407" s="11">
        <f t="shared" si="42"/>
        <v>5</v>
      </c>
      <c r="J1407" s="11">
        <f t="shared" si="43"/>
        <v>0</v>
      </c>
    </row>
    <row r="1408" spans="2:10" x14ac:dyDescent="0.3">
      <c r="B1408" s="7">
        <v>41425</v>
      </c>
      <c r="C1408" s="9">
        <v>2146.9899999999998</v>
      </c>
      <c r="D1408" s="4" t="s">
        <v>178</v>
      </c>
      <c r="E1408" s="4" t="s">
        <v>24</v>
      </c>
      <c r="F1408" s="4" t="s">
        <v>145</v>
      </c>
      <c r="H1408" s="11">
        <f t="shared" si="42"/>
        <v>0</v>
      </c>
      <c r="I1408" s="11">
        <f t="shared" si="42"/>
        <v>5</v>
      </c>
      <c r="J1408" s="11">
        <f t="shared" si="43"/>
        <v>0</v>
      </c>
    </row>
    <row r="1409" spans="2:10" x14ac:dyDescent="0.3">
      <c r="B1409" s="7">
        <v>41425</v>
      </c>
      <c r="C1409" s="9">
        <v>1621.32</v>
      </c>
      <c r="D1409" s="4" t="s">
        <v>178</v>
      </c>
      <c r="E1409" s="4" t="s">
        <v>24</v>
      </c>
      <c r="F1409" s="4" t="s">
        <v>143</v>
      </c>
      <c r="H1409" s="11">
        <f t="shared" si="42"/>
        <v>0</v>
      </c>
      <c r="I1409" s="11">
        <f t="shared" si="42"/>
        <v>5</v>
      </c>
      <c r="J1409" s="11">
        <f t="shared" si="43"/>
        <v>0</v>
      </c>
    </row>
    <row r="1410" spans="2:10" x14ac:dyDescent="0.3">
      <c r="B1410" s="7">
        <v>41425</v>
      </c>
      <c r="C1410" s="9">
        <v>1407.35</v>
      </c>
      <c r="D1410" s="4" t="s">
        <v>178</v>
      </c>
      <c r="E1410" s="4" t="s">
        <v>24</v>
      </c>
      <c r="F1410" s="4" t="s">
        <v>142</v>
      </c>
      <c r="H1410" s="11">
        <f t="shared" si="42"/>
        <v>0</v>
      </c>
      <c r="I1410" s="11">
        <f t="shared" si="42"/>
        <v>5</v>
      </c>
      <c r="J1410" s="11">
        <f t="shared" si="43"/>
        <v>0</v>
      </c>
    </row>
    <row r="1411" spans="2:10" x14ac:dyDescent="0.3">
      <c r="B1411" s="7">
        <v>41425</v>
      </c>
      <c r="C1411" s="9">
        <v>1247.79</v>
      </c>
      <c r="D1411" s="4" t="s">
        <v>178</v>
      </c>
      <c r="E1411" s="4" t="s">
        <v>24</v>
      </c>
      <c r="F1411" s="4" t="s">
        <v>143</v>
      </c>
      <c r="H1411" s="11">
        <f t="shared" si="42"/>
        <v>0</v>
      </c>
      <c r="I1411" s="11">
        <f t="shared" si="42"/>
        <v>5</v>
      </c>
      <c r="J1411" s="11">
        <f t="shared" si="43"/>
        <v>0</v>
      </c>
    </row>
    <row r="1412" spans="2:10" x14ac:dyDescent="0.3">
      <c r="B1412" s="7">
        <v>41425</v>
      </c>
      <c r="C1412" s="9">
        <v>929.6</v>
      </c>
      <c r="D1412" s="4" t="s">
        <v>178</v>
      </c>
      <c r="E1412" s="4" t="s">
        <v>24</v>
      </c>
      <c r="F1412" s="4" t="s">
        <v>142</v>
      </c>
      <c r="H1412" s="11">
        <f t="shared" ref="H1412:I1475" si="44">IF(ISBLANK(A1412),0,MONTH(A1412))</f>
        <v>0</v>
      </c>
      <c r="I1412" s="11">
        <f t="shared" si="44"/>
        <v>5</v>
      </c>
      <c r="J1412" s="11">
        <f t="shared" ref="J1412:J1475" si="45">WEEKNUM(A1412)</f>
        <v>0</v>
      </c>
    </row>
    <row r="1413" spans="2:10" x14ac:dyDescent="0.3">
      <c r="B1413" s="7">
        <v>41425</v>
      </c>
      <c r="C1413" s="9">
        <v>49.17</v>
      </c>
      <c r="D1413" s="4" t="s">
        <v>178</v>
      </c>
      <c r="E1413" s="4" t="s">
        <v>24</v>
      </c>
      <c r="F1413" s="4" t="s">
        <v>138</v>
      </c>
      <c r="H1413" s="11">
        <f t="shared" si="44"/>
        <v>0</v>
      </c>
      <c r="I1413" s="11">
        <f t="shared" si="44"/>
        <v>5</v>
      </c>
      <c r="J1413" s="11">
        <f t="shared" si="45"/>
        <v>0</v>
      </c>
    </row>
    <row r="1414" spans="2:10" x14ac:dyDescent="0.3">
      <c r="B1414" s="7">
        <v>41425</v>
      </c>
      <c r="C1414" s="9">
        <v>37.17</v>
      </c>
      <c r="D1414" s="4" t="s">
        <v>178</v>
      </c>
      <c r="E1414" s="4" t="s">
        <v>24</v>
      </c>
      <c r="F1414" s="4" t="s">
        <v>131</v>
      </c>
      <c r="H1414" s="11">
        <f t="shared" si="44"/>
        <v>0</v>
      </c>
      <c r="I1414" s="11">
        <f t="shared" si="44"/>
        <v>5</v>
      </c>
      <c r="J1414" s="11">
        <f t="shared" si="45"/>
        <v>0</v>
      </c>
    </row>
    <row r="1415" spans="2:10" x14ac:dyDescent="0.3">
      <c r="B1415" s="7">
        <v>41425</v>
      </c>
      <c r="C1415" s="9">
        <v>19.29</v>
      </c>
      <c r="D1415" s="4" t="s">
        <v>178</v>
      </c>
      <c r="E1415" s="4" t="s">
        <v>24</v>
      </c>
      <c r="F1415" s="4" t="s">
        <v>143</v>
      </c>
      <c r="H1415" s="11">
        <f t="shared" si="44"/>
        <v>0</v>
      </c>
      <c r="I1415" s="11">
        <f t="shared" si="44"/>
        <v>5</v>
      </c>
      <c r="J1415" s="11">
        <f t="shared" si="45"/>
        <v>0</v>
      </c>
    </row>
    <row r="1416" spans="2:10" x14ac:dyDescent="0.3">
      <c r="B1416" s="7">
        <v>41425</v>
      </c>
      <c r="C1416" s="9">
        <v>12.39</v>
      </c>
      <c r="D1416" s="4" t="s">
        <v>178</v>
      </c>
      <c r="E1416" s="4" t="s">
        <v>24</v>
      </c>
      <c r="F1416" s="4" t="s">
        <v>136</v>
      </c>
      <c r="H1416" s="11">
        <f t="shared" si="44"/>
        <v>0</v>
      </c>
      <c r="I1416" s="11">
        <f t="shared" si="44"/>
        <v>5</v>
      </c>
      <c r="J1416" s="11">
        <f t="shared" si="45"/>
        <v>0</v>
      </c>
    </row>
    <row r="1417" spans="2:10" x14ac:dyDescent="0.3">
      <c r="B1417" s="7">
        <v>41425</v>
      </c>
      <c r="C1417" s="9">
        <v>8.74</v>
      </c>
      <c r="D1417" s="4" t="s">
        <v>178</v>
      </c>
      <c r="E1417" s="4" t="s">
        <v>24</v>
      </c>
      <c r="F1417" s="4" t="s">
        <v>127</v>
      </c>
      <c r="H1417" s="11">
        <f t="shared" si="44"/>
        <v>0</v>
      </c>
      <c r="I1417" s="11">
        <f t="shared" si="44"/>
        <v>5</v>
      </c>
      <c r="J1417" s="11">
        <f t="shared" si="45"/>
        <v>0</v>
      </c>
    </row>
    <row r="1418" spans="2:10" x14ac:dyDescent="0.3">
      <c r="B1418" s="7">
        <v>41425</v>
      </c>
      <c r="C1418" s="9">
        <v>0.94</v>
      </c>
      <c r="D1418" s="4" t="s">
        <v>178</v>
      </c>
      <c r="E1418" s="4" t="s">
        <v>24</v>
      </c>
      <c r="F1418" s="4" t="s">
        <v>134</v>
      </c>
      <c r="H1418" s="11">
        <f t="shared" si="44"/>
        <v>0</v>
      </c>
      <c r="I1418" s="11">
        <f t="shared" si="44"/>
        <v>5</v>
      </c>
      <c r="J1418" s="11">
        <f t="shared" si="45"/>
        <v>0</v>
      </c>
    </row>
    <row r="1419" spans="2:10" x14ac:dyDescent="0.3">
      <c r="B1419" s="7">
        <v>41425</v>
      </c>
      <c r="C1419" s="9">
        <v>72282.649999999994</v>
      </c>
      <c r="D1419" s="4" t="s">
        <v>178</v>
      </c>
      <c r="E1419" s="4" t="s">
        <v>24</v>
      </c>
      <c r="F1419" s="4" t="s">
        <v>143</v>
      </c>
      <c r="H1419" s="11">
        <f t="shared" si="44"/>
        <v>0</v>
      </c>
      <c r="I1419" s="11">
        <f t="shared" si="44"/>
        <v>5</v>
      </c>
      <c r="J1419" s="11">
        <f t="shared" si="45"/>
        <v>0</v>
      </c>
    </row>
    <row r="1420" spans="2:10" x14ac:dyDescent="0.3">
      <c r="B1420" s="7">
        <v>41425</v>
      </c>
      <c r="C1420" s="9">
        <v>69512.61</v>
      </c>
      <c r="D1420" s="4" t="s">
        <v>178</v>
      </c>
      <c r="E1420" s="4" t="s">
        <v>24</v>
      </c>
      <c r="F1420" s="4" t="s">
        <v>134</v>
      </c>
      <c r="H1420" s="11">
        <f t="shared" si="44"/>
        <v>0</v>
      </c>
      <c r="I1420" s="11">
        <f t="shared" si="44"/>
        <v>5</v>
      </c>
      <c r="J1420" s="11">
        <f t="shared" si="45"/>
        <v>0</v>
      </c>
    </row>
    <row r="1421" spans="2:10" x14ac:dyDescent="0.3">
      <c r="B1421" s="7">
        <v>41425</v>
      </c>
      <c r="C1421" s="9">
        <v>29029.77</v>
      </c>
      <c r="D1421" s="4" t="s">
        <v>178</v>
      </c>
      <c r="E1421" s="4" t="s">
        <v>24</v>
      </c>
      <c r="F1421" s="4" t="s">
        <v>135</v>
      </c>
      <c r="H1421" s="11">
        <f t="shared" si="44"/>
        <v>0</v>
      </c>
      <c r="I1421" s="11">
        <f t="shared" si="44"/>
        <v>5</v>
      </c>
      <c r="J1421" s="11">
        <f t="shared" si="45"/>
        <v>0</v>
      </c>
    </row>
    <row r="1422" spans="2:10" x14ac:dyDescent="0.3">
      <c r="B1422" s="7">
        <v>41425</v>
      </c>
      <c r="C1422" s="9">
        <v>23454.27</v>
      </c>
      <c r="D1422" s="4" t="s">
        <v>178</v>
      </c>
      <c r="E1422" s="4" t="s">
        <v>24</v>
      </c>
      <c r="F1422" s="4" t="s">
        <v>127</v>
      </c>
      <c r="H1422" s="11">
        <f t="shared" si="44"/>
        <v>0</v>
      </c>
      <c r="I1422" s="11">
        <f t="shared" si="44"/>
        <v>5</v>
      </c>
      <c r="J1422" s="11">
        <f t="shared" si="45"/>
        <v>0</v>
      </c>
    </row>
    <row r="1423" spans="2:10" x14ac:dyDescent="0.3">
      <c r="B1423" s="7">
        <v>41425</v>
      </c>
      <c r="C1423" s="9">
        <v>9448.26</v>
      </c>
      <c r="D1423" s="4" t="s">
        <v>178</v>
      </c>
      <c r="E1423" s="4" t="s">
        <v>24</v>
      </c>
      <c r="F1423" s="4" t="s">
        <v>136</v>
      </c>
      <c r="H1423" s="11">
        <f t="shared" si="44"/>
        <v>0</v>
      </c>
      <c r="I1423" s="11">
        <f t="shared" si="44"/>
        <v>5</v>
      </c>
      <c r="J1423" s="11">
        <f t="shared" si="45"/>
        <v>0</v>
      </c>
    </row>
    <row r="1424" spans="2:10" x14ac:dyDescent="0.3">
      <c r="B1424" s="7">
        <v>41425</v>
      </c>
      <c r="C1424" s="9">
        <v>7409.98</v>
      </c>
      <c r="D1424" s="4" t="s">
        <v>178</v>
      </c>
      <c r="E1424" s="4" t="s">
        <v>24</v>
      </c>
      <c r="F1424" s="4" t="s">
        <v>138</v>
      </c>
      <c r="H1424" s="11">
        <f t="shared" si="44"/>
        <v>0</v>
      </c>
      <c r="I1424" s="11">
        <f t="shared" si="44"/>
        <v>5</v>
      </c>
      <c r="J1424" s="11">
        <f t="shared" si="45"/>
        <v>0</v>
      </c>
    </row>
    <row r="1425" spans="2:10" x14ac:dyDescent="0.3">
      <c r="B1425" s="7">
        <v>41425</v>
      </c>
      <c r="C1425" s="9">
        <v>4088.7</v>
      </c>
      <c r="D1425" s="4" t="s">
        <v>178</v>
      </c>
      <c r="E1425" s="4" t="s">
        <v>24</v>
      </c>
      <c r="F1425" s="4" t="s">
        <v>142</v>
      </c>
      <c r="H1425" s="11">
        <f t="shared" si="44"/>
        <v>0</v>
      </c>
      <c r="I1425" s="11">
        <f t="shared" si="44"/>
        <v>5</v>
      </c>
      <c r="J1425" s="11">
        <f t="shared" si="45"/>
        <v>0</v>
      </c>
    </row>
    <row r="1426" spans="2:10" x14ac:dyDescent="0.3">
      <c r="B1426" s="7">
        <v>41425</v>
      </c>
      <c r="C1426" s="9">
        <v>3493.98</v>
      </c>
      <c r="D1426" s="4" t="s">
        <v>178</v>
      </c>
      <c r="E1426" s="4" t="s">
        <v>24</v>
      </c>
      <c r="F1426" s="4" t="s">
        <v>131</v>
      </c>
      <c r="H1426" s="11">
        <f t="shared" si="44"/>
        <v>0</v>
      </c>
      <c r="I1426" s="11">
        <f t="shared" si="44"/>
        <v>5</v>
      </c>
      <c r="J1426" s="11">
        <f t="shared" si="45"/>
        <v>0</v>
      </c>
    </row>
    <row r="1427" spans="2:10" x14ac:dyDescent="0.3">
      <c r="B1427" s="7">
        <v>41425</v>
      </c>
      <c r="C1427" s="9">
        <v>2799.79</v>
      </c>
      <c r="D1427" s="4" t="s">
        <v>178</v>
      </c>
      <c r="E1427" s="4" t="s">
        <v>24</v>
      </c>
      <c r="F1427" s="4" t="s">
        <v>140</v>
      </c>
      <c r="H1427" s="11">
        <f t="shared" si="44"/>
        <v>0</v>
      </c>
      <c r="I1427" s="11">
        <f t="shared" si="44"/>
        <v>5</v>
      </c>
      <c r="J1427" s="11">
        <f t="shared" si="45"/>
        <v>0</v>
      </c>
    </row>
    <row r="1428" spans="2:10" x14ac:dyDescent="0.3">
      <c r="B1428" s="7">
        <v>41425</v>
      </c>
      <c r="C1428" s="9">
        <v>723299.97</v>
      </c>
      <c r="D1428" s="4" t="s">
        <v>178</v>
      </c>
      <c r="E1428" s="4" t="s">
        <v>24</v>
      </c>
      <c r="F1428" s="4" t="s">
        <v>136</v>
      </c>
      <c r="H1428" s="11">
        <f t="shared" si="44"/>
        <v>0</v>
      </c>
      <c r="I1428" s="11">
        <f t="shared" si="44"/>
        <v>5</v>
      </c>
      <c r="J1428" s="11">
        <f t="shared" si="45"/>
        <v>0</v>
      </c>
    </row>
    <row r="1429" spans="2:10" x14ac:dyDescent="0.3">
      <c r="B1429" s="7">
        <v>41425</v>
      </c>
      <c r="C1429" s="9">
        <v>200173.74</v>
      </c>
      <c r="D1429" s="4" t="s">
        <v>178</v>
      </c>
      <c r="E1429" s="4" t="s">
        <v>24</v>
      </c>
      <c r="F1429" s="4" t="s">
        <v>131</v>
      </c>
      <c r="H1429" s="11">
        <f t="shared" si="44"/>
        <v>0</v>
      </c>
      <c r="I1429" s="11">
        <f t="shared" si="44"/>
        <v>5</v>
      </c>
      <c r="J1429" s="11">
        <f t="shared" si="45"/>
        <v>0</v>
      </c>
    </row>
    <row r="1430" spans="2:10" x14ac:dyDescent="0.3">
      <c r="B1430" s="7">
        <v>41425</v>
      </c>
      <c r="C1430" s="9">
        <v>72005.899999999994</v>
      </c>
      <c r="D1430" s="4" t="s">
        <v>178</v>
      </c>
      <c r="E1430" s="4" t="s">
        <v>24</v>
      </c>
      <c r="F1430" s="4" t="s">
        <v>144</v>
      </c>
      <c r="H1430" s="11">
        <f t="shared" si="44"/>
        <v>0</v>
      </c>
      <c r="I1430" s="11">
        <f t="shared" si="44"/>
        <v>5</v>
      </c>
      <c r="J1430" s="11">
        <f t="shared" si="45"/>
        <v>0</v>
      </c>
    </row>
    <row r="1431" spans="2:10" x14ac:dyDescent="0.3">
      <c r="B1431" s="7">
        <v>41425</v>
      </c>
      <c r="C1431" s="9">
        <v>83247.87</v>
      </c>
      <c r="D1431" s="4" t="s">
        <v>178</v>
      </c>
      <c r="E1431" s="4" t="s">
        <v>24</v>
      </c>
      <c r="F1431" s="4" t="s">
        <v>130</v>
      </c>
      <c r="H1431" s="11">
        <f t="shared" si="44"/>
        <v>0</v>
      </c>
      <c r="I1431" s="11">
        <f t="shared" si="44"/>
        <v>5</v>
      </c>
      <c r="J1431" s="11">
        <f t="shared" si="45"/>
        <v>0</v>
      </c>
    </row>
    <row r="1432" spans="2:10" x14ac:dyDescent="0.3">
      <c r="B1432" s="7">
        <v>41425</v>
      </c>
      <c r="C1432" s="9">
        <v>75918.36</v>
      </c>
      <c r="D1432" s="4" t="s">
        <v>178</v>
      </c>
      <c r="E1432" s="4" t="s">
        <v>24</v>
      </c>
      <c r="F1432" s="4" t="s">
        <v>145</v>
      </c>
      <c r="H1432" s="11">
        <f t="shared" si="44"/>
        <v>0</v>
      </c>
      <c r="I1432" s="11">
        <f t="shared" si="44"/>
        <v>5</v>
      </c>
      <c r="J1432" s="11">
        <f t="shared" si="45"/>
        <v>0</v>
      </c>
    </row>
    <row r="1433" spans="2:10" x14ac:dyDescent="0.3">
      <c r="B1433" s="7">
        <v>41425</v>
      </c>
      <c r="C1433" s="9">
        <v>55749.95</v>
      </c>
      <c r="D1433" s="4" t="s">
        <v>178</v>
      </c>
      <c r="E1433" s="4" t="s">
        <v>24</v>
      </c>
      <c r="F1433" s="4" t="s">
        <v>146</v>
      </c>
      <c r="H1433" s="11">
        <f t="shared" si="44"/>
        <v>0</v>
      </c>
      <c r="I1433" s="11">
        <f t="shared" si="44"/>
        <v>5</v>
      </c>
      <c r="J1433" s="11">
        <f t="shared" si="45"/>
        <v>0</v>
      </c>
    </row>
    <row r="1434" spans="2:10" x14ac:dyDescent="0.3">
      <c r="B1434" s="7">
        <v>41425</v>
      </c>
      <c r="C1434" s="9">
        <v>62304</v>
      </c>
      <c r="D1434" s="4" t="s">
        <v>178</v>
      </c>
      <c r="E1434" s="4" t="s">
        <v>24</v>
      </c>
      <c r="F1434" s="4" t="s">
        <v>132</v>
      </c>
      <c r="H1434" s="11">
        <f t="shared" si="44"/>
        <v>0</v>
      </c>
      <c r="I1434" s="11">
        <f t="shared" si="44"/>
        <v>5</v>
      </c>
      <c r="J1434" s="11">
        <f t="shared" si="45"/>
        <v>0</v>
      </c>
    </row>
    <row r="1435" spans="2:10" x14ac:dyDescent="0.3">
      <c r="B1435" s="7">
        <v>41425</v>
      </c>
      <c r="C1435" s="9">
        <v>59462.87</v>
      </c>
      <c r="D1435" s="4" t="s">
        <v>178</v>
      </c>
      <c r="E1435" s="4" t="s">
        <v>24</v>
      </c>
      <c r="F1435" s="4" t="s">
        <v>139</v>
      </c>
      <c r="H1435" s="11">
        <f t="shared" si="44"/>
        <v>0</v>
      </c>
      <c r="I1435" s="11">
        <f t="shared" si="44"/>
        <v>5</v>
      </c>
      <c r="J1435" s="11">
        <f t="shared" si="45"/>
        <v>0</v>
      </c>
    </row>
    <row r="1436" spans="2:10" x14ac:dyDescent="0.3">
      <c r="B1436" s="7">
        <v>41425</v>
      </c>
      <c r="C1436" s="9">
        <v>59191.46</v>
      </c>
      <c r="D1436" s="4" t="s">
        <v>178</v>
      </c>
      <c r="E1436" s="4" t="s">
        <v>24</v>
      </c>
      <c r="F1436" s="4" t="s">
        <v>139</v>
      </c>
      <c r="H1436" s="11">
        <f t="shared" si="44"/>
        <v>0</v>
      </c>
      <c r="I1436" s="11">
        <f t="shared" si="44"/>
        <v>5</v>
      </c>
      <c r="J1436" s="11">
        <f t="shared" si="45"/>
        <v>0</v>
      </c>
    </row>
    <row r="1437" spans="2:10" x14ac:dyDescent="0.3">
      <c r="B1437" s="7">
        <v>41425</v>
      </c>
      <c r="C1437" s="9">
        <v>48781.2</v>
      </c>
      <c r="D1437" s="4" t="s">
        <v>178</v>
      </c>
      <c r="E1437" s="4" t="s">
        <v>24</v>
      </c>
      <c r="F1437" s="4" t="s">
        <v>129</v>
      </c>
      <c r="H1437" s="11">
        <f t="shared" si="44"/>
        <v>0</v>
      </c>
      <c r="I1437" s="11">
        <f t="shared" si="44"/>
        <v>5</v>
      </c>
      <c r="J1437" s="11">
        <f t="shared" si="45"/>
        <v>0</v>
      </c>
    </row>
    <row r="1438" spans="2:10" x14ac:dyDescent="0.3">
      <c r="B1438" s="7">
        <v>41425</v>
      </c>
      <c r="C1438" s="9">
        <v>33099.33</v>
      </c>
      <c r="D1438" s="4" t="s">
        <v>178</v>
      </c>
      <c r="E1438" s="4" t="s">
        <v>24</v>
      </c>
      <c r="F1438" s="4" t="s">
        <v>140</v>
      </c>
      <c r="H1438" s="11">
        <f t="shared" si="44"/>
        <v>0</v>
      </c>
      <c r="I1438" s="11">
        <f t="shared" si="44"/>
        <v>5</v>
      </c>
      <c r="J1438" s="11">
        <f t="shared" si="45"/>
        <v>0</v>
      </c>
    </row>
    <row r="1439" spans="2:10" x14ac:dyDescent="0.3">
      <c r="B1439" s="7">
        <v>41425</v>
      </c>
      <c r="C1439" s="9">
        <v>26836.74</v>
      </c>
      <c r="D1439" s="4" t="s">
        <v>178</v>
      </c>
      <c r="E1439" s="4" t="s">
        <v>24</v>
      </c>
      <c r="F1439" s="4" t="s">
        <v>136</v>
      </c>
      <c r="H1439" s="11">
        <f t="shared" si="44"/>
        <v>0</v>
      </c>
      <c r="I1439" s="11">
        <f t="shared" si="44"/>
        <v>5</v>
      </c>
      <c r="J1439" s="11">
        <f t="shared" si="45"/>
        <v>0</v>
      </c>
    </row>
    <row r="1440" spans="2:10" x14ac:dyDescent="0.3">
      <c r="B1440" s="7">
        <v>41425</v>
      </c>
      <c r="C1440" s="9">
        <v>23629.5</v>
      </c>
      <c r="D1440" s="4" t="s">
        <v>178</v>
      </c>
      <c r="E1440" s="4" t="s">
        <v>24</v>
      </c>
      <c r="F1440" s="4" t="s">
        <v>146</v>
      </c>
      <c r="H1440" s="11">
        <f t="shared" si="44"/>
        <v>0</v>
      </c>
      <c r="I1440" s="11">
        <f t="shared" si="44"/>
        <v>5</v>
      </c>
      <c r="J1440" s="11">
        <f t="shared" si="45"/>
        <v>0</v>
      </c>
    </row>
    <row r="1441" spans="2:10" x14ac:dyDescent="0.3">
      <c r="B1441" s="7">
        <v>41425</v>
      </c>
      <c r="C1441" s="9">
        <v>21797.97</v>
      </c>
      <c r="D1441" s="4" t="s">
        <v>178</v>
      </c>
      <c r="E1441" s="4" t="s">
        <v>24</v>
      </c>
      <c r="F1441" s="4" t="s">
        <v>142</v>
      </c>
      <c r="H1441" s="11">
        <f t="shared" si="44"/>
        <v>0</v>
      </c>
      <c r="I1441" s="11">
        <f t="shared" si="44"/>
        <v>5</v>
      </c>
      <c r="J1441" s="11">
        <f t="shared" si="45"/>
        <v>0</v>
      </c>
    </row>
    <row r="1442" spans="2:10" x14ac:dyDescent="0.3">
      <c r="B1442" s="7">
        <v>41425</v>
      </c>
      <c r="C1442" s="9">
        <v>19809.84</v>
      </c>
      <c r="D1442" s="4" t="s">
        <v>178</v>
      </c>
      <c r="E1442" s="4" t="s">
        <v>24</v>
      </c>
      <c r="F1442" s="4" t="s">
        <v>146</v>
      </c>
      <c r="H1442" s="11">
        <f t="shared" si="44"/>
        <v>0</v>
      </c>
      <c r="I1442" s="11">
        <f t="shared" si="44"/>
        <v>5</v>
      </c>
      <c r="J1442" s="11">
        <f t="shared" si="45"/>
        <v>0</v>
      </c>
    </row>
    <row r="1443" spans="2:10" x14ac:dyDescent="0.3">
      <c r="B1443" s="7">
        <v>41425</v>
      </c>
      <c r="C1443" s="9">
        <v>19750.45</v>
      </c>
      <c r="D1443" s="4" t="s">
        <v>178</v>
      </c>
      <c r="E1443" s="4" t="s">
        <v>24</v>
      </c>
      <c r="F1443" s="4" t="s">
        <v>138</v>
      </c>
      <c r="H1443" s="11">
        <f t="shared" si="44"/>
        <v>0</v>
      </c>
      <c r="I1443" s="11">
        <f t="shared" si="44"/>
        <v>5</v>
      </c>
      <c r="J1443" s="11">
        <f t="shared" si="45"/>
        <v>0</v>
      </c>
    </row>
    <row r="1444" spans="2:10" x14ac:dyDescent="0.3">
      <c r="B1444" s="7">
        <v>41425</v>
      </c>
      <c r="C1444" s="9">
        <v>15976.09</v>
      </c>
      <c r="D1444" s="4" t="s">
        <v>178</v>
      </c>
      <c r="E1444" s="4" t="s">
        <v>24</v>
      </c>
      <c r="F1444" s="4" t="s">
        <v>136</v>
      </c>
      <c r="H1444" s="11">
        <f t="shared" si="44"/>
        <v>0</v>
      </c>
      <c r="I1444" s="11">
        <f t="shared" si="44"/>
        <v>5</v>
      </c>
      <c r="J1444" s="11">
        <f t="shared" si="45"/>
        <v>0</v>
      </c>
    </row>
    <row r="1445" spans="2:10" x14ac:dyDescent="0.3">
      <c r="B1445" s="7">
        <v>41425</v>
      </c>
      <c r="C1445" s="9">
        <v>13031.16</v>
      </c>
      <c r="D1445" s="4" t="s">
        <v>178</v>
      </c>
      <c r="E1445" s="4" t="s">
        <v>24</v>
      </c>
      <c r="F1445" s="4" t="s">
        <v>129</v>
      </c>
      <c r="H1445" s="11">
        <f t="shared" si="44"/>
        <v>0</v>
      </c>
      <c r="I1445" s="11">
        <f t="shared" si="44"/>
        <v>5</v>
      </c>
      <c r="J1445" s="11">
        <f t="shared" si="45"/>
        <v>0</v>
      </c>
    </row>
    <row r="1446" spans="2:10" x14ac:dyDescent="0.3">
      <c r="B1446" s="7">
        <v>41425</v>
      </c>
      <c r="C1446" s="9">
        <v>14548.21</v>
      </c>
      <c r="D1446" s="4" t="s">
        <v>178</v>
      </c>
      <c r="E1446" s="4" t="s">
        <v>24</v>
      </c>
      <c r="F1446" s="4" t="s">
        <v>132</v>
      </c>
      <c r="H1446" s="11">
        <f t="shared" si="44"/>
        <v>0</v>
      </c>
      <c r="I1446" s="11">
        <f t="shared" si="44"/>
        <v>5</v>
      </c>
      <c r="J1446" s="11">
        <f t="shared" si="45"/>
        <v>0</v>
      </c>
    </row>
    <row r="1447" spans="2:10" x14ac:dyDescent="0.3">
      <c r="B1447" s="7">
        <v>41425</v>
      </c>
      <c r="C1447" s="9">
        <v>13625.6</v>
      </c>
      <c r="D1447" s="4" t="s">
        <v>178</v>
      </c>
      <c r="E1447" s="4" t="s">
        <v>24</v>
      </c>
      <c r="F1447" s="4" t="s">
        <v>133</v>
      </c>
      <c r="H1447" s="11">
        <f t="shared" si="44"/>
        <v>0</v>
      </c>
      <c r="I1447" s="11">
        <f t="shared" si="44"/>
        <v>5</v>
      </c>
      <c r="J1447" s="11">
        <f t="shared" si="45"/>
        <v>0</v>
      </c>
    </row>
    <row r="1448" spans="2:10" x14ac:dyDescent="0.3">
      <c r="B1448" s="7">
        <v>41425</v>
      </c>
      <c r="C1448" s="9">
        <v>11363.92</v>
      </c>
      <c r="D1448" s="4" t="s">
        <v>178</v>
      </c>
      <c r="E1448" s="4" t="s">
        <v>24</v>
      </c>
      <c r="F1448" s="4" t="s">
        <v>132</v>
      </c>
      <c r="H1448" s="11">
        <f t="shared" si="44"/>
        <v>0</v>
      </c>
      <c r="I1448" s="11">
        <f t="shared" si="44"/>
        <v>5</v>
      </c>
      <c r="J1448" s="11">
        <f t="shared" si="45"/>
        <v>0</v>
      </c>
    </row>
    <row r="1449" spans="2:10" x14ac:dyDescent="0.3">
      <c r="B1449" s="7">
        <v>41425</v>
      </c>
      <c r="C1449" s="9">
        <v>12276.72</v>
      </c>
      <c r="D1449" s="4" t="s">
        <v>178</v>
      </c>
      <c r="E1449" s="4" t="s">
        <v>24</v>
      </c>
      <c r="F1449" s="4" t="s">
        <v>130</v>
      </c>
      <c r="H1449" s="11">
        <f t="shared" si="44"/>
        <v>0</v>
      </c>
      <c r="I1449" s="11">
        <f t="shared" si="44"/>
        <v>5</v>
      </c>
      <c r="J1449" s="11">
        <f t="shared" si="45"/>
        <v>0</v>
      </c>
    </row>
    <row r="1450" spans="2:10" x14ac:dyDescent="0.3">
      <c r="B1450" s="7">
        <v>41425</v>
      </c>
      <c r="C1450" s="9">
        <v>10291.44</v>
      </c>
      <c r="D1450" s="4" t="s">
        <v>178</v>
      </c>
      <c r="E1450" s="4" t="s">
        <v>24</v>
      </c>
      <c r="F1450" s="4" t="s">
        <v>145</v>
      </c>
      <c r="H1450" s="11">
        <f t="shared" si="44"/>
        <v>0</v>
      </c>
      <c r="I1450" s="11">
        <f t="shared" si="44"/>
        <v>5</v>
      </c>
      <c r="J1450" s="11">
        <f t="shared" si="45"/>
        <v>0</v>
      </c>
    </row>
    <row r="1451" spans="2:10" x14ac:dyDescent="0.3">
      <c r="B1451" s="7">
        <v>41425</v>
      </c>
      <c r="C1451" s="9">
        <v>10577.87</v>
      </c>
      <c r="D1451" s="4" t="s">
        <v>178</v>
      </c>
      <c r="E1451" s="4" t="s">
        <v>24</v>
      </c>
      <c r="F1451" s="4" t="s">
        <v>133</v>
      </c>
      <c r="H1451" s="11">
        <f t="shared" si="44"/>
        <v>0</v>
      </c>
      <c r="I1451" s="11">
        <f t="shared" si="44"/>
        <v>5</v>
      </c>
      <c r="J1451" s="11">
        <f t="shared" si="45"/>
        <v>0</v>
      </c>
    </row>
    <row r="1452" spans="2:10" x14ac:dyDescent="0.3">
      <c r="B1452" s="7">
        <v>41425</v>
      </c>
      <c r="C1452" s="9">
        <v>10407.6</v>
      </c>
      <c r="D1452" s="4" t="s">
        <v>178</v>
      </c>
      <c r="E1452" s="4" t="s">
        <v>24</v>
      </c>
      <c r="F1452" s="4" t="s">
        <v>146</v>
      </c>
      <c r="H1452" s="11">
        <f t="shared" si="44"/>
        <v>0</v>
      </c>
      <c r="I1452" s="11">
        <f t="shared" si="44"/>
        <v>5</v>
      </c>
      <c r="J1452" s="11">
        <f t="shared" si="45"/>
        <v>0</v>
      </c>
    </row>
    <row r="1453" spans="2:10" x14ac:dyDescent="0.3">
      <c r="B1453" s="7">
        <v>41425</v>
      </c>
      <c r="C1453" s="9">
        <v>9709.81</v>
      </c>
      <c r="D1453" s="4" t="s">
        <v>178</v>
      </c>
      <c r="E1453" s="4" t="s">
        <v>24</v>
      </c>
      <c r="F1453" s="4" t="s">
        <v>130</v>
      </c>
      <c r="H1453" s="11">
        <f t="shared" si="44"/>
        <v>0</v>
      </c>
      <c r="I1453" s="11">
        <f t="shared" si="44"/>
        <v>5</v>
      </c>
      <c r="J1453" s="11">
        <f t="shared" si="45"/>
        <v>0</v>
      </c>
    </row>
    <row r="1454" spans="2:10" x14ac:dyDescent="0.3">
      <c r="B1454" s="7">
        <v>41425</v>
      </c>
      <c r="C1454" s="9">
        <v>9699.73</v>
      </c>
      <c r="D1454" s="4" t="s">
        <v>178</v>
      </c>
      <c r="E1454" s="4" t="s">
        <v>24</v>
      </c>
      <c r="F1454" s="4" t="s">
        <v>147</v>
      </c>
      <c r="H1454" s="11">
        <f t="shared" si="44"/>
        <v>0</v>
      </c>
      <c r="I1454" s="11">
        <f t="shared" si="44"/>
        <v>5</v>
      </c>
      <c r="J1454" s="11">
        <f t="shared" si="45"/>
        <v>0</v>
      </c>
    </row>
    <row r="1455" spans="2:10" x14ac:dyDescent="0.3">
      <c r="B1455" s="7">
        <v>41425</v>
      </c>
      <c r="C1455" s="9">
        <v>9111.9599999999991</v>
      </c>
      <c r="D1455" s="4" t="s">
        <v>178</v>
      </c>
      <c r="E1455" s="4" t="s">
        <v>24</v>
      </c>
      <c r="F1455" s="4" t="s">
        <v>134</v>
      </c>
      <c r="H1455" s="11">
        <f t="shared" si="44"/>
        <v>0</v>
      </c>
      <c r="I1455" s="11">
        <f t="shared" si="44"/>
        <v>5</v>
      </c>
      <c r="J1455" s="11">
        <f t="shared" si="45"/>
        <v>0</v>
      </c>
    </row>
    <row r="1456" spans="2:10" x14ac:dyDescent="0.3">
      <c r="B1456" s="7">
        <v>41425</v>
      </c>
      <c r="C1456" s="9">
        <v>9068.2999999999993</v>
      </c>
      <c r="D1456" s="4" t="s">
        <v>178</v>
      </c>
      <c r="E1456" s="4" t="s">
        <v>24</v>
      </c>
      <c r="F1456" s="4" t="s">
        <v>143</v>
      </c>
      <c r="H1456" s="11">
        <f t="shared" si="44"/>
        <v>0</v>
      </c>
      <c r="I1456" s="11">
        <f t="shared" si="44"/>
        <v>5</v>
      </c>
      <c r="J1456" s="11">
        <f t="shared" si="45"/>
        <v>0</v>
      </c>
    </row>
    <row r="1457" spans="2:10" x14ac:dyDescent="0.3">
      <c r="B1457" s="7">
        <v>41425</v>
      </c>
      <c r="C1457" s="9">
        <v>8885.4</v>
      </c>
      <c r="D1457" s="4" t="s">
        <v>178</v>
      </c>
      <c r="E1457" s="4" t="s">
        <v>24</v>
      </c>
      <c r="F1457" s="4" t="s">
        <v>129</v>
      </c>
      <c r="H1457" s="11">
        <f t="shared" si="44"/>
        <v>0</v>
      </c>
      <c r="I1457" s="11">
        <f t="shared" si="44"/>
        <v>5</v>
      </c>
      <c r="J1457" s="11">
        <f t="shared" si="45"/>
        <v>0</v>
      </c>
    </row>
    <row r="1458" spans="2:10" x14ac:dyDescent="0.3">
      <c r="B1458" s="7">
        <v>41425</v>
      </c>
      <c r="C1458" s="9">
        <v>8743.7999999999993</v>
      </c>
      <c r="D1458" s="4" t="s">
        <v>178</v>
      </c>
      <c r="E1458" s="4" t="s">
        <v>24</v>
      </c>
      <c r="F1458" s="4" t="s">
        <v>129</v>
      </c>
      <c r="H1458" s="11">
        <f t="shared" si="44"/>
        <v>0</v>
      </c>
      <c r="I1458" s="11">
        <f t="shared" si="44"/>
        <v>5</v>
      </c>
      <c r="J1458" s="11">
        <f t="shared" si="45"/>
        <v>0</v>
      </c>
    </row>
    <row r="1459" spans="2:10" x14ac:dyDescent="0.3">
      <c r="B1459" s="7">
        <v>41425</v>
      </c>
      <c r="C1459" s="9">
        <v>6195.77</v>
      </c>
      <c r="D1459" s="4" t="s">
        <v>178</v>
      </c>
      <c r="E1459" s="4" t="s">
        <v>24</v>
      </c>
      <c r="F1459" s="4" t="s">
        <v>141</v>
      </c>
      <c r="H1459" s="11">
        <f t="shared" si="44"/>
        <v>0</v>
      </c>
      <c r="I1459" s="11">
        <f t="shared" si="44"/>
        <v>5</v>
      </c>
      <c r="J1459" s="11">
        <f t="shared" si="45"/>
        <v>0</v>
      </c>
    </row>
    <row r="1460" spans="2:10" x14ac:dyDescent="0.3">
      <c r="B1460" s="7">
        <v>41425</v>
      </c>
      <c r="C1460" s="9">
        <v>7090.8</v>
      </c>
      <c r="D1460" s="4" t="s">
        <v>178</v>
      </c>
      <c r="E1460" s="4" t="s">
        <v>24</v>
      </c>
      <c r="F1460" s="4" t="s">
        <v>130</v>
      </c>
      <c r="H1460" s="11">
        <f t="shared" si="44"/>
        <v>0</v>
      </c>
      <c r="I1460" s="11">
        <f t="shared" si="44"/>
        <v>5</v>
      </c>
      <c r="J1460" s="11">
        <f t="shared" si="45"/>
        <v>0</v>
      </c>
    </row>
    <row r="1461" spans="2:10" x14ac:dyDescent="0.3">
      <c r="B1461" s="7">
        <v>41425</v>
      </c>
      <c r="C1461" s="9">
        <v>7080</v>
      </c>
      <c r="D1461" s="4" t="s">
        <v>178</v>
      </c>
      <c r="E1461" s="4" t="s">
        <v>24</v>
      </c>
      <c r="F1461" s="4" t="s">
        <v>145</v>
      </c>
      <c r="H1461" s="11">
        <f t="shared" si="44"/>
        <v>0</v>
      </c>
      <c r="I1461" s="11">
        <f t="shared" si="44"/>
        <v>5</v>
      </c>
      <c r="J1461" s="11">
        <f t="shared" si="45"/>
        <v>0</v>
      </c>
    </row>
    <row r="1462" spans="2:10" x14ac:dyDescent="0.3">
      <c r="B1462" s="7">
        <v>41425</v>
      </c>
      <c r="C1462" s="9">
        <v>5520</v>
      </c>
      <c r="D1462" s="4" t="s">
        <v>178</v>
      </c>
      <c r="E1462" s="4" t="s">
        <v>24</v>
      </c>
      <c r="F1462" s="4" t="s">
        <v>134</v>
      </c>
      <c r="H1462" s="11">
        <f t="shared" si="44"/>
        <v>0</v>
      </c>
      <c r="I1462" s="11">
        <f t="shared" si="44"/>
        <v>5</v>
      </c>
      <c r="J1462" s="11">
        <f t="shared" si="45"/>
        <v>0</v>
      </c>
    </row>
    <row r="1463" spans="2:10" x14ac:dyDescent="0.3">
      <c r="B1463" s="7">
        <v>41425</v>
      </c>
      <c r="C1463" s="9">
        <v>5160</v>
      </c>
      <c r="D1463" s="4" t="s">
        <v>178</v>
      </c>
      <c r="E1463" s="4" t="s">
        <v>24</v>
      </c>
      <c r="F1463" s="4" t="s">
        <v>127</v>
      </c>
      <c r="H1463" s="11">
        <f t="shared" si="44"/>
        <v>0</v>
      </c>
      <c r="I1463" s="11">
        <f t="shared" si="44"/>
        <v>5</v>
      </c>
      <c r="J1463" s="11">
        <f t="shared" si="45"/>
        <v>0</v>
      </c>
    </row>
    <row r="1464" spans="2:10" x14ac:dyDescent="0.3">
      <c r="B1464" s="7">
        <v>41425</v>
      </c>
      <c r="C1464" s="9">
        <v>5585.66</v>
      </c>
      <c r="D1464" s="4" t="s">
        <v>178</v>
      </c>
      <c r="E1464" s="4" t="s">
        <v>24</v>
      </c>
      <c r="F1464" s="4" t="s">
        <v>143</v>
      </c>
      <c r="H1464" s="11">
        <f t="shared" si="44"/>
        <v>0</v>
      </c>
      <c r="I1464" s="11">
        <f t="shared" si="44"/>
        <v>5</v>
      </c>
      <c r="J1464" s="11">
        <f t="shared" si="45"/>
        <v>0</v>
      </c>
    </row>
    <row r="1465" spans="2:10" x14ac:dyDescent="0.3">
      <c r="B1465" s="7">
        <v>41425</v>
      </c>
      <c r="C1465" s="9">
        <v>5440.5</v>
      </c>
      <c r="D1465" s="4" t="s">
        <v>178</v>
      </c>
      <c r="E1465" s="4" t="s">
        <v>24</v>
      </c>
      <c r="F1465" s="4" t="s">
        <v>136</v>
      </c>
      <c r="H1465" s="11">
        <f t="shared" si="44"/>
        <v>0</v>
      </c>
      <c r="I1465" s="11">
        <f t="shared" si="44"/>
        <v>5</v>
      </c>
      <c r="J1465" s="11">
        <f t="shared" si="45"/>
        <v>0</v>
      </c>
    </row>
    <row r="1466" spans="2:10" x14ac:dyDescent="0.3">
      <c r="B1466" s="7">
        <v>41425</v>
      </c>
      <c r="C1466" s="9">
        <v>5318.4</v>
      </c>
      <c r="D1466" s="4" t="s">
        <v>178</v>
      </c>
      <c r="E1466" s="4" t="s">
        <v>24</v>
      </c>
      <c r="F1466" s="4" t="s">
        <v>145</v>
      </c>
      <c r="H1466" s="11">
        <f t="shared" si="44"/>
        <v>0</v>
      </c>
      <c r="I1466" s="11">
        <f t="shared" si="44"/>
        <v>5</v>
      </c>
      <c r="J1466" s="11">
        <f t="shared" si="45"/>
        <v>0</v>
      </c>
    </row>
    <row r="1467" spans="2:10" x14ac:dyDescent="0.3">
      <c r="B1467" s="7">
        <v>41425</v>
      </c>
      <c r="C1467" s="9">
        <v>4324.5600000000004</v>
      </c>
      <c r="D1467" s="4" t="s">
        <v>178</v>
      </c>
      <c r="E1467" s="4" t="s">
        <v>24</v>
      </c>
      <c r="F1467" s="4" t="s">
        <v>133</v>
      </c>
      <c r="H1467" s="11">
        <f t="shared" si="44"/>
        <v>0</v>
      </c>
      <c r="I1467" s="11">
        <f t="shared" si="44"/>
        <v>5</v>
      </c>
      <c r="J1467" s="11">
        <f t="shared" si="45"/>
        <v>0</v>
      </c>
    </row>
    <row r="1468" spans="2:10" x14ac:dyDescent="0.3">
      <c r="B1468" s="7">
        <v>41425</v>
      </c>
      <c r="C1468" s="9">
        <v>4672.8</v>
      </c>
      <c r="D1468" s="4" t="s">
        <v>178</v>
      </c>
      <c r="E1468" s="4" t="s">
        <v>24</v>
      </c>
      <c r="F1468" s="4" t="s">
        <v>144</v>
      </c>
      <c r="H1468" s="11">
        <f t="shared" si="44"/>
        <v>0</v>
      </c>
      <c r="I1468" s="11">
        <f t="shared" si="44"/>
        <v>5</v>
      </c>
      <c r="J1468" s="11">
        <f t="shared" si="45"/>
        <v>0</v>
      </c>
    </row>
    <row r="1469" spans="2:10" x14ac:dyDescent="0.3">
      <c r="B1469" s="7">
        <v>41425</v>
      </c>
      <c r="C1469" s="9">
        <v>2208.96</v>
      </c>
      <c r="D1469" s="4" t="s">
        <v>178</v>
      </c>
      <c r="E1469" s="4" t="s">
        <v>24</v>
      </c>
      <c r="F1469" s="4" t="s">
        <v>144</v>
      </c>
      <c r="H1469" s="11">
        <f t="shared" si="44"/>
        <v>0</v>
      </c>
      <c r="I1469" s="11">
        <f t="shared" si="44"/>
        <v>5</v>
      </c>
      <c r="J1469" s="11">
        <f t="shared" si="45"/>
        <v>0</v>
      </c>
    </row>
    <row r="1470" spans="2:10" x14ac:dyDescent="0.3">
      <c r="B1470" s="7">
        <v>41425</v>
      </c>
      <c r="C1470" s="9">
        <v>1592.47</v>
      </c>
      <c r="D1470" s="4" t="s">
        <v>178</v>
      </c>
      <c r="E1470" s="4" t="s">
        <v>24</v>
      </c>
      <c r="F1470" s="4" t="s">
        <v>138</v>
      </c>
      <c r="H1470" s="11">
        <f t="shared" si="44"/>
        <v>0</v>
      </c>
      <c r="I1470" s="11">
        <f t="shared" si="44"/>
        <v>5</v>
      </c>
      <c r="J1470" s="11">
        <f t="shared" si="45"/>
        <v>0</v>
      </c>
    </row>
    <row r="1471" spans="2:10" x14ac:dyDescent="0.3">
      <c r="B1471" s="7">
        <v>41425</v>
      </c>
      <c r="C1471" s="9">
        <v>1422</v>
      </c>
      <c r="D1471" s="4" t="s">
        <v>178</v>
      </c>
      <c r="E1471" s="4" t="s">
        <v>24</v>
      </c>
      <c r="F1471" s="4" t="s">
        <v>132</v>
      </c>
      <c r="H1471" s="11">
        <f t="shared" si="44"/>
        <v>0</v>
      </c>
      <c r="I1471" s="11">
        <f t="shared" si="44"/>
        <v>5</v>
      </c>
      <c r="J1471" s="11">
        <f t="shared" si="45"/>
        <v>0</v>
      </c>
    </row>
    <row r="1472" spans="2:10" x14ac:dyDescent="0.3">
      <c r="B1472" s="7">
        <v>41425</v>
      </c>
      <c r="C1472" s="9">
        <v>1382.18</v>
      </c>
      <c r="D1472" s="4" t="s">
        <v>178</v>
      </c>
      <c r="E1472" s="4" t="s">
        <v>24</v>
      </c>
      <c r="F1472" s="4" t="s">
        <v>144</v>
      </c>
      <c r="H1472" s="11">
        <f t="shared" si="44"/>
        <v>0</v>
      </c>
      <c r="I1472" s="11">
        <f t="shared" si="44"/>
        <v>5</v>
      </c>
      <c r="J1472" s="11">
        <f t="shared" si="45"/>
        <v>0</v>
      </c>
    </row>
    <row r="1473" spans="2:10" x14ac:dyDescent="0.3">
      <c r="B1473" s="7">
        <v>41425</v>
      </c>
      <c r="C1473" s="9">
        <v>777.73</v>
      </c>
      <c r="D1473" s="4" t="s">
        <v>178</v>
      </c>
      <c r="E1473" s="4" t="s">
        <v>24</v>
      </c>
      <c r="F1473" s="4" t="s">
        <v>136</v>
      </c>
      <c r="H1473" s="11">
        <f t="shared" si="44"/>
        <v>0</v>
      </c>
      <c r="I1473" s="11">
        <f t="shared" si="44"/>
        <v>5</v>
      </c>
      <c r="J1473" s="11">
        <f t="shared" si="45"/>
        <v>0</v>
      </c>
    </row>
    <row r="1474" spans="2:10" x14ac:dyDescent="0.3">
      <c r="B1474" s="7">
        <v>41425</v>
      </c>
      <c r="C1474" s="9">
        <v>54.82</v>
      </c>
      <c r="D1474" s="4" t="s">
        <v>178</v>
      </c>
      <c r="E1474" s="4" t="s">
        <v>24</v>
      </c>
      <c r="F1474" s="4" t="s">
        <v>141</v>
      </c>
      <c r="H1474" s="11">
        <f t="shared" si="44"/>
        <v>0</v>
      </c>
      <c r="I1474" s="11">
        <f t="shared" si="44"/>
        <v>5</v>
      </c>
      <c r="J1474" s="11">
        <f t="shared" si="45"/>
        <v>0</v>
      </c>
    </row>
    <row r="1475" spans="2:10" x14ac:dyDescent="0.3">
      <c r="B1475" s="7">
        <v>41425</v>
      </c>
      <c r="C1475" s="9">
        <v>40.82</v>
      </c>
      <c r="D1475" s="4" t="s">
        <v>178</v>
      </c>
      <c r="E1475" s="4" t="s">
        <v>24</v>
      </c>
      <c r="F1475" s="4" t="s">
        <v>138</v>
      </c>
      <c r="H1475" s="11">
        <f t="shared" si="44"/>
        <v>0</v>
      </c>
      <c r="I1475" s="11">
        <f t="shared" si="44"/>
        <v>5</v>
      </c>
      <c r="J1475" s="11">
        <f t="shared" si="45"/>
        <v>0</v>
      </c>
    </row>
    <row r="1476" spans="2:10" x14ac:dyDescent="0.3">
      <c r="B1476" s="7">
        <v>41425</v>
      </c>
      <c r="C1476" s="9">
        <v>0.39</v>
      </c>
      <c r="D1476" s="4" t="s">
        <v>178</v>
      </c>
      <c r="E1476" s="4" t="s">
        <v>24</v>
      </c>
      <c r="F1476" s="4" t="s">
        <v>131</v>
      </c>
      <c r="H1476" s="11">
        <f t="shared" ref="H1476:I1539" si="46">IF(ISBLANK(A1476),0,MONTH(A1476))</f>
        <v>0</v>
      </c>
      <c r="I1476" s="11">
        <f t="shared" si="46"/>
        <v>5</v>
      </c>
      <c r="J1476" s="11">
        <f t="shared" ref="J1476:J1539" si="47">WEEKNUM(A1476)</f>
        <v>0</v>
      </c>
    </row>
    <row r="1477" spans="2:10" x14ac:dyDescent="0.3">
      <c r="B1477" s="7">
        <v>41425</v>
      </c>
      <c r="C1477" s="9">
        <v>1046160.64</v>
      </c>
      <c r="D1477" s="4" t="s">
        <v>178</v>
      </c>
      <c r="E1477" s="4" t="s">
        <v>24</v>
      </c>
      <c r="F1477" s="4" t="s">
        <v>135</v>
      </c>
      <c r="H1477" s="11">
        <f t="shared" si="46"/>
        <v>0</v>
      </c>
      <c r="I1477" s="11">
        <f t="shared" si="46"/>
        <v>5</v>
      </c>
      <c r="J1477" s="11">
        <f t="shared" si="47"/>
        <v>0</v>
      </c>
    </row>
    <row r="1478" spans="2:10" x14ac:dyDescent="0.3">
      <c r="B1478" s="7">
        <v>41425</v>
      </c>
      <c r="C1478" s="9">
        <v>693893.75</v>
      </c>
      <c r="D1478" s="4" t="s">
        <v>178</v>
      </c>
      <c r="E1478" s="4" t="s">
        <v>24</v>
      </c>
      <c r="F1478" s="4" t="s">
        <v>129</v>
      </c>
      <c r="H1478" s="11">
        <f t="shared" si="46"/>
        <v>0</v>
      </c>
      <c r="I1478" s="11">
        <f t="shared" si="46"/>
        <v>5</v>
      </c>
      <c r="J1478" s="11">
        <f t="shared" si="47"/>
        <v>0</v>
      </c>
    </row>
    <row r="1479" spans="2:10" x14ac:dyDescent="0.3">
      <c r="B1479" s="7">
        <v>41425</v>
      </c>
      <c r="C1479" s="9">
        <v>552004.52</v>
      </c>
      <c r="D1479" s="4" t="s">
        <v>178</v>
      </c>
      <c r="E1479" s="4" t="s">
        <v>24</v>
      </c>
      <c r="F1479" s="4" t="s">
        <v>137</v>
      </c>
      <c r="H1479" s="11">
        <f t="shared" si="46"/>
        <v>0</v>
      </c>
      <c r="I1479" s="11">
        <f t="shared" si="46"/>
        <v>5</v>
      </c>
      <c r="J1479" s="11">
        <f t="shared" si="47"/>
        <v>0</v>
      </c>
    </row>
    <row r="1480" spans="2:10" x14ac:dyDescent="0.3">
      <c r="B1480" s="7">
        <v>41425</v>
      </c>
      <c r="C1480" s="9">
        <v>385426.66</v>
      </c>
      <c r="D1480" s="4" t="s">
        <v>178</v>
      </c>
      <c r="E1480" s="4" t="s">
        <v>24</v>
      </c>
      <c r="F1480" s="4" t="s">
        <v>141</v>
      </c>
      <c r="H1480" s="11">
        <f t="shared" si="46"/>
        <v>0</v>
      </c>
      <c r="I1480" s="11">
        <f t="shared" si="46"/>
        <v>5</v>
      </c>
      <c r="J1480" s="11">
        <f t="shared" si="47"/>
        <v>0</v>
      </c>
    </row>
    <row r="1481" spans="2:10" x14ac:dyDescent="0.3">
      <c r="B1481" s="7">
        <v>41425</v>
      </c>
      <c r="C1481" s="9">
        <v>247345.28</v>
      </c>
      <c r="D1481" s="4" t="s">
        <v>178</v>
      </c>
      <c r="E1481" s="4" t="s">
        <v>24</v>
      </c>
      <c r="F1481" s="4" t="s">
        <v>145</v>
      </c>
      <c r="H1481" s="11">
        <f t="shared" si="46"/>
        <v>0</v>
      </c>
      <c r="I1481" s="11">
        <f t="shared" si="46"/>
        <v>5</v>
      </c>
      <c r="J1481" s="11">
        <f t="shared" si="47"/>
        <v>0</v>
      </c>
    </row>
    <row r="1482" spans="2:10" x14ac:dyDescent="0.3">
      <c r="B1482" s="7">
        <v>41425</v>
      </c>
      <c r="C1482" s="9">
        <v>142853.16</v>
      </c>
      <c r="D1482" s="4" t="s">
        <v>178</v>
      </c>
      <c r="E1482" s="4" t="s">
        <v>24</v>
      </c>
      <c r="F1482" s="4" t="s">
        <v>139</v>
      </c>
      <c r="H1482" s="11">
        <f t="shared" si="46"/>
        <v>0</v>
      </c>
      <c r="I1482" s="11">
        <f t="shared" si="46"/>
        <v>5</v>
      </c>
      <c r="J1482" s="11">
        <f t="shared" si="47"/>
        <v>0</v>
      </c>
    </row>
    <row r="1483" spans="2:10" x14ac:dyDescent="0.3">
      <c r="B1483" s="7">
        <v>41425</v>
      </c>
      <c r="C1483" s="9">
        <v>130951.31</v>
      </c>
      <c r="D1483" s="4" t="s">
        <v>178</v>
      </c>
      <c r="E1483" s="4" t="s">
        <v>24</v>
      </c>
      <c r="F1483" s="4" t="s">
        <v>140</v>
      </c>
      <c r="H1483" s="11">
        <f t="shared" si="46"/>
        <v>0</v>
      </c>
      <c r="I1483" s="11">
        <f t="shared" si="46"/>
        <v>5</v>
      </c>
      <c r="J1483" s="11">
        <f t="shared" si="47"/>
        <v>0</v>
      </c>
    </row>
    <row r="1484" spans="2:10" x14ac:dyDescent="0.3">
      <c r="B1484" s="7">
        <v>41425</v>
      </c>
      <c r="C1484" s="9">
        <v>121395.86</v>
      </c>
      <c r="D1484" s="4" t="s">
        <v>178</v>
      </c>
      <c r="E1484" s="4" t="s">
        <v>24</v>
      </c>
      <c r="F1484" s="4" t="s">
        <v>131</v>
      </c>
      <c r="H1484" s="11">
        <f t="shared" si="46"/>
        <v>0</v>
      </c>
      <c r="I1484" s="11">
        <f t="shared" si="46"/>
        <v>5</v>
      </c>
      <c r="J1484" s="11">
        <f t="shared" si="47"/>
        <v>0</v>
      </c>
    </row>
    <row r="1485" spans="2:10" x14ac:dyDescent="0.3">
      <c r="B1485" s="7">
        <v>41425</v>
      </c>
      <c r="C1485" s="9">
        <v>118525.23</v>
      </c>
      <c r="D1485" s="4" t="s">
        <v>178</v>
      </c>
      <c r="E1485" s="4" t="s">
        <v>24</v>
      </c>
      <c r="F1485" s="4" t="s">
        <v>130</v>
      </c>
      <c r="H1485" s="11">
        <f t="shared" si="46"/>
        <v>0</v>
      </c>
      <c r="I1485" s="11">
        <f t="shared" si="46"/>
        <v>5</v>
      </c>
      <c r="J1485" s="11">
        <f t="shared" si="47"/>
        <v>0</v>
      </c>
    </row>
    <row r="1486" spans="2:10" x14ac:dyDescent="0.3">
      <c r="B1486" s="7">
        <v>41425</v>
      </c>
      <c r="C1486" s="9">
        <v>91034.63</v>
      </c>
      <c r="D1486" s="4" t="s">
        <v>178</v>
      </c>
      <c r="E1486" s="4" t="s">
        <v>24</v>
      </c>
      <c r="F1486" s="4" t="s">
        <v>143</v>
      </c>
      <c r="H1486" s="11">
        <f t="shared" si="46"/>
        <v>0</v>
      </c>
      <c r="I1486" s="11">
        <f t="shared" si="46"/>
        <v>5</v>
      </c>
      <c r="J1486" s="11">
        <f t="shared" si="47"/>
        <v>0</v>
      </c>
    </row>
    <row r="1487" spans="2:10" x14ac:dyDescent="0.3">
      <c r="B1487" s="7">
        <v>41425</v>
      </c>
      <c r="C1487" s="9">
        <v>76833.89</v>
      </c>
      <c r="D1487" s="4" t="s">
        <v>178</v>
      </c>
      <c r="E1487" s="4" t="s">
        <v>24</v>
      </c>
      <c r="F1487" s="4" t="s">
        <v>129</v>
      </c>
      <c r="H1487" s="11">
        <f t="shared" si="46"/>
        <v>0</v>
      </c>
      <c r="I1487" s="11">
        <f t="shared" si="46"/>
        <v>5</v>
      </c>
      <c r="J1487" s="11">
        <f t="shared" si="47"/>
        <v>0</v>
      </c>
    </row>
    <row r="1488" spans="2:10" x14ac:dyDescent="0.3">
      <c r="B1488" s="7">
        <v>41425</v>
      </c>
      <c r="C1488" s="9">
        <v>72304.5</v>
      </c>
      <c r="D1488" s="4" t="s">
        <v>178</v>
      </c>
      <c r="E1488" s="4" t="s">
        <v>24</v>
      </c>
      <c r="F1488" s="4" t="s">
        <v>147</v>
      </c>
      <c r="H1488" s="11">
        <f t="shared" si="46"/>
        <v>0</v>
      </c>
      <c r="I1488" s="11">
        <f t="shared" si="46"/>
        <v>5</v>
      </c>
      <c r="J1488" s="11">
        <f t="shared" si="47"/>
        <v>0</v>
      </c>
    </row>
    <row r="1489" spans="2:10" x14ac:dyDescent="0.3">
      <c r="B1489" s="7">
        <v>41425</v>
      </c>
      <c r="C1489" s="9">
        <v>50009.89</v>
      </c>
      <c r="D1489" s="4" t="s">
        <v>178</v>
      </c>
      <c r="E1489" s="4" t="s">
        <v>24</v>
      </c>
      <c r="F1489" s="4" t="s">
        <v>142</v>
      </c>
      <c r="H1489" s="11">
        <f t="shared" si="46"/>
        <v>0</v>
      </c>
      <c r="I1489" s="11">
        <f t="shared" si="46"/>
        <v>5</v>
      </c>
      <c r="J1489" s="11">
        <f t="shared" si="47"/>
        <v>0</v>
      </c>
    </row>
    <row r="1490" spans="2:10" x14ac:dyDescent="0.3">
      <c r="B1490" s="7">
        <v>41425</v>
      </c>
      <c r="C1490" s="9">
        <v>36492.83</v>
      </c>
      <c r="D1490" s="4" t="s">
        <v>178</v>
      </c>
      <c r="E1490" s="4" t="s">
        <v>24</v>
      </c>
      <c r="F1490" s="4" t="s">
        <v>145</v>
      </c>
      <c r="H1490" s="11">
        <f t="shared" si="46"/>
        <v>0</v>
      </c>
      <c r="I1490" s="11">
        <f t="shared" si="46"/>
        <v>5</v>
      </c>
      <c r="J1490" s="11">
        <f t="shared" si="47"/>
        <v>0</v>
      </c>
    </row>
    <row r="1491" spans="2:10" x14ac:dyDescent="0.3">
      <c r="B1491" s="7">
        <v>41425</v>
      </c>
      <c r="C1491" s="9">
        <v>28914.05</v>
      </c>
      <c r="D1491" s="4" t="s">
        <v>178</v>
      </c>
      <c r="E1491" s="4" t="s">
        <v>24</v>
      </c>
      <c r="F1491" s="4" t="s">
        <v>135</v>
      </c>
      <c r="H1491" s="11">
        <f t="shared" si="46"/>
        <v>0</v>
      </c>
      <c r="I1491" s="11">
        <f t="shared" si="46"/>
        <v>5</v>
      </c>
      <c r="J1491" s="11">
        <f t="shared" si="47"/>
        <v>0</v>
      </c>
    </row>
    <row r="1492" spans="2:10" x14ac:dyDescent="0.3">
      <c r="B1492" s="7">
        <v>41425</v>
      </c>
      <c r="C1492" s="9">
        <v>27263.99</v>
      </c>
      <c r="D1492" s="4" t="s">
        <v>178</v>
      </c>
      <c r="E1492" s="4" t="s">
        <v>24</v>
      </c>
      <c r="F1492" s="4" t="s">
        <v>135</v>
      </c>
      <c r="H1492" s="11">
        <f t="shared" si="46"/>
        <v>0</v>
      </c>
      <c r="I1492" s="11">
        <f t="shared" si="46"/>
        <v>5</v>
      </c>
      <c r="J1492" s="11">
        <f t="shared" si="47"/>
        <v>0</v>
      </c>
    </row>
    <row r="1493" spans="2:10" x14ac:dyDescent="0.3">
      <c r="B1493" s="7">
        <v>41425</v>
      </c>
      <c r="C1493" s="9">
        <v>26022.53</v>
      </c>
      <c r="D1493" s="4" t="s">
        <v>178</v>
      </c>
      <c r="E1493" s="4" t="s">
        <v>24</v>
      </c>
      <c r="F1493" s="4" t="s">
        <v>128</v>
      </c>
      <c r="H1493" s="11">
        <f t="shared" si="46"/>
        <v>0</v>
      </c>
      <c r="I1493" s="11">
        <f t="shared" si="46"/>
        <v>5</v>
      </c>
      <c r="J1493" s="11">
        <f t="shared" si="47"/>
        <v>0</v>
      </c>
    </row>
    <row r="1494" spans="2:10" x14ac:dyDescent="0.3">
      <c r="B1494" s="7">
        <v>41425</v>
      </c>
      <c r="C1494" s="9">
        <v>24428.74</v>
      </c>
      <c r="D1494" s="4" t="s">
        <v>178</v>
      </c>
      <c r="E1494" s="4" t="s">
        <v>24</v>
      </c>
      <c r="F1494" s="4" t="s">
        <v>134</v>
      </c>
      <c r="H1494" s="11">
        <f t="shared" si="46"/>
        <v>0</v>
      </c>
      <c r="I1494" s="11">
        <f t="shared" si="46"/>
        <v>5</v>
      </c>
      <c r="J1494" s="11">
        <f t="shared" si="47"/>
        <v>0</v>
      </c>
    </row>
    <row r="1495" spans="2:10" x14ac:dyDescent="0.3">
      <c r="B1495" s="7">
        <v>41425</v>
      </c>
      <c r="C1495" s="9">
        <v>19407.02</v>
      </c>
      <c r="D1495" s="4" t="s">
        <v>178</v>
      </c>
      <c r="E1495" s="4" t="s">
        <v>24</v>
      </c>
      <c r="F1495" s="4" t="s">
        <v>146</v>
      </c>
      <c r="H1495" s="11">
        <f t="shared" si="46"/>
        <v>0</v>
      </c>
      <c r="I1495" s="11">
        <f t="shared" si="46"/>
        <v>5</v>
      </c>
      <c r="J1495" s="11">
        <f t="shared" si="47"/>
        <v>0</v>
      </c>
    </row>
    <row r="1496" spans="2:10" x14ac:dyDescent="0.3">
      <c r="B1496" s="7">
        <v>41425</v>
      </c>
      <c r="C1496" s="9">
        <v>22661.42</v>
      </c>
      <c r="D1496" s="4" t="s">
        <v>178</v>
      </c>
      <c r="E1496" s="4" t="s">
        <v>24</v>
      </c>
      <c r="F1496" s="4" t="s">
        <v>138</v>
      </c>
      <c r="H1496" s="11">
        <f t="shared" si="46"/>
        <v>0</v>
      </c>
      <c r="I1496" s="11">
        <f t="shared" si="46"/>
        <v>5</v>
      </c>
      <c r="J1496" s="11">
        <f t="shared" si="47"/>
        <v>0</v>
      </c>
    </row>
    <row r="1497" spans="2:10" x14ac:dyDescent="0.3">
      <c r="B1497" s="7">
        <v>41425</v>
      </c>
      <c r="C1497" s="9">
        <v>19541.8</v>
      </c>
      <c r="D1497" s="4" t="s">
        <v>178</v>
      </c>
      <c r="E1497" s="4" t="s">
        <v>24</v>
      </c>
      <c r="F1497" s="4" t="s">
        <v>139</v>
      </c>
      <c r="H1497" s="11">
        <f t="shared" si="46"/>
        <v>0</v>
      </c>
      <c r="I1497" s="11">
        <f t="shared" si="46"/>
        <v>5</v>
      </c>
      <c r="J1497" s="11">
        <f t="shared" si="47"/>
        <v>0</v>
      </c>
    </row>
    <row r="1498" spans="2:10" x14ac:dyDescent="0.3">
      <c r="B1498" s="7">
        <v>41425</v>
      </c>
      <c r="C1498" s="9">
        <v>17136.55</v>
      </c>
      <c r="D1498" s="4" t="s">
        <v>178</v>
      </c>
      <c r="E1498" s="4" t="s">
        <v>24</v>
      </c>
      <c r="F1498" s="4" t="s">
        <v>144</v>
      </c>
      <c r="H1498" s="11">
        <f t="shared" si="46"/>
        <v>0</v>
      </c>
      <c r="I1498" s="11">
        <f t="shared" si="46"/>
        <v>5</v>
      </c>
      <c r="J1498" s="11">
        <f t="shared" si="47"/>
        <v>0</v>
      </c>
    </row>
    <row r="1499" spans="2:10" x14ac:dyDescent="0.3">
      <c r="B1499" s="7">
        <v>41425</v>
      </c>
      <c r="C1499" s="9">
        <v>15611.7</v>
      </c>
      <c r="D1499" s="4" t="s">
        <v>178</v>
      </c>
      <c r="E1499" s="4" t="s">
        <v>24</v>
      </c>
      <c r="F1499" s="4" t="s">
        <v>137</v>
      </c>
      <c r="H1499" s="11">
        <f t="shared" si="46"/>
        <v>0</v>
      </c>
      <c r="I1499" s="11">
        <f t="shared" si="46"/>
        <v>5</v>
      </c>
      <c r="J1499" s="11">
        <f t="shared" si="47"/>
        <v>0</v>
      </c>
    </row>
    <row r="1500" spans="2:10" x14ac:dyDescent="0.3">
      <c r="B1500" s="7">
        <v>41425</v>
      </c>
      <c r="C1500" s="9">
        <v>14371.74</v>
      </c>
      <c r="D1500" s="4" t="s">
        <v>178</v>
      </c>
      <c r="E1500" s="4" t="s">
        <v>24</v>
      </c>
      <c r="F1500" s="4" t="s">
        <v>142</v>
      </c>
      <c r="H1500" s="11">
        <f t="shared" si="46"/>
        <v>0</v>
      </c>
      <c r="I1500" s="11">
        <f t="shared" si="46"/>
        <v>5</v>
      </c>
      <c r="J1500" s="11">
        <f t="shared" si="47"/>
        <v>0</v>
      </c>
    </row>
    <row r="1501" spans="2:10" x14ac:dyDescent="0.3">
      <c r="B1501" s="7">
        <v>41425</v>
      </c>
      <c r="C1501" s="9">
        <v>8970.91</v>
      </c>
      <c r="D1501" s="4" t="s">
        <v>178</v>
      </c>
      <c r="E1501" s="4" t="s">
        <v>24</v>
      </c>
      <c r="F1501" s="4" t="s">
        <v>147</v>
      </c>
      <c r="H1501" s="11">
        <f t="shared" si="46"/>
        <v>0</v>
      </c>
      <c r="I1501" s="11">
        <f t="shared" si="46"/>
        <v>5</v>
      </c>
      <c r="J1501" s="11">
        <f t="shared" si="47"/>
        <v>0</v>
      </c>
    </row>
    <row r="1502" spans="2:10" x14ac:dyDescent="0.3">
      <c r="B1502" s="7">
        <v>41425</v>
      </c>
      <c r="C1502" s="9">
        <v>8293.0400000000009</v>
      </c>
      <c r="D1502" s="4" t="s">
        <v>178</v>
      </c>
      <c r="E1502" s="4" t="s">
        <v>24</v>
      </c>
      <c r="F1502" s="4" t="s">
        <v>129</v>
      </c>
      <c r="H1502" s="11">
        <f t="shared" si="46"/>
        <v>0</v>
      </c>
      <c r="I1502" s="11">
        <f t="shared" si="46"/>
        <v>5</v>
      </c>
      <c r="J1502" s="11">
        <f t="shared" si="47"/>
        <v>0</v>
      </c>
    </row>
    <row r="1503" spans="2:10" x14ac:dyDescent="0.3">
      <c r="B1503" s="7">
        <v>41425</v>
      </c>
      <c r="C1503" s="9">
        <v>7146.25</v>
      </c>
      <c r="D1503" s="4" t="s">
        <v>178</v>
      </c>
      <c r="E1503" s="4" t="s">
        <v>24</v>
      </c>
      <c r="F1503" s="4" t="s">
        <v>142</v>
      </c>
      <c r="H1503" s="11">
        <f t="shared" si="46"/>
        <v>0</v>
      </c>
      <c r="I1503" s="11">
        <f t="shared" si="46"/>
        <v>5</v>
      </c>
      <c r="J1503" s="11">
        <f t="shared" si="47"/>
        <v>0</v>
      </c>
    </row>
    <row r="1504" spans="2:10" x14ac:dyDescent="0.3">
      <c r="B1504" s="7">
        <v>41425</v>
      </c>
      <c r="C1504" s="9">
        <v>6700.76</v>
      </c>
      <c r="D1504" s="4" t="s">
        <v>178</v>
      </c>
      <c r="E1504" s="4" t="s">
        <v>24</v>
      </c>
      <c r="F1504" s="4" t="s">
        <v>147</v>
      </c>
      <c r="H1504" s="11">
        <f t="shared" si="46"/>
        <v>0</v>
      </c>
      <c r="I1504" s="11">
        <f t="shared" si="46"/>
        <v>5</v>
      </c>
      <c r="J1504" s="11">
        <f t="shared" si="47"/>
        <v>0</v>
      </c>
    </row>
    <row r="1505" spans="2:10" x14ac:dyDescent="0.3">
      <c r="B1505" s="7">
        <v>41425</v>
      </c>
      <c r="C1505" s="9">
        <v>6465.57</v>
      </c>
      <c r="D1505" s="4" t="s">
        <v>178</v>
      </c>
      <c r="E1505" s="4" t="s">
        <v>24</v>
      </c>
      <c r="F1505" s="4" t="s">
        <v>141</v>
      </c>
      <c r="H1505" s="11">
        <f t="shared" si="46"/>
        <v>0</v>
      </c>
      <c r="I1505" s="11">
        <f t="shared" si="46"/>
        <v>5</v>
      </c>
      <c r="J1505" s="11">
        <f t="shared" si="47"/>
        <v>0</v>
      </c>
    </row>
    <row r="1506" spans="2:10" x14ac:dyDescent="0.3">
      <c r="B1506" s="7">
        <v>41425</v>
      </c>
      <c r="C1506" s="9">
        <v>6421.93</v>
      </c>
      <c r="D1506" s="4" t="s">
        <v>178</v>
      </c>
      <c r="E1506" s="4" t="s">
        <v>24</v>
      </c>
      <c r="F1506" s="4" t="s">
        <v>147</v>
      </c>
      <c r="H1506" s="11">
        <f t="shared" si="46"/>
        <v>0</v>
      </c>
      <c r="I1506" s="11">
        <f t="shared" si="46"/>
        <v>5</v>
      </c>
      <c r="J1506" s="11">
        <f t="shared" si="47"/>
        <v>0</v>
      </c>
    </row>
    <row r="1507" spans="2:10" x14ac:dyDescent="0.3">
      <c r="B1507" s="7">
        <v>41425</v>
      </c>
      <c r="C1507" s="9">
        <v>4563.01</v>
      </c>
      <c r="D1507" s="4" t="s">
        <v>178</v>
      </c>
      <c r="E1507" s="4" t="s">
        <v>24</v>
      </c>
      <c r="F1507" s="4" t="s">
        <v>133</v>
      </c>
      <c r="H1507" s="11">
        <f t="shared" si="46"/>
        <v>0</v>
      </c>
      <c r="I1507" s="11">
        <f t="shared" si="46"/>
        <v>5</v>
      </c>
      <c r="J1507" s="11">
        <f t="shared" si="47"/>
        <v>0</v>
      </c>
    </row>
    <row r="1508" spans="2:10" x14ac:dyDescent="0.3">
      <c r="B1508" s="7">
        <v>41425</v>
      </c>
      <c r="C1508" s="9">
        <v>3377.98</v>
      </c>
      <c r="D1508" s="4" t="s">
        <v>178</v>
      </c>
      <c r="E1508" s="4" t="s">
        <v>24</v>
      </c>
      <c r="F1508" s="4" t="s">
        <v>129</v>
      </c>
      <c r="H1508" s="11">
        <f t="shared" si="46"/>
        <v>0</v>
      </c>
      <c r="I1508" s="11">
        <f t="shared" si="46"/>
        <v>5</v>
      </c>
      <c r="J1508" s="11">
        <f t="shared" si="47"/>
        <v>0</v>
      </c>
    </row>
    <row r="1509" spans="2:10" x14ac:dyDescent="0.3">
      <c r="B1509" s="7">
        <v>41425</v>
      </c>
      <c r="C1509" s="9">
        <v>3794.44</v>
      </c>
      <c r="D1509" s="4" t="s">
        <v>178</v>
      </c>
      <c r="E1509" s="4" t="s">
        <v>24</v>
      </c>
      <c r="F1509" s="4" t="s">
        <v>140</v>
      </c>
      <c r="H1509" s="11">
        <f t="shared" si="46"/>
        <v>0</v>
      </c>
      <c r="I1509" s="11">
        <f t="shared" si="46"/>
        <v>5</v>
      </c>
      <c r="J1509" s="11">
        <f t="shared" si="47"/>
        <v>0</v>
      </c>
    </row>
    <row r="1510" spans="2:10" x14ac:dyDescent="0.3">
      <c r="B1510" s="7">
        <v>41425</v>
      </c>
      <c r="C1510" s="9">
        <v>1531.4</v>
      </c>
      <c r="D1510" s="4" t="s">
        <v>178</v>
      </c>
      <c r="E1510" s="4" t="s">
        <v>24</v>
      </c>
      <c r="F1510" s="4" t="s">
        <v>137</v>
      </c>
      <c r="H1510" s="11">
        <f t="shared" si="46"/>
        <v>0</v>
      </c>
      <c r="I1510" s="11">
        <f t="shared" si="46"/>
        <v>5</v>
      </c>
      <c r="J1510" s="11">
        <f t="shared" si="47"/>
        <v>0</v>
      </c>
    </row>
    <row r="1511" spans="2:10" x14ac:dyDescent="0.3">
      <c r="B1511" s="7">
        <v>41425</v>
      </c>
      <c r="C1511" s="9">
        <v>1418.04</v>
      </c>
      <c r="D1511" s="4" t="s">
        <v>178</v>
      </c>
      <c r="E1511" s="4" t="s">
        <v>24</v>
      </c>
      <c r="F1511" s="4" t="s">
        <v>134</v>
      </c>
      <c r="H1511" s="11">
        <f t="shared" si="46"/>
        <v>0</v>
      </c>
      <c r="I1511" s="11">
        <f t="shared" si="46"/>
        <v>5</v>
      </c>
      <c r="J1511" s="11">
        <f t="shared" si="47"/>
        <v>0</v>
      </c>
    </row>
    <row r="1512" spans="2:10" x14ac:dyDescent="0.3">
      <c r="B1512" s="7">
        <v>41425</v>
      </c>
      <c r="C1512" s="9">
        <v>1097.72</v>
      </c>
      <c r="D1512" s="4" t="s">
        <v>178</v>
      </c>
      <c r="E1512" s="4" t="s">
        <v>24</v>
      </c>
      <c r="F1512" s="4" t="s">
        <v>134</v>
      </c>
      <c r="H1512" s="11">
        <f t="shared" si="46"/>
        <v>0</v>
      </c>
      <c r="I1512" s="11">
        <f t="shared" si="46"/>
        <v>5</v>
      </c>
      <c r="J1512" s="11">
        <f t="shared" si="47"/>
        <v>0</v>
      </c>
    </row>
    <row r="1513" spans="2:10" x14ac:dyDescent="0.3">
      <c r="B1513" s="7">
        <v>41425</v>
      </c>
      <c r="C1513" s="9">
        <v>852.99</v>
      </c>
      <c r="D1513" s="4" t="s">
        <v>178</v>
      </c>
      <c r="E1513" s="4" t="s">
        <v>24</v>
      </c>
      <c r="F1513" s="4" t="s">
        <v>141</v>
      </c>
      <c r="H1513" s="11">
        <f t="shared" si="46"/>
        <v>0</v>
      </c>
      <c r="I1513" s="11">
        <f t="shared" si="46"/>
        <v>5</v>
      </c>
      <c r="J1513" s="11">
        <f t="shared" si="47"/>
        <v>0</v>
      </c>
    </row>
    <row r="1514" spans="2:10" x14ac:dyDescent="0.3">
      <c r="B1514" s="7">
        <v>41425</v>
      </c>
      <c r="C1514" s="9">
        <v>462.56</v>
      </c>
      <c r="D1514" s="4" t="s">
        <v>178</v>
      </c>
      <c r="E1514" s="4" t="s">
        <v>24</v>
      </c>
      <c r="F1514" s="4" t="s">
        <v>135</v>
      </c>
      <c r="H1514" s="11">
        <f t="shared" si="46"/>
        <v>0</v>
      </c>
      <c r="I1514" s="11">
        <f t="shared" si="46"/>
        <v>5</v>
      </c>
      <c r="J1514" s="11">
        <f t="shared" si="47"/>
        <v>0</v>
      </c>
    </row>
    <row r="1515" spans="2:10" x14ac:dyDescent="0.3">
      <c r="B1515" s="7">
        <v>41455</v>
      </c>
      <c r="C1515" s="9">
        <v>1053015.44</v>
      </c>
      <c r="D1515" s="4" t="s">
        <v>178</v>
      </c>
      <c r="E1515" s="4" t="s">
        <v>24</v>
      </c>
      <c r="F1515" s="4" t="s">
        <v>130</v>
      </c>
      <c r="H1515" s="11">
        <f t="shared" si="46"/>
        <v>0</v>
      </c>
      <c r="I1515" s="11">
        <f t="shared" si="46"/>
        <v>6</v>
      </c>
      <c r="J1515" s="11">
        <f t="shared" si="47"/>
        <v>0</v>
      </c>
    </row>
    <row r="1516" spans="2:10" x14ac:dyDescent="0.3">
      <c r="B1516" s="7">
        <v>41455</v>
      </c>
      <c r="C1516" s="9">
        <v>235351.38</v>
      </c>
      <c r="D1516" s="4" t="s">
        <v>178</v>
      </c>
      <c r="E1516" s="4" t="s">
        <v>24</v>
      </c>
      <c r="F1516" s="4" t="s">
        <v>143</v>
      </c>
      <c r="H1516" s="11">
        <f t="shared" si="46"/>
        <v>0</v>
      </c>
      <c r="I1516" s="11">
        <f t="shared" si="46"/>
        <v>6</v>
      </c>
      <c r="J1516" s="11">
        <f t="shared" si="47"/>
        <v>0</v>
      </c>
    </row>
    <row r="1517" spans="2:10" x14ac:dyDescent="0.3">
      <c r="B1517" s="7">
        <v>41455</v>
      </c>
      <c r="C1517" s="9">
        <v>235125.03</v>
      </c>
      <c r="D1517" s="4" t="s">
        <v>178</v>
      </c>
      <c r="E1517" s="4" t="s">
        <v>24</v>
      </c>
      <c r="F1517" s="4" t="s">
        <v>128</v>
      </c>
      <c r="H1517" s="11">
        <f t="shared" si="46"/>
        <v>0</v>
      </c>
      <c r="I1517" s="11">
        <f t="shared" si="46"/>
        <v>6</v>
      </c>
      <c r="J1517" s="11">
        <f t="shared" si="47"/>
        <v>0</v>
      </c>
    </row>
    <row r="1518" spans="2:10" x14ac:dyDescent="0.3">
      <c r="B1518" s="7">
        <v>41455</v>
      </c>
      <c r="C1518" s="9">
        <v>212966.75</v>
      </c>
      <c r="D1518" s="4" t="s">
        <v>178</v>
      </c>
      <c r="E1518" s="4" t="s">
        <v>24</v>
      </c>
      <c r="F1518" s="4" t="s">
        <v>127</v>
      </c>
      <c r="H1518" s="11">
        <f t="shared" si="46"/>
        <v>0</v>
      </c>
      <c r="I1518" s="11">
        <f t="shared" si="46"/>
        <v>6</v>
      </c>
      <c r="J1518" s="11">
        <f t="shared" si="47"/>
        <v>0</v>
      </c>
    </row>
    <row r="1519" spans="2:10" x14ac:dyDescent="0.3">
      <c r="B1519" s="7">
        <v>41455</v>
      </c>
      <c r="C1519" s="9">
        <v>212491.63</v>
      </c>
      <c r="D1519" s="4" t="s">
        <v>178</v>
      </c>
      <c r="E1519" s="4" t="s">
        <v>24</v>
      </c>
      <c r="F1519" s="4" t="s">
        <v>142</v>
      </c>
      <c r="H1519" s="11">
        <f t="shared" si="46"/>
        <v>0</v>
      </c>
      <c r="I1519" s="11">
        <f t="shared" si="46"/>
        <v>6</v>
      </c>
      <c r="J1519" s="11">
        <f t="shared" si="47"/>
        <v>0</v>
      </c>
    </row>
    <row r="1520" spans="2:10" x14ac:dyDescent="0.3">
      <c r="B1520" s="7">
        <v>41455</v>
      </c>
      <c r="C1520" s="9">
        <v>179131.86</v>
      </c>
      <c r="D1520" s="4" t="s">
        <v>178</v>
      </c>
      <c r="E1520" s="4" t="s">
        <v>24</v>
      </c>
      <c r="F1520" s="4" t="s">
        <v>144</v>
      </c>
      <c r="H1520" s="11">
        <f t="shared" si="46"/>
        <v>0</v>
      </c>
      <c r="I1520" s="11">
        <f t="shared" si="46"/>
        <v>6</v>
      </c>
      <c r="J1520" s="11">
        <f t="shared" si="47"/>
        <v>0</v>
      </c>
    </row>
    <row r="1521" spans="2:10" x14ac:dyDescent="0.3">
      <c r="B1521" s="7">
        <v>41455</v>
      </c>
      <c r="C1521" s="9">
        <v>193443.57</v>
      </c>
      <c r="D1521" s="4" t="s">
        <v>178</v>
      </c>
      <c r="E1521" s="4" t="s">
        <v>24</v>
      </c>
      <c r="F1521" s="4" t="s">
        <v>130</v>
      </c>
      <c r="H1521" s="11">
        <f t="shared" si="46"/>
        <v>0</v>
      </c>
      <c r="I1521" s="11">
        <f t="shared" si="46"/>
        <v>6</v>
      </c>
      <c r="J1521" s="11">
        <f t="shared" si="47"/>
        <v>0</v>
      </c>
    </row>
    <row r="1522" spans="2:10" x14ac:dyDescent="0.3">
      <c r="B1522" s="7">
        <v>41455</v>
      </c>
      <c r="C1522" s="9">
        <v>183842.82</v>
      </c>
      <c r="D1522" s="4" t="s">
        <v>178</v>
      </c>
      <c r="E1522" s="4" t="s">
        <v>24</v>
      </c>
      <c r="F1522" s="4" t="s">
        <v>143</v>
      </c>
      <c r="H1522" s="11">
        <f t="shared" si="46"/>
        <v>0</v>
      </c>
      <c r="I1522" s="11">
        <f t="shared" si="46"/>
        <v>6</v>
      </c>
      <c r="J1522" s="11">
        <f t="shared" si="47"/>
        <v>0</v>
      </c>
    </row>
    <row r="1523" spans="2:10" x14ac:dyDescent="0.3">
      <c r="B1523" s="7">
        <v>41455</v>
      </c>
      <c r="C1523" s="9">
        <v>181494.09</v>
      </c>
      <c r="D1523" s="4" t="s">
        <v>178</v>
      </c>
      <c r="E1523" s="4" t="s">
        <v>24</v>
      </c>
      <c r="F1523" s="4" t="s">
        <v>130</v>
      </c>
      <c r="H1523" s="11">
        <f t="shared" si="46"/>
        <v>0</v>
      </c>
      <c r="I1523" s="11">
        <f t="shared" si="46"/>
        <v>6</v>
      </c>
      <c r="J1523" s="11">
        <f t="shared" si="47"/>
        <v>0</v>
      </c>
    </row>
    <row r="1524" spans="2:10" x14ac:dyDescent="0.3">
      <c r="B1524" s="7">
        <v>41455</v>
      </c>
      <c r="C1524" s="9">
        <v>152508.51</v>
      </c>
      <c r="D1524" s="4" t="s">
        <v>178</v>
      </c>
      <c r="E1524" s="4" t="s">
        <v>24</v>
      </c>
      <c r="F1524" s="4" t="s">
        <v>142</v>
      </c>
      <c r="H1524" s="11">
        <f t="shared" si="46"/>
        <v>0</v>
      </c>
      <c r="I1524" s="11">
        <f t="shared" si="46"/>
        <v>6</v>
      </c>
      <c r="J1524" s="11">
        <f t="shared" si="47"/>
        <v>0</v>
      </c>
    </row>
    <row r="1525" spans="2:10" x14ac:dyDescent="0.3">
      <c r="B1525" s="7">
        <v>41455</v>
      </c>
      <c r="C1525" s="9">
        <v>131430.72</v>
      </c>
      <c r="D1525" s="4" t="s">
        <v>178</v>
      </c>
      <c r="E1525" s="4" t="s">
        <v>24</v>
      </c>
      <c r="F1525" s="4" t="s">
        <v>139</v>
      </c>
      <c r="H1525" s="11">
        <f t="shared" si="46"/>
        <v>0</v>
      </c>
      <c r="I1525" s="11">
        <f t="shared" si="46"/>
        <v>6</v>
      </c>
      <c r="J1525" s="11">
        <f t="shared" si="47"/>
        <v>0</v>
      </c>
    </row>
    <row r="1526" spans="2:10" x14ac:dyDescent="0.3">
      <c r="B1526" s="7">
        <v>41455</v>
      </c>
      <c r="C1526" s="9">
        <v>107898.83</v>
      </c>
      <c r="D1526" s="4" t="s">
        <v>178</v>
      </c>
      <c r="E1526" s="4" t="s">
        <v>24</v>
      </c>
      <c r="F1526" s="4" t="s">
        <v>146</v>
      </c>
      <c r="H1526" s="11">
        <f t="shared" si="46"/>
        <v>0</v>
      </c>
      <c r="I1526" s="11">
        <f t="shared" si="46"/>
        <v>6</v>
      </c>
      <c r="J1526" s="11">
        <f t="shared" si="47"/>
        <v>0</v>
      </c>
    </row>
    <row r="1527" spans="2:10" x14ac:dyDescent="0.3">
      <c r="B1527" s="7">
        <v>41455</v>
      </c>
      <c r="C1527" s="9">
        <v>111763.25</v>
      </c>
      <c r="D1527" s="4" t="s">
        <v>178</v>
      </c>
      <c r="E1527" s="4" t="s">
        <v>24</v>
      </c>
      <c r="F1527" s="4" t="s">
        <v>141</v>
      </c>
      <c r="H1527" s="11">
        <f t="shared" si="46"/>
        <v>0</v>
      </c>
      <c r="I1527" s="11">
        <f t="shared" si="46"/>
        <v>6</v>
      </c>
      <c r="J1527" s="11">
        <f t="shared" si="47"/>
        <v>0</v>
      </c>
    </row>
    <row r="1528" spans="2:10" x14ac:dyDescent="0.3">
      <c r="B1528" s="7">
        <v>41455</v>
      </c>
      <c r="C1528" s="9">
        <v>110305.9</v>
      </c>
      <c r="D1528" s="4" t="s">
        <v>178</v>
      </c>
      <c r="E1528" s="4" t="s">
        <v>24</v>
      </c>
      <c r="F1528" s="4" t="s">
        <v>141</v>
      </c>
      <c r="H1528" s="11">
        <f t="shared" si="46"/>
        <v>0</v>
      </c>
      <c r="I1528" s="11">
        <f t="shared" si="46"/>
        <v>6</v>
      </c>
      <c r="J1528" s="11">
        <f t="shared" si="47"/>
        <v>0</v>
      </c>
    </row>
    <row r="1529" spans="2:10" x14ac:dyDescent="0.3">
      <c r="B1529" s="7">
        <v>41455</v>
      </c>
      <c r="C1529" s="9">
        <v>102964.15</v>
      </c>
      <c r="D1529" s="4" t="s">
        <v>178</v>
      </c>
      <c r="E1529" s="4" t="s">
        <v>24</v>
      </c>
      <c r="F1529" s="4" t="s">
        <v>133</v>
      </c>
      <c r="H1529" s="11">
        <f t="shared" si="46"/>
        <v>0</v>
      </c>
      <c r="I1529" s="11">
        <f t="shared" si="46"/>
        <v>6</v>
      </c>
      <c r="J1529" s="11">
        <f t="shared" si="47"/>
        <v>0</v>
      </c>
    </row>
    <row r="1530" spans="2:10" x14ac:dyDescent="0.3">
      <c r="B1530" s="7">
        <v>41455</v>
      </c>
      <c r="C1530" s="9">
        <v>102923.73</v>
      </c>
      <c r="D1530" s="4" t="s">
        <v>178</v>
      </c>
      <c r="E1530" s="4" t="s">
        <v>24</v>
      </c>
      <c r="F1530" s="4" t="s">
        <v>130</v>
      </c>
      <c r="H1530" s="11">
        <f t="shared" si="46"/>
        <v>0</v>
      </c>
      <c r="I1530" s="11">
        <f t="shared" si="46"/>
        <v>6</v>
      </c>
      <c r="J1530" s="11">
        <f t="shared" si="47"/>
        <v>0</v>
      </c>
    </row>
    <row r="1531" spans="2:10" x14ac:dyDescent="0.3">
      <c r="B1531" s="7">
        <v>41455</v>
      </c>
      <c r="C1531" s="9">
        <v>91593.23</v>
      </c>
      <c r="D1531" s="4" t="s">
        <v>178</v>
      </c>
      <c r="E1531" s="4" t="s">
        <v>24</v>
      </c>
      <c r="F1531" s="4" t="s">
        <v>141</v>
      </c>
      <c r="H1531" s="11">
        <f t="shared" si="46"/>
        <v>0</v>
      </c>
      <c r="I1531" s="11">
        <f t="shared" si="46"/>
        <v>6</v>
      </c>
      <c r="J1531" s="11">
        <f t="shared" si="47"/>
        <v>0</v>
      </c>
    </row>
    <row r="1532" spans="2:10" x14ac:dyDescent="0.3">
      <c r="B1532" s="7">
        <v>41455</v>
      </c>
      <c r="C1532" s="9">
        <v>87944.22</v>
      </c>
      <c r="D1532" s="4" t="s">
        <v>178</v>
      </c>
      <c r="E1532" s="4" t="s">
        <v>24</v>
      </c>
      <c r="F1532" s="4" t="s">
        <v>134</v>
      </c>
      <c r="H1532" s="11">
        <f t="shared" si="46"/>
        <v>0</v>
      </c>
      <c r="I1532" s="11">
        <f t="shared" si="46"/>
        <v>6</v>
      </c>
      <c r="J1532" s="11">
        <f t="shared" si="47"/>
        <v>0</v>
      </c>
    </row>
    <row r="1533" spans="2:10" x14ac:dyDescent="0.3">
      <c r="B1533" s="7">
        <v>41455</v>
      </c>
      <c r="C1533" s="9">
        <v>78380.960000000006</v>
      </c>
      <c r="D1533" s="4" t="s">
        <v>178</v>
      </c>
      <c r="E1533" s="4" t="s">
        <v>24</v>
      </c>
      <c r="F1533" s="4" t="s">
        <v>129</v>
      </c>
      <c r="H1533" s="11">
        <f t="shared" si="46"/>
        <v>0</v>
      </c>
      <c r="I1533" s="11">
        <f t="shared" si="46"/>
        <v>6</v>
      </c>
      <c r="J1533" s="11">
        <f t="shared" si="47"/>
        <v>0</v>
      </c>
    </row>
    <row r="1534" spans="2:10" x14ac:dyDescent="0.3">
      <c r="B1534" s="7">
        <v>41455</v>
      </c>
      <c r="C1534" s="9">
        <v>73705.48</v>
      </c>
      <c r="D1534" s="4" t="s">
        <v>178</v>
      </c>
      <c r="E1534" s="4" t="s">
        <v>24</v>
      </c>
      <c r="F1534" s="4" t="s">
        <v>139</v>
      </c>
      <c r="H1534" s="11">
        <f t="shared" si="46"/>
        <v>0</v>
      </c>
      <c r="I1534" s="11">
        <f t="shared" si="46"/>
        <v>6</v>
      </c>
      <c r="J1534" s="11">
        <f t="shared" si="47"/>
        <v>0</v>
      </c>
    </row>
    <row r="1535" spans="2:10" x14ac:dyDescent="0.3">
      <c r="B1535" s="7">
        <v>41455</v>
      </c>
      <c r="C1535" s="9">
        <v>69617.710000000006</v>
      </c>
      <c r="D1535" s="4" t="s">
        <v>178</v>
      </c>
      <c r="E1535" s="4" t="s">
        <v>24</v>
      </c>
      <c r="F1535" s="4" t="s">
        <v>135</v>
      </c>
      <c r="H1535" s="11">
        <f t="shared" si="46"/>
        <v>0</v>
      </c>
      <c r="I1535" s="11">
        <f t="shared" si="46"/>
        <v>6</v>
      </c>
      <c r="J1535" s="11">
        <f t="shared" si="47"/>
        <v>0</v>
      </c>
    </row>
    <row r="1536" spans="2:10" x14ac:dyDescent="0.3">
      <c r="B1536" s="7">
        <v>41455</v>
      </c>
      <c r="C1536" s="9">
        <v>68692.009999999995</v>
      </c>
      <c r="D1536" s="4" t="s">
        <v>178</v>
      </c>
      <c r="E1536" s="4" t="s">
        <v>24</v>
      </c>
      <c r="F1536" s="4" t="s">
        <v>138</v>
      </c>
      <c r="H1536" s="11">
        <f t="shared" si="46"/>
        <v>0</v>
      </c>
      <c r="I1536" s="11">
        <f t="shared" si="46"/>
        <v>6</v>
      </c>
      <c r="J1536" s="11">
        <f t="shared" si="47"/>
        <v>0</v>
      </c>
    </row>
    <row r="1537" spans="2:10" x14ac:dyDescent="0.3">
      <c r="B1537" s="7">
        <v>41455</v>
      </c>
      <c r="C1537" s="9">
        <v>68058.27</v>
      </c>
      <c r="D1537" s="4" t="s">
        <v>178</v>
      </c>
      <c r="E1537" s="4" t="s">
        <v>24</v>
      </c>
      <c r="F1537" s="4" t="s">
        <v>129</v>
      </c>
      <c r="H1537" s="11">
        <f t="shared" si="46"/>
        <v>0</v>
      </c>
      <c r="I1537" s="11">
        <f t="shared" si="46"/>
        <v>6</v>
      </c>
      <c r="J1537" s="11">
        <f t="shared" si="47"/>
        <v>0</v>
      </c>
    </row>
    <row r="1538" spans="2:10" x14ac:dyDescent="0.3">
      <c r="B1538" s="7">
        <v>41455</v>
      </c>
      <c r="C1538" s="9">
        <v>56066.64</v>
      </c>
      <c r="D1538" s="4" t="s">
        <v>178</v>
      </c>
      <c r="E1538" s="4" t="s">
        <v>24</v>
      </c>
      <c r="F1538" s="4" t="s">
        <v>128</v>
      </c>
      <c r="H1538" s="11">
        <f t="shared" si="46"/>
        <v>0</v>
      </c>
      <c r="I1538" s="11">
        <f t="shared" si="46"/>
        <v>6</v>
      </c>
      <c r="J1538" s="11">
        <f t="shared" si="47"/>
        <v>0</v>
      </c>
    </row>
    <row r="1539" spans="2:10" x14ac:dyDescent="0.3">
      <c r="B1539" s="7">
        <v>41455</v>
      </c>
      <c r="C1539" s="9">
        <v>58410</v>
      </c>
      <c r="D1539" s="4" t="s">
        <v>178</v>
      </c>
      <c r="E1539" s="4" t="s">
        <v>24</v>
      </c>
      <c r="F1539" s="4" t="s">
        <v>127</v>
      </c>
      <c r="H1539" s="11">
        <f t="shared" si="46"/>
        <v>0</v>
      </c>
      <c r="I1539" s="11">
        <f t="shared" si="46"/>
        <v>6</v>
      </c>
      <c r="J1539" s="11">
        <f t="shared" si="47"/>
        <v>0</v>
      </c>
    </row>
    <row r="1540" spans="2:10" x14ac:dyDescent="0.3">
      <c r="B1540" s="7">
        <v>41455</v>
      </c>
      <c r="C1540" s="9">
        <v>57241.8</v>
      </c>
      <c r="D1540" s="4" t="s">
        <v>178</v>
      </c>
      <c r="E1540" s="4" t="s">
        <v>24</v>
      </c>
      <c r="F1540" s="4" t="s">
        <v>134</v>
      </c>
      <c r="H1540" s="11">
        <f t="shared" ref="H1540:I1603" si="48">IF(ISBLANK(A1540),0,MONTH(A1540))</f>
        <v>0</v>
      </c>
      <c r="I1540" s="11">
        <f t="shared" si="48"/>
        <v>6</v>
      </c>
      <c r="J1540" s="11">
        <f t="shared" ref="J1540:J1603" si="49">WEEKNUM(A1540)</f>
        <v>0</v>
      </c>
    </row>
    <row r="1541" spans="2:10" x14ac:dyDescent="0.3">
      <c r="B1541" s="7">
        <v>41455</v>
      </c>
      <c r="C1541" s="9">
        <v>50822.01</v>
      </c>
      <c r="D1541" s="4" t="s">
        <v>178</v>
      </c>
      <c r="E1541" s="4" t="s">
        <v>24</v>
      </c>
      <c r="F1541" s="4" t="s">
        <v>131</v>
      </c>
      <c r="H1541" s="11">
        <f t="shared" si="48"/>
        <v>0</v>
      </c>
      <c r="I1541" s="11">
        <f t="shared" si="48"/>
        <v>6</v>
      </c>
      <c r="J1541" s="11">
        <f t="shared" si="49"/>
        <v>0</v>
      </c>
    </row>
    <row r="1542" spans="2:10" x14ac:dyDescent="0.3">
      <c r="B1542" s="7">
        <v>41455</v>
      </c>
      <c r="C1542" s="9">
        <v>50065.93</v>
      </c>
      <c r="D1542" s="4" t="s">
        <v>178</v>
      </c>
      <c r="E1542" s="4" t="s">
        <v>24</v>
      </c>
      <c r="F1542" s="4" t="s">
        <v>127</v>
      </c>
      <c r="H1542" s="11">
        <f t="shared" si="48"/>
        <v>0</v>
      </c>
      <c r="I1542" s="11">
        <f t="shared" si="48"/>
        <v>6</v>
      </c>
      <c r="J1542" s="11">
        <f t="shared" si="49"/>
        <v>0</v>
      </c>
    </row>
    <row r="1543" spans="2:10" x14ac:dyDescent="0.3">
      <c r="B1543" s="7">
        <v>41455</v>
      </c>
      <c r="C1543" s="9">
        <v>45318.04</v>
      </c>
      <c r="D1543" s="4" t="s">
        <v>178</v>
      </c>
      <c r="E1543" s="4" t="s">
        <v>24</v>
      </c>
      <c r="F1543" s="4" t="s">
        <v>142</v>
      </c>
      <c r="H1543" s="11">
        <f t="shared" si="48"/>
        <v>0</v>
      </c>
      <c r="I1543" s="11">
        <f t="shared" si="48"/>
        <v>6</v>
      </c>
      <c r="J1543" s="11">
        <f t="shared" si="49"/>
        <v>0</v>
      </c>
    </row>
    <row r="1544" spans="2:10" x14ac:dyDescent="0.3">
      <c r="B1544" s="7">
        <v>41455</v>
      </c>
      <c r="C1544" s="9">
        <v>43994.86</v>
      </c>
      <c r="D1544" s="4" t="s">
        <v>178</v>
      </c>
      <c r="E1544" s="4" t="s">
        <v>24</v>
      </c>
      <c r="F1544" s="4" t="s">
        <v>131</v>
      </c>
      <c r="H1544" s="11">
        <f t="shared" si="48"/>
        <v>0</v>
      </c>
      <c r="I1544" s="11">
        <f t="shared" si="48"/>
        <v>6</v>
      </c>
      <c r="J1544" s="11">
        <f t="shared" si="49"/>
        <v>0</v>
      </c>
    </row>
    <row r="1545" spans="2:10" x14ac:dyDescent="0.3">
      <c r="B1545" s="7">
        <v>41455</v>
      </c>
      <c r="C1545" s="9">
        <v>42308.89</v>
      </c>
      <c r="D1545" s="4" t="s">
        <v>178</v>
      </c>
      <c r="E1545" s="4" t="s">
        <v>24</v>
      </c>
      <c r="F1545" s="4" t="s">
        <v>143</v>
      </c>
      <c r="H1545" s="11">
        <f t="shared" si="48"/>
        <v>0</v>
      </c>
      <c r="I1545" s="11">
        <f t="shared" si="48"/>
        <v>6</v>
      </c>
      <c r="J1545" s="11">
        <f t="shared" si="49"/>
        <v>0</v>
      </c>
    </row>
    <row r="1546" spans="2:10" x14ac:dyDescent="0.3">
      <c r="B1546" s="7">
        <v>41455</v>
      </c>
      <c r="C1546" s="9">
        <v>42021.53</v>
      </c>
      <c r="D1546" s="4" t="s">
        <v>178</v>
      </c>
      <c r="E1546" s="4" t="s">
        <v>24</v>
      </c>
      <c r="F1546" s="4" t="s">
        <v>138</v>
      </c>
      <c r="H1546" s="11">
        <f t="shared" si="48"/>
        <v>0</v>
      </c>
      <c r="I1546" s="11">
        <f t="shared" si="48"/>
        <v>6</v>
      </c>
      <c r="J1546" s="11">
        <f t="shared" si="49"/>
        <v>0</v>
      </c>
    </row>
    <row r="1547" spans="2:10" x14ac:dyDescent="0.3">
      <c r="B1547" s="7">
        <v>41455</v>
      </c>
      <c r="C1547" s="9">
        <v>41529.51</v>
      </c>
      <c r="D1547" s="4" t="s">
        <v>178</v>
      </c>
      <c r="E1547" s="4" t="s">
        <v>24</v>
      </c>
      <c r="F1547" s="4" t="s">
        <v>147</v>
      </c>
      <c r="H1547" s="11">
        <f t="shared" si="48"/>
        <v>0</v>
      </c>
      <c r="I1547" s="11">
        <f t="shared" si="48"/>
        <v>6</v>
      </c>
      <c r="J1547" s="11">
        <f t="shared" si="49"/>
        <v>0</v>
      </c>
    </row>
    <row r="1548" spans="2:10" x14ac:dyDescent="0.3">
      <c r="B1548" s="7">
        <v>41455</v>
      </c>
      <c r="C1548" s="9">
        <v>39813.199999999997</v>
      </c>
      <c r="D1548" s="4" t="s">
        <v>178</v>
      </c>
      <c r="E1548" s="4" t="s">
        <v>24</v>
      </c>
      <c r="F1548" s="4" t="s">
        <v>134</v>
      </c>
      <c r="H1548" s="11">
        <f t="shared" si="48"/>
        <v>0</v>
      </c>
      <c r="I1548" s="11">
        <f t="shared" si="48"/>
        <v>6</v>
      </c>
      <c r="J1548" s="11">
        <f t="shared" si="49"/>
        <v>0</v>
      </c>
    </row>
    <row r="1549" spans="2:10" x14ac:dyDescent="0.3">
      <c r="B1549" s="7">
        <v>41455</v>
      </c>
      <c r="C1549" s="9">
        <v>39035.11</v>
      </c>
      <c r="D1549" s="4" t="s">
        <v>178</v>
      </c>
      <c r="E1549" s="4" t="s">
        <v>24</v>
      </c>
      <c r="F1549" s="4" t="s">
        <v>131</v>
      </c>
      <c r="H1549" s="11">
        <f t="shared" si="48"/>
        <v>0</v>
      </c>
      <c r="I1549" s="11">
        <f t="shared" si="48"/>
        <v>6</v>
      </c>
      <c r="J1549" s="11">
        <f t="shared" si="49"/>
        <v>0</v>
      </c>
    </row>
    <row r="1550" spans="2:10" x14ac:dyDescent="0.3">
      <c r="B1550" s="7">
        <v>41455</v>
      </c>
      <c r="C1550" s="9">
        <v>38744.57</v>
      </c>
      <c r="D1550" s="4" t="s">
        <v>178</v>
      </c>
      <c r="E1550" s="4" t="s">
        <v>24</v>
      </c>
      <c r="F1550" s="4" t="s">
        <v>129</v>
      </c>
      <c r="H1550" s="11">
        <f t="shared" si="48"/>
        <v>0</v>
      </c>
      <c r="I1550" s="11">
        <f t="shared" si="48"/>
        <v>6</v>
      </c>
      <c r="J1550" s="11">
        <f t="shared" si="49"/>
        <v>0</v>
      </c>
    </row>
    <row r="1551" spans="2:10" x14ac:dyDescent="0.3">
      <c r="B1551" s="7">
        <v>41455</v>
      </c>
      <c r="C1551" s="9">
        <v>37927.480000000003</v>
      </c>
      <c r="D1551" s="4" t="s">
        <v>178</v>
      </c>
      <c r="E1551" s="4" t="s">
        <v>24</v>
      </c>
      <c r="F1551" s="4" t="s">
        <v>134</v>
      </c>
      <c r="H1551" s="11">
        <f t="shared" si="48"/>
        <v>0</v>
      </c>
      <c r="I1551" s="11">
        <f t="shared" si="48"/>
        <v>6</v>
      </c>
      <c r="J1551" s="11">
        <f t="shared" si="49"/>
        <v>0</v>
      </c>
    </row>
    <row r="1552" spans="2:10" x14ac:dyDescent="0.3">
      <c r="B1552" s="7">
        <v>41455</v>
      </c>
      <c r="C1552" s="9">
        <v>36318.06</v>
      </c>
      <c r="D1552" s="4" t="s">
        <v>178</v>
      </c>
      <c r="E1552" s="4" t="s">
        <v>24</v>
      </c>
      <c r="F1552" s="4" t="s">
        <v>137</v>
      </c>
      <c r="H1552" s="11">
        <f t="shared" si="48"/>
        <v>0</v>
      </c>
      <c r="I1552" s="11">
        <f t="shared" si="48"/>
        <v>6</v>
      </c>
      <c r="J1552" s="11">
        <f t="shared" si="49"/>
        <v>0</v>
      </c>
    </row>
    <row r="1553" spans="2:10" x14ac:dyDescent="0.3">
      <c r="B1553" s="7">
        <v>41455</v>
      </c>
      <c r="C1553" s="9">
        <v>34023.83</v>
      </c>
      <c r="D1553" s="4" t="s">
        <v>178</v>
      </c>
      <c r="E1553" s="4" t="s">
        <v>24</v>
      </c>
      <c r="F1553" s="4" t="s">
        <v>139</v>
      </c>
      <c r="H1553" s="11">
        <f t="shared" si="48"/>
        <v>0</v>
      </c>
      <c r="I1553" s="11">
        <f t="shared" si="48"/>
        <v>6</v>
      </c>
      <c r="J1553" s="11">
        <f t="shared" si="49"/>
        <v>0</v>
      </c>
    </row>
    <row r="1554" spans="2:10" x14ac:dyDescent="0.3">
      <c r="B1554" s="7">
        <v>41455</v>
      </c>
      <c r="C1554" s="9">
        <v>33429.21</v>
      </c>
      <c r="D1554" s="4" t="s">
        <v>178</v>
      </c>
      <c r="E1554" s="4" t="s">
        <v>24</v>
      </c>
      <c r="F1554" s="4" t="s">
        <v>144</v>
      </c>
      <c r="H1554" s="11">
        <f t="shared" si="48"/>
        <v>0</v>
      </c>
      <c r="I1554" s="11">
        <f t="shared" si="48"/>
        <v>6</v>
      </c>
      <c r="J1554" s="11">
        <f t="shared" si="49"/>
        <v>0</v>
      </c>
    </row>
    <row r="1555" spans="2:10" x14ac:dyDescent="0.3">
      <c r="B1555" s="7">
        <v>41455</v>
      </c>
      <c r="C1555" s="9">
        <v>33203.75</v>
      </c>
      <c r="D1555" s="4" t="s">
        <v>178</v>
      </c>
      <c r="E1555" s="4" t="s">
        <v>24</v>
      </c>
      <c r="F1555" s="4" t="s">
        <v>141</v>
      </c>
      <c r="H1555" s="11">
        <f t="shared" si="48"/>
        <v>0</v>
      </c>
      <c r="I1555" s="11">
        <f t="shared" si="48"/>
        <v>6</v>
      </c>
      <c r="J1555" s="11">
        <f t="shared" si="49"/>
        <v>0</v>
      </c>
    </row>
    <row r="1556" spans="2:10" x14ac:dyDescent="0.3">
      <c r="B1556" s="7">
        <v>41455</v>
      </c>
      <c r="C1556" s="9">
        <v>32300.73</v>
      </c>
      <c r="D1556" s="4" t="s">
        <v>178</v>
      </c>
      <c r="E1556" s="4" t="s">
        <v>24</v>
      </c>
      <c r="F1556" s="4" t="s">
        <v>132</v>
      </c>
      <c r="H1556" s="11">
        <f t="shared" si="48"/>
        <v>0</v>
      </c>
      <c r="I1556" s="11">
        <f t="shared" si="48"/>
        <v>6</v>
      </c>
      <c r="J1556" s="11">
        <f t="shared" si="49"/>
        <v>0</v>
      </c>
    </row>
    <row r="1557" spans="2:10" x14ac:dyDescent="0.3">
      <c r="B1557" s="7">
        <v>41455</v>
      </c>
      <c r="C1557" s="9">
        <v>31760.080000000002</v>
      </c>
      <c r="D1557" s="4" t="s">
        <v>178</v>
      </c>
      <c r="E1557" s="4" t="s">
        <v>24</v>
      </c>
      <c r="F1557" s="4" t="s">
        <v>144</v>
      </c>
      <c r="H1557" s="11">
        <f t="shared" si="48"/>
        <v>0</v>
      </c>
      <c r="I1557" s="11">
        <f t="shared" si="48"/>
        <v>6</v>
      </c>
      <c r="J1557" s="11">
        <f t="shared" si="49"/>
        <v>0</v>
      </c>
    </row>
    <row r="1558" spans="2:10" x14ac:dyDescent="0.3">
      <c r="B1558" s="7">
        <v>41455</v>
      </c>
      <c r="C1558" s="9">
        <v>30258.63</v>
      </c>
      <c r="D1558" s="4" t="s">
        <v>178</v>
      </c>
      <c r="E1558" s="4" t="s">
        <v>24</v>
      </c>
      <c r="F1558" s="4" t="s">
        <v>129</v>
      </c>
      <c r="H1558" s="11">
        <f t="shared" si="48"/>
        <v>0</v>
      </c>
      <c r="I1558" s="11">
        <f t="shared" si="48"/>
        <v>6</v>
      </c>
      <c r="J1558" s="11">
        <f t="shared" si="49"/>
        <v>0</v>
      </c>
    </row>
    <row r="1559" spans="2:10" x14ac:dyDescent="0.3">
      <c r="B1559" s="7">
        <v>41455</v>
      </c>
      <c r="C1559" s="9">
        <v>30183.82</v>
      </c>
      <c r="D1559" s="4" t="s">
        <v>178</v>
      </c>
      <c r="E1559" s="4" t="s">
        <v>24</v>
      </c>
      <c r="F1559" s="4" t="s">
        <v>146</v>
      </c>
      <c r="H1559" s="11">
        <f t="shared" si="48"/>
        <v>0</v>
      </c>
      <c r="I1559" s="11">
        <f t="shared" si="48"/>
        <v>6</v>
      </c>
      <c r="J1559" s="11">
        <f t="shared" si="49"/>
        <v>0</v>
      </c>
    </row>
    <row r="1560" spans="2:10" x14ac:dyDescent="0.3">
      <c r="B1560" s="7">
        <v>41455</v>
      </c>
      <c r="C1560" s="9">
        <v>29413.02</v>
      </c>
      <c r="D1560" s="4" t="s">
        <v>178</v>
      </c>
      <c r="E1560" s="4" t="s">
        <v>24</v>
      </c>
      <c r="F1560" s="4" t="s">
        <v>132</v>
      </c>
      <c r="H1560" s="11">
        <f t="shared" si="48"/>
        <v>0</v>
      </c>
      <c r="I1560" s="11">
        <f t="shared" si="48"/>
        <v>6</v>
      </c>
      <c r="J1560" s="11">
        <f t="shared" si="49"/>
        <v>0</v>
      </c>
    </row>
    <row r="1561" spans="2:10" x14ac:dyDescent="0.3">
      <c r="B1561" s="7">
        <v>41455</v>
      </c>
      <c r="C1561" s="9">
        <v>28865.16</v>
      </c>
      <c r="D1561" s="4" t="s">
        <v>178</v>
      </c>
      <c r="E1561" s="4" t="s">
        <v>24</v>
      </c>
      <c r="F1561" s="4" t="s">
        <v>144</v>
      </c>
      <c r="H1561" s="11">
        <f t="shared" si="48"/>
        <v>0</v>
      </c>
      <c r="I1561" s="11">
        <f t="shared" si="48"/>
        <v>6</v>
      </c>
      <c r="J1561" s="11">
        <f t="shared" si="49"/>
        <v>0</v>
      </c>
    </row>
    <row r="1562" spans="2:10" x14ac:dyDescent="0.3">
      <c r="B1562" s="7">
        <v>41455</v>
      </c>
      <c r="C1562" s="9">
        <v>28700.11</v>
      </c>
      <c r="D1562" s="4" t="s">
        <v>178</v>
      </c>
      <c r="E1562" s="4" t="s">
        <v>24</v>
      </c>
      <c r="F1562" s="4" t="s">
        <v>141</v>
      </c>
      <c r="H1562" s="11">
        <f t="shared" si="48"/>
        <v>0</v>
      </c>
      <c r="I1562" s="11">
        <f t="shared" si="48"/>
        <v>6</v>
      </c>
      <c r="J1562" s="11">
        <f t="shared" si="49"/>
        <v>0</v>
      </c>
    </row>
    <row r="1563" spans="2:10" x14ac:dyDescent="0.3">
      <c r="B1563" s="7">
        <v>41455</v>
      </c>
      <c r="C1563" s="9">
        <v>28241.98</v>
      </c>
      <c r="D1563" s="4" t="s">
        <v>178</v>
      </c>
      <c r="E1563" s="4" t="s">
        <v>24</v>
      </c>
      <c r="F1563" s="4" t="s">
        <v>133</v>
      </c>
      <c r="H1563" s="11">
        <f t="shared" si="48"/>
        <v>0</v>
      </c>
      <c r="I1563" s="11">
        <f t="shared" si="48"/>
        <v>6</v>
      </c>
      <c r="J1563" s="11">
        <f t="shared" si="49"/>
        <v>0</v>
      </c>
    </row>
    <row r="1564" spans="2:10" x14ac:dyDescent="0.3">
      <c r="B1564" s="7">
        <v>41455</v>
      </c>
      <c r="C1564" s="9">
        <v>28018.11</v>
      </c>
      <c r="D1564" s="4" t="s">
        <v>178</v>
      </c>
      <c r="E1564" s="4" t="s">
        <v>24</v>
      </c>
      <c r="F1564" s="4" t="s">
        <v>139</v>
      </c>
      <c r="H1564" s="11">
        <f t="shared" si="48"/>
        <v>0</v>
      </c>
      <c r="I1564" s="11">
        <f t="shared" si="48"/>
        <v>6</v>
      </c>
      <c r="J1564" s="11">
        <f t="shared" si="49"/>
        <v>0</v>
      </c>
    </row>
    <row r="1565" spans="2:10" x14ac:dyDescent="0.3">
      <c r="B1565" s="7">
        <v>41455</v>
      </c>
      <c r="C1565" s="9">
        <v>27861.7</v>
      </c>
      <c r="D1565" s="4" t="s">
        <v>178</v>
      </c>
      <c r="E1565" s="4" t="s">
        <v>24</v>
      </c>
      <c r="F1565" s="4" t="s">
        <v>135</v>
      </c>
      <c r="H1565" s="11">
        <f t="shared" si="48"/>
        <v>0</v>
      </c>
      <c r="I1565" s="11">
        <f t="shared" si="48"/>
        <v>6</v>
      </c>
      <c r="J1565" s="11">
        <f t="shared" si="49"/>
        <v>0</v>
      </c>
    </row>
    <row r="1566" spans="2:10" x14ac:dyDescent="0.3">
      <c r="B1566" s="7">
        <v>41455</v>
      </c>
      <c r="C1566" s="9">
        <v>26278.9</v>
      </c>
      <c r="D1566" s="4" t="s">
        <v>178</v>
      </c>
      <c r="E1566" s="4" t="s">
        <v>24</v>
      </c>
      <c r="F1566" s="4" t="s">
        <v>147</v>
      </c>
      <c r="H1566" s="11">
        <f t="shared" si="48"/>
        <v>0</v>
      </c>
      <c r="I1566" s="11">
        <f t="shared" si="48"/>
        <v>6</v>
      </c>
      <c r="J1566" s="11">
        <f t="shared" si="49"/>
        <v>0</v>
      </c>
    </row>
    <row r="1567" spans="2:10" x14ac:dyDescent="0.3">
      <c r="B1567" s="7">
        <v>41455</v>
      </c>
      <c r="C1567" s="9">
        <v>24032.47</v>
      </c>
      <c r="D1567" s="4" t="s">
        <v>178</v>
      </c>
      <c r="E1567" s="4" t="s">
        <v>24</v>
      </c>
      <c r="F1567" s="4" t="s">
        <v>146</v>
      </c>
      <c r="H1567" s="11">
        <f t="shared" si="48"/>
        <v>0</v>
      </c>
      <c r="I1567" s="11">
        <f t="shared" si="48"/>
        <v>6</v>
      </c>
      <c r="J1567" s="11">
        <f t="shared" si="49"/>
        <v>0</v>
      </c>
    </row>
    <row r="1568" spans="2:10" x14ac:dyDescent="0.3">
      <c r="B1568" s="7">
        <v>41455</v>
      </c>
      <c r="C1568" s="9">
        <v>23501.98</v>
      </c>
      <c r="D1568" s="4" t="s">
        <v>178</v>
      </c>
      <c r="E1568" s="4" t="s">
        <v>24</v>
      </c>
      <c r="F1568" s="4" t="s">
        <v>135</v>
      </c>
      <c r="H1568" s="11">
        <f t="shared" si="48"/>
        <v>0</v>
      </c>
      <c r="I1568" s="11">
        <f t="shared" si="48"/>
        <v>6</v>
      </c>
      <c r="J1568" s="11">
        <f t="shared" si="49"/>
        <v>0</v>
      </c>
    </row>
    <row r="1569" spans="2:10" x14ac:dyDescent="0.3">
      <c r="B1569" s="7">
        <v>41455</v>
      </c>
      <c r="C1569" s="9">
        <v>22995.119999999999</v>
      </c>
      <c r="D1569" s="4" t="s">
        <v>178</v>
      </c>
      <c r="E1569" s="4" t="s">
        <v>24</v>
      </c>
      <c r="F1569" s="4" t="s">
        <v>145</v>
      </c>
      <c r="H1569" s="11">
        <f t="shared" si="48"/>
        <v>0</v>
      </c>
      <c r="I1569" s="11">
        <f t="shared" si="48"/>
        <v>6</v>
      </c>
      <c r="J1569" s="11">
        <f t="shared" si="49"/>
        <v>0</v>
      </c>
    </row>
    <row r="1570" spans="2:10" x14ac:dyDescent="0.3">
      <c r="B1570" s="7">
        <v>41455</v>
      </c>
      <c r="C1570" s="9">
        <v>21128.6</v>
      </c>
      <c r="D1570" s="4" t="s">
        <v>178</v>
      </c>
      <c r="E1570" s="4" t="s">
        <v>24</v>
      </c>
      <c r="F1570" s="4" t="s">
        <v>131</v>
      </c>
      <c r="H1570" s="11">
        <f t="shared" si="48"/>
        <v>0</v>
      </c>
      <c r="I1570" s="11">
        <f t="shared" si="48"/>
        <v>6</v>
      </c>
      <c r="J1570" s="11">
        <f t="shared" si="49"/>
        <v>0</v>
      </c>
    </row>
    <row r="1571" spans="2:10" x14ac:dyDescent="0.3">
      <c r="B1571" s="7">
        <v>41455</v>
      </c>
      <c r="C1571" s="9">
        <v>21042.21</v>
      </c>
      <c r="D1571" s="4" t="s">
        <v>178</v>
      </c>
      <c r="E1571" s="4" t="s">
        <v>24</v>
      </c>
      <c r="F1571" s="4" t="s">
        <v>129</v>
      </c>
      <c r="H1571" s="11">
        <f t="shared" si="48"/>
        <v>0</v>
      </c>
      <c r="I1571" s="11">
        <f t="shared" si="48"/>
        <v>6</v>
      </c>
      <c r="J1571" s="11">
        <f t="shared" si="49"/>
        <v>0</v>
      </c>
    </row>
    <row r="1572" spans="2:10" x14ac:dyDescent="0.3">
      <c r="B1572" s="7">
        <v>41455</v>
      </c>
      <c r="C1572" s="9">
        <v>20956.8</v>
      </c>
      <c r="D1572" s="4" t="s">
        <v>178</v>
      </c>
      <c r="E1572" s="4" t="s">
        <v>24</v>
      </c>
      <c r="F1572" s="4" t="s">
        <v>131</v>
      </c>
      <c r="H1572" s="11">
        <f t="shared" si="48"/>
        <v>0</v>
      </c>
      <c r="I1572" s="11">
        <f t="shared" si="48"/>
        <v>6</v>
      </c>
      <c r="J1572" s="11">
        <f t="shared" si="49"/>
        <v>0</v>
      </c>
    </row>
    <row r="1573" spans="2:10" x14ac:dyDescent="0.3">
      <c r="B1573" s="7">
        <v>41455</v>
      </c>
      <c r="C1573" s="9">
        <v>20178</v>
      </c>
      <c r="D1573" s="4" t="s">
        <v>178</v>
      </c>
      <c r="E1573" s="4" t="s">
        <v>24</v>
      </c>
      <c r="F1573" s="4" t="s">
        <v>131</v>
      </c>
      <c r="H1573" s="11">
        <f t="shared" si="48"/>
        <v>0</v>
      </c>
      <c r="I1573" s="11">
        <f t="shared" si="48"/>
        <v>6</v>
      </c>
      <c r="J1573" s="11">
        <f t="shared" si="49"/>
        <v>0</v>
      </c>
    </row>
    <row r="1574" spans="2:10" x14ac:dyDescent="0.3">
      <c r="B1574" s="7">
        <v>41455</v>
      </c>
      <c r="C1574" s="9">
        <v>20172.55</v>
      </c>
      <c r="D1574" s="4" t="s">
        <v>178</v>
      </c>
      <c r="E1574" s="4" t="s">
        <v>24</v>
      </c>
      <c r="F1574" s="4" t="s">
        <v>144</v>
      </c>
      <c r="H1574" s="11">
        <f t="shared" si="48"/>
        <v>0</v>
      </c>
      <c r="I1574" s="11">
        <f t="shared" si="48"/>
        <v>6</v>
      </c>
      <c r="J1574" s="11">
        <f t="shared" si="49"/>
        <v>0</v>
      </c>
    </row>
    <row r="1575" spans="2:10" x14ac:dyDescent="0.3">
      <c r="B1575" s="7">
        <v>41455</v>
      </c>
      <c r="C1575" s="9">
        <v>19691.580000000002</v>
      </c>
      <c r="D1575" s="4" t="s">
        <v>178</v>
      </c>
      <c r="E1575" s="4" t="s">
        <v>24</v>
      </c>
      <c r="F1575" s="4" t="s">
        <v>137</v>
      </c>
      <c r="H1575" s="11">
        <f t="shared" si="48"/>
        <v>0</v>
      </c>
      <c r="I1575" s="11">
        <f t="shared" si="48"/>
        <v>6</v>
      </c>
      <c r="J1575" s="11">
        <f t="shared" si="49"/>
        <v>0</v>
      </c>
    </row>
    <row r="1576" spans="2:10" x14ac:dyDescent="0.3">
      <c r="B1576" s="7">
        <v>41455</v>
      </c>
      <c r="C1576" s="9">
        <v>18785.419999999998</v>
      </c>
      <c r="D1576" s="4" t="s">
        <v>178</v>
      </c>
      <c r="E1576" s="4" t="s">
        <v>24</v>
      </c>
      <c r="F1576" s="4" t="s">
        <v>136</v>
      </c>
      <c r="H1576" s="11">
        <f t="shared" si="48"/>
        <v>0</v>
      </c>
      <c r="I1576" s="11">
        <f t="shared" si="48"/>
        <v>6</v>
      </c>
      <c r="J1576" s="11">
        <f t="shared" si="49"/>
        <v>0</v>
      </c>
    </row>
    <row r="1577" spans="2:10" x14ac:dyDescent="0.3">
      <c r="B1577" s="7">
        <v>41455</v>
      </c>
      <c r="C1577" s="9">
        <v>17071.240000000002</v>
      </c>
      <c r="D1577" s="4" t="s">
        <v>178</v>
      </c>
      <c r="E1577" s="4" t="s">
        <v>24</v>
      </c>
      <c r="F1577" s="4" t="s">
        <v>130</v>
      </c>
      <c r="H1577" s="11">
        <f t="shared" si="48"/>
        <v>0</v>
      </c>
      <c r="I1577" s="11">
        <f t="shared" si="48"/>
        <v>6</v>
      </c>
      <c r="J1577" s="11">
        <f t="shared" si="49"/>
        <v>0</v>
      </c>
    </row>
    <row r="1578" spans="2:10" x14ac:dyDescent="0.3">
      <c r="B1578" s="7">
        <v>41455</v>
      </c>
      <c r="C1578" s="9">
        <v>17065.07</v>
      </c>
      <c r="D1578" s="4" t="s">
        <v>178</v>
      </c>
      <c r="E1578" s="4" t="s">
        <v>24</v>
      </c>
      <c r="F1578" s="4" t="s">
        <v>139</v>
      </c>
      <c r="H1578" s="11">
        <f t="shared" si="48"/>
        <v>0</v>
      </c>
      <c r="I1578" s="11">
        <f t="shared" si="48"/>
        <v>6</v>
      </c>
      <c r="J1578" s="11">
        <f t="shared" si="49"/>
        <v>0</v>
      </c>
    </row>
    <row r="1579" spans="2:10" x14ac:dyDescent="0.3">
      <c r="B1579" s="7">
        <v>41455</v>
      </c>
      <c r="C1579" s="9">
        <v>16210.37</v>
      </c>
      <c r="D1579" s="4" t="s">
        <v>178</v>
      </c>
      <c r="E1579" s="4" t="s">
        <v>24</v>
      </c>
      <c r="F1579" s="4" t="s">
        <v>131</v>
      </c>
      <c r="H1579" s="11">
        <f t="shared" si="48"/>
        <v>0</v>
      </c>
      <c r="I1579" s="11">
        <f t="shared" si="48"/>
        <v>6</v>
      </c>
      <c r="J1579" s="11">
        <f t="shared" si="49"/>
        <v>0</v>
      </c>
    </row>
    <row r="1580" spans="2:10" x14ac:dyDescent="0.3">
      <c r="B1580" s="7">
        <v>41455</v>
      </c>
      <c r="C1580" s="9">
        <v>15403.14</v>
      </c>
      <c r="D1580" s="4" t="s">
        <v>178</v>
      </c>
      <c r="E1580" s="4" t="s">
        <v>24</v>
      </c>
      <c r="F1580" s="4" t="s">
        <v>142</v>
      </c>
      <c r="H1580" s="11">
        <f t="shared" si="48"/>
        <v>0</v>
      </c>
      <c r="I1580" s="11">
        <f t="shared" si="48"/>
        <v>6</v>
      </c>
      <c r="J1580" s="11">
        <f t="shared" si="49"/>
        <v>0</v>
      </c>
    </row>
    <row r="1581" spans="2:10" x14ac:dyDescent="0.3">
      <c r="B1581" s="7">
        <v>41455</v>
      </c>
      <c r="C1581" s="9">
        <v>13047.63</v>
      </c>
      <c r="D1581" s="4" t="s">
        <v>178</v>
      </c>
      <c r="E1581" s="4" t="s">
        <v>24</v>
      </c>
      <c r="F1581" s="4" t="s">
        <v>130</v>
      </c>
      <c r="H1581" s="11">
        <f t="shared" si="48"/>
        <v>0</v>
      </c>
      <c r="I1581" s="11">
        <f t="shared" si="48"/>
        <v>6</v>
      </c>
      <c r="J1581" s="11">
        <f t="shared" si="49"/>
        <v>0</v>
      </c>
    </row>
    <row r="1582" spans="2:10" x14ac:dyDescent="0.3">
      <c r="B1582" s="7">
        <v>41455</v>
      </c>
      <c r="C1582" s="9">
        <v>12126.49</v>
      </c>
      <c r="D1582" s="4" t="s">
        <v>178</v>
      </c>
      <c r="E1582" s="4" t="s">
        <v>24</v>
      </c>
      <c r="F1582" s="4" t="s">
        <v>145</v>
      </c>
      <c r="H1582" s="11">
        <f t="shared" si="48"/>
        <v>0</v>
      </c>
      <c r="I1582" s="11">
        <f t="shared" si="48"/>
        <v>6</v>
      </c>
      <c r="J1582" s="11">
        <f t="shared" si="49"/>
        <v>0</v>
      </c>
    </row>
    <row r="1583" spans="2:10" x14ac:dyDescent="0.3">
      <c r="B1583" s="7">
        <v>41455</v>
      </c>
      <c r="C1583" s="9">
        <v>11499.11</v>
      </c>
      <c r="D1583" s="4" t="s">
        <v>178</v>
      </c>
      <c r="E1583" s="4" t="s">
        <v>24</v>
      </c>
      <c r="F1583" s="4" t="s">
        <v>134</v>
      </c>
      <c r="H1583" s="11">
        <f t="shared" si="48"/>
        <v>0</v>
      </c>
      <c r="I1583" s="11">
        <f t="shared" si="48"/>
        <v>6</v>
      </c>
      <c r="J1583" s="11">
        <f t="shared" si="49"/>
        <v>0</v>
      </c>
    </row>
    <row r="1584" spans="2:10" x14ac:dyDescent="0.3">
      <c r="B1584" s="7">
        <v>41455</v>
      </c>
      <c r="C1584" s="9">
        <v>11295.44</v>
      </c>
      <c r="D1584" s="4" t="s">
        <v>178</v>
      </c>
      <c r="E1584" s="4" t="s">
        <v>24</v>
      </c>
      <c r="F1584" s="4" t="s">
        <v>128</v>
      </c>
      <c r="H1584" s="11">
        <f t="shared" si="48"/>
        <v>0</v>
      </c>
      <c r="I1584" s="11">
        <f t="shared" si="48"/>
        <v>6</v>
      </c>
      <c r="J1584" s="11">
        <f t="shared" si="49"/>
        <v>0</v>
      </c>
    </row>
    <row r="1585" spans="2:10" x14ac:dyDescent="0.3">
      <c r="B1585" s="7">
        <v>41455</v>
      </c>
      <c r="C1585" s="9">
        <v>10921.29</v>
      </c>
      <c r="D1585" s="4" t="s">
        <v>178</v>
      </c>
      <c r="E1585" s="4" t="s">
        <v>24</v>
      </c>
      <c r="F1585" s="4" t="s">
        <v>141</v>
      </c>
      <c r="H1585" s="11">
        <f t="shared" si="48"/>
        <v>0</v>
      </c>
      <c r="I1585" s="11">
        <f t="shared" si="48"/>
        <v>6</v>
      </c>
      <c r="J1585" s="11">
        <f t="shared" si="49"/>
        <v>0</v>
      </c>
    </row>
    <row r="1586" spans="2:10" x14ac:dyDescent="0.3">
      <c r="B1586" s="7">
        <v>41455</v>
      </c>
      <c r="C1586" s="9">
        <v>10137.51</v>
      </c>
      <c r="D1586" s="4" t="s">
        <v>178</v>
      </c>
      <c r="E1586" s="4" t="s">
        <v>24</v>
      </c>
      <c r="F1586" s="4" t="s">
        <v>146</v>
      </c>
      <c r="H1586" s="11">
        <f t="shared" si="48"/>
        <v>0</v>
      </c>
      <c r="I1586" s="11">
        <f t="shared" si="48"/>
        <v>6</v>
      </c>
      <c r="J1586" s="11">
        <f t="shared" si="49"/>
        <v>0</v>
      </c>
    </row>
    <row r="1587" spans="2:10" x14ac:dyDescent="0.3">
      <c r="B1587" s="7">
        <v>41455</v>
      </c>
      <c r="C1587" s="9">
        <v>7349.17</v>
      </c>
      <c r="D1587" s="4" t="s">
        <v>178</v>
      </c>
      <c r="E1587" s="4" t="s">
        <v>24</v>
      </c>
      <c r="F1587" s="4" t="s">
        <v>147</v>
      </c>
      <c r="H1587" s="11">
        <f t="shared" si="48"/>
        <v>0</v>
      </c>
      <c r="I1587" s="11">
        <f t="shared" si="48"/>
        <v>6</v>
      </c>
      <c r="J1587" s="11">
        <f t="shared" si="49"/>
        <v>0</v>
      </c>
    </row>
    <row r="1588" spans="2:10" x14ac:dyDescent="0.3">
      <c r="B1588" s="7">
        <v>41455</v>
      </c>
      <c r="C1588" s="9">
        <v>8524.32</v>
      </c>
      <c r="D1588" s="4" t="s">
        <v>178</v>
      </c>
      <c r="E1588" s="4" t="s">
        <v>24</v>
      </c>
      <c r="F1588" s="4" t="s">
        <v>130</v>
      </c>
      <c r="H1588" s="11">
        <f t="shared" si="48"/>
        <v>0</v>
      </c>
      <c r="I1588" s="11">
        <f t="shared" si="48"/>
        <v>6</v>
      </c>
      <c r="J1588" s="11">
        <f t="shared" si="49"/>
        <v>0</v>
      </c>
    </row>
    <row r="1589" spans="2:10" x14ac:dyDescent="0.3">
      <c r="B1589" s="7">
        <v>41455</v>
      </c>
      <c r="C1589" s="9">
        <v>7885.22</v>
      </c>
      <c r="D1589" s="4" t="s">
        <v>178</v>
      </c>
      <c r="E1589" s="4" t="s">
        <v>24</v>
      </c>
      <c r="F1589" s="4" t="s">
        <v>146</v>
      </c>
      <c r="H1589" s="11">
        <f t="shared" si="48"/>
        <v>0</v>
      </c>
      <c r="I1589" s="11">
        <f t="shared" si="48"/>
        <v>6</v>
      </c>
      <c r="J1589" s="11">
        <f t="shared" si="49"/>
        <v>0</v>
      </c>
    </row>
    <row r="1590" spans="2:10" x14ac:dyDescent="0.3">
      <c r="B1590" s="7">
        <v>41455</v>
      </c>
      <c r="C1590" s="9">
        <v>7688.88</v>
      </c>
      <c r="D1590" s="4" t="s">
        <v>178</v>
      </c>
      <c r="E1590" s="4" t="s">
        <v>24</v>
      </c>
      <c r="F1590" s="4" t="s">
        <v>128</v>
      </c>
      <c r="H1590" s="11">
        <f t="shared" si="48"/>
        <v>0</v>
      </c>
      <c r="I1590" s="11">
        <f t="shared" si="48"/>
        <v>6</v>
      </c>
      <c r="J1590" s="11">
        <f t="shared" si="49"/>
        <v>0</v>
      </c>
    </row>
    <row r="1591" spans="2:10" x14ac:dyDescent="0.3">
      <c r="B1591" s="7">
        <v>41455</v>
      </c>
      <c r="C1591" s="9">
        <v>7433.61</v>
      </c>
      <c r="D1591" s="4" t="s">
        <v>178</v>
      </c>
      <c r="E1591" s="4" t="s">
        <v>24</v>
      </c>
      <c r="F1591" s="4" t="s">
        <v>137</v>
      </c>
      <c r="H1591" s="11">
        <f t="shared" si="48"/>
        <v>0</v>
      </c>
      <c r="I1591" s="11">
        <f t="shared" si="48"/>
        <v>6</v>
      </c>
      <c r="J1591" s="11">
        <f t="shared" si="49"/>
        <v>0</v>
      </c>
    </row>
    <row r="1592" spans="2:10" x14ac:dyDescent="0.3">
      <c r="B1592" s="7">
        <v>41455</v>
      </c>
      <c r="C1592" s="9">
        <v>7316.22</v>
      </c>
      <c r="D1592" s="4" t="s">
        <v>178</v>
      </c>
      <c r="E1592" s="4" t="s">
        <v>24</v>
      </c>
      <c r="F1592" s="4" t="s">
        <v>146</v>
      </c>
      <c r="H1592" s="11">
        <f t="shared" si="48"/>
        <v>0</v>
      </c>
      <c r="I1592" s="11">
        <f t="shared" si="48"/>
        <v>6</v>
      </c>
      <c r="J1592" s="11">
        <f t="shared" si="49"/>
        <v>0</v>
      </c>
    </row>
    <row r="1593" spans="2:10" x14ac:dyDescent="0.3">
      <c r="B1593" s="7">
        <v>41455</v>
      </c>
      <c r="C1593" s="9">
        <v>7102.38</v>
      </c>
      <c r="D1593" s="4" t="s">
        <v>178</v>
      </c>
      <c r="E1593" s="4" t="s">
        <v>24</v>
      </c>
      <c r="F1593" s="4" t="s">
        <v>144</v>
      </c>
      <c r="H1593" s="11">
        <f t="shared" si="48"/>
        <v>0</v>
      </c>
      <c r="I1593" s="11">
        <f t="shared" si="48"/>
        <v>6</v>
      </c>
      <c r="J1593" s="11">
        <f t="shared" si="49"/>
        <v>0</v>
      </c>
    </row>
    <row r="1594" spans="2:10" x14ac:dyDescent="0.3">
      <c r="B1594" s="7">
        <v>41455</v>
      </c>
      <c r="C1594" s="9">
        <v>6026.45</v>
      </c>
      <c r="D1594" s="4" t="s">
        <v>178</v>
      </c>
      <c r="E1594" s="4" t="s">
        <v>24</v>
      </c>
      <c r="F1594" s="4" t="s">
        <v>135</v>
      </c>
      <c r="H1594" s="11">
        <f t="shared" si="48"/>
        <v>0</v>
      </c>
      <c r="I1594" s="11">
        <f t="shared" si="48"/>
        <v>6</v>
      </c>
      <c r="J1594" s="11">
        <f t="shared" si="49"/>
        <v>0</v>
      </c>
    </row>
    <row r="1595" spans="2:10" x14ac:dyDescent="0.3">
      <c r="B1595" s="7">
        <v>41455</v>
      </c>
      <c r="C1595" s="9">
        <v>5906.76</v>
      </c>
      <c r="D1595" s="4" t="s">
        <v>178</v>
      </c>
      <c r="E1595" s="4" t="s">
        <v>24</v>
      </c>
      <c r="F1595" s="4" t="s">
        <v>141</v>
      </c>
      <c r="H1595" s="11">
        <f t="shared" si="48"/>
        <v>0</v>
      </c>
      <c r="I1595" s="11">
        <f t="shared" si="48"/>
        <v>6</v>
      </c>
      <c r="J1595" s="11">
        <f t="shared" si="49"/>
        <v>0</v>
      </c>
    </row>
    <row r="1596" spans="2:10" x14ac:dyDescent="0.3">
      <c r="B1596" s="7">
        <v>41455</v>
      </c>
      <c r="C1596" s="9">
        <v>5383.38</v>
      </c>
      <c r="D1596" s="4" t="s">
        <v>178</v>
      </c>
      <c r="E1596" s="4" t="s">
        <v>24</v>
      </c>
      <c r="F1596" s="4" t="s">
        <v>147</v>
      </c>
      <c r="H1596" s="11">
        <f t="shared" si="48"/>
        <v>0</v>
      </c>
      <c r="I1596" s="11">
        <f t="shared" si="48"/>
        <v>6</v>
      </c>
      <c r="J1596" s="11">
        <f t="shared" si="49"/>
        <v>0</v>
      </c>
    </row>
    <row r="1597" spans="2:10" x14ac:dyDescent="0.3">
      <c r="B1597" s="7">
        <v>41455</v>
      </c>
      <c r="C1597" s="9">
        <v>3542.17</v>
      </c>
      <c r="D1597" s="4" t="s">
        <v>178</v>
      </c>
      <c r="E1597" s="4" t="s">
        <v>24</v>
      </c>
      <c r="F1597" s="4" t="s">
        <v>128</v>
      </c>
      <c r="H1597" s="11">
        <f t="shared" si="48"/>
        <v>0</v>
      </c>
      <c r="I1597" s="11">
        <f t="shared" si="48"/>
        <v>6</v>
      </c>
      <c r="J1597" s="11">
        <f t="shared" si="49"/>
        <v>0</v>
      </c>
    </row>
    <row r="1598" spans="2:10" x14ac:dyDescent="0.3">
      <c r="B1598" s="7">
        <v>41455</v>
      </c>
      <c r="C1598" s="9">
        <v>3534.94</v>
      </c>
      <c r="D1598" s="4" t="s">
        <v>178</v>
      </c>
      <c r="E1598" s="4" t="s">
        <v>24</v>
      </c>
      <c r="F1598" s="4" t="s">
        <v>143</v>
      </c>
      <c r="H1598" s="11">
        <f t="shared" si="48"/>
        <v>0</v>
      </c>
      <c r="I1598" s="11">
        <f t="shared" si="48"/>
        <v>6</v>
      </c>
      <c r="J1598" s="11">
        <f t="shared" si="49"/>
        <v>0</v>
      </c>
    </row>
    <row r="1599" spans="2:10" x14ac:dyDescent="0.3">
      <c r="B1599" s="7">
        <v>41455</v>
      </c>
      <c r="C1599" s="9">
        <v>3327.98</v>
      </c>
      <c r="D1599" s="4" t="s">
        <v>178</v>
      </c>
      <c r="E1599" s="4" t="s">
        <v>24</v>
      </c>
      <c r="F1599" s="4" t="s">
        <v>132</v>
      </c>
      <c r="H1599" s="11">
        <f t="shared" si="48"/>
        <v>0</v>
      </c>
      <c r="I1599" s="11">
        <f t="shared" si="48"/>
        <v>6</v>
      </c>
      <c r="J1599" s="11">
        <f t="shared" si="49"/>
        <v>0</v>
      </c>
    </row>
    <row r="1600" spans="2:10" x14ac:dyDescent="0.3">
      <c r="B1600" s="7">
        <v>41455</v>
      </c>
      <c r="C1600" s="9">
        <v>3279.15</v>
      </c>
      <c r="D1600" s="4" t="s">
        <v>178</v>
      </c>
      <c r="E1600" s="4" t="s">
        <v>24</v>
      </c>
      <c r="F1600" s="4" t="s">
        <v>139</v>
      </c>
      <c r="H1600" s="11">
        <f t="shared" si="48"/>
        <v>0</v>
      </c>
      <c r="I1600" s="11">
        <f t="shared" si="48"/>
        <v>6</v>
      </c>
      <c r="J1600" s="11">
        <f t="shared" si="49"/>
        <v>0</v>
      </c>
    </row>
    <row r="1601" spans="2:10" x14ac:dyDescent="0.3">
      <c r="B1601" s="7">
        <v>41455</v>
      </c>
      <c r="C1601" s="9">
        <v>2845.52</v>
      </c>
      <c r="D1601" s="4" t="s">
        <v>178</v>
      </c>
      <c r="E1601" s="4" t="s">
        <v>24</v>
      </c>
      <c r="F1601" s="4" t="s">
        <v>137</v>
      </c>
      <c r="H1601" s="11">
        <f t="shared" si="48"/>
        <v>0</v>
      </c>
      <c r="I1601" s="11">
        <f t="shared" si="48"/>
        <v>6</v>
      </c>
      <c r="J1601" s="11">
        <f t="shared" si="49"/>
        <v>0</v>
      </c>
    </row>
    <row r="1602" spans="2:10" x14ac:dyDescent="0.3">
      <c r="B1602" s="7">
        <v>41455</v>
      </c>
      <c r="C1602" s="9">
        <v>2230.5300000000002</v>
      </c>
      <c r="D1602" s="4" t="s">
        <v>178</v>
      </c>
      <c r="E1602" s="4" t="s">
        <v>24</v>
      </c>
      <c r="F1602" s="4" t="s">
        <v>131</v>
      </c>
      <c r="H1602" s="11">
        <f t="shared" si="48"/>
        <v>0</v>
      </c>
      <c r="I1602" s="11">
        <f t="shared" si="48"/>
        <v>6</v>
      </c>
      <c r="J1602" s="11">
        <f t="shared" si="49"/>
        <v>0</v>
      </c>
    </row>
    <row r="1603" spans="2:10" x14ac:dyDescent="0.3">
      <c r="B1603" s="7">
        <v>41455</v>
      </c>
      <c r="C1603" s="9">
        <v>2134.81</v>
      </c>
      <c r="D1603" s="4" t="s">
        <v>178</v>
      </c>
      <c r="E1603" s="4" t="s">
        <v>24</v>
      </c>
      <c r="F1603" s="4" t="s">
        <v>140</v>
      </c>
      <c r="H1603" s="11">
        <f t="shared" si="48"/>
        <v>0</v>
      </c>
      <c r="I1603" s="11">
        <f t="shared" si="48"/>
        <v>6</v>
      </c>
      <c r="J1603" s="11">
        <f t="shared" si="49"/>
        <v>0</v>
      </c>
    </row>
    <row r="1604" spans="2:10" x14ac:dyDescent="0.3">
      <c r="B1604" s="7">
        <v>41455</v>
      </c>
      <c r="C1604" s="9">
        <v>1893.46</v>
      </c>
      <c r="D1604" s="4" t="s">
        <v>178</v>
      </c>
      <c r="E1604" s="4" t="s">
        <v>24</v>
      </c>
      <c r="F1604" s="4" t="s">
        <v>134</v>
      </c>
      <c r="H1604" s="11">
        <f t="shared" ref="H1604:I1667" si="50">IF(ISBLANK(A1604),0,MONTH(A1604))</f>
        <v>0</v>
      </c>
      <c r="I1604" s="11">
        <f t="shared" si="50"/>
        <v>6</v>
      </c>
      <c r="J1604" s="11">
        <f t="shared" ref="J1604:J1667" si="51">WEEKNUM(A1604)</f>
        <v>0</v>
      </c>
    </row>
    <row r="1605" spans="2:10" x14ac:dyDescent="0.3">
      <c r="B1605" s="7">
        <v>41455</v>
      </c>
      <c r="C1605" s="9">
        <v>1817.2</v>
      </c>
      <c r="D1605" s="4" t="s">
        <v>178</v>
      </c>
      <c r="E1605" s="4" t="s">
        <v>24</v>
      </c>
      <c r="F1605" s="4" t="s">
        <v>147</v>
      </c>
      <c r="H1605" s="11">
        <f t="shared" si="50"/>
        <v>0</v>
      </c>
      <c r="I1605" s="11">
        <f t="shared" si="50"/>
        <v>6</v>
      </c>
      <c r="J1605" s="11">
        <f t="shared" si="51"/>
        <v>0</v>
      </c>
    </row>
    <row r="1606" spans="2:10" x14ac:dyDescent="0.3">
      <c r="B1606" s="7">
        <v>41455</v>
      </c>
      <c r="C1606" s="9">
        <v>1672.65</v>
      </c>
      <c r="D1606" s="4" t="s">
        <v>178</v>
      </c>
      <c r="E1606" s="4" t="s">
        <v>24</v>
      </c>
      <c r="F1606" s="4" t="s">
        <v>144</v>
      </c>
      <c r="H1606" s="11">
        <f t="shared" si="50"/>
        <v>0</v>
      </c>
      <c r="I1606" s="11">
        <f t="shared" si="50"/>
        <v>6</v>
      </c>
      <c r="J1606" s="11">
        <f t="shared" si="51"/>
        <v>0</v>
      </c>
    </row>
    <row r="1607" spans="2:10" x14ac:dyDescent="0.3">
      <c r="B1607" s="7">
        <v>41455</v>
      </c>
      <c r="C1607" s="9">
        <v>1404.61</v>
      </c>
      <c r="D1607" s="4" t="s">
        <v>178</v>
      </c>
      <c r="E1607" s="4" t="s">
        <v>24</v>
      </c>
      <c r="F1607" s="4" t="s">
        <v>147</v>
      </c>
      <c r="H1607" s="11">
        <f t="shared" si="50"/>
        <v>0</v>
      </c>
      <c r="I1607" s="11">
        <f t="shared" si="50"/>
        <v>6</v>
      </c>
      <c r="J1607" s="11">
        <f t="shared" si="51"/>
        <v>0</v>
      </c>
    </row>
    <row r="1608" spans="2:10" x14ac:dyDescent="0.3">
      <c r="B1608" s="7">
        <v>41455</v>
      </c>
      <c r="C1608" s="9">
        <v>728.77</v>
      </c>
      <c r="D1608" s="4" t="s">
        <v>178</v>
      </c>
      <c r="E1608" s="4" t="s">
        <v>24</v>
      </c>
      <c r="F1608" s="4" t="s">
        <v>146</v>
      </c>
      <c r="H1608" s="11">
        <f t="shared" si="50"/>
        <v>0</v>
      </c>
      <c r="I1608" s="11">
        <f t="shared" si="50"/>
        <v>6</v>
      </c>
      <c r="J1608" s="11">
        <f t="shared" si="51"/>
        <v>0</v>
      </c>
    </row>
    <row r="1609" spans="2:10" x14ac:dyDescent="0.3">
      <c r="B1609" s="7">
        <v>41455</v>
      </c>
      <c r="C1609" s="9">
        <v>308.39999999999998</v>
      </c>
      <c r="D1609" s="4" t="s">
        <v>178</v>
      </c>
      <c r="E1609" s="4" t="s">
        <v>24</v>
      </c>
      <c r="F1609" s="4" t="s">
        <v>130</v>
      </c>
      <c r="H1609" s="11">
        <f t="shared" si="50"/>
        <v>0</v>
      </c>
      <c r="I1609" s="11">
        <f t="shared" si="50"/>
        <v>6</v>
      </c>
      <c r="J1609" s="11">
        <f t="shared" si="51"/>
        <v>0</v>
      </c>
    </row>
    <row r="1610" spans="2:10" x14ac:dyDescent="0.3">
      <c r="B1610" s="7">
        <v>41455</v>
      </c>
      <c r="C1610" s="9">
        <v>278.22000000000003</v>
      </c>
      <c r="D1610" s="4" t="s">
        <v>178</v>
      </c>
      <c r="E1610" s="4" t="s">
        <v>24</v>
      </c>
      <c r="F1610" s="4" t="s">
        <v>147</v>
      </c>
      <c r="H1610" s="11">
        <f t="shared" si="50"/>
        <v>0</v>
      </c>
      <c r="I1610" s="11">
        <f t="shared" si="50"/>
        <v>6</v>
      </c>
      <c r="J1610" s="11">
        <f t="shared" si="51"/>
        <v>0</v>
      </c>
    </row>
    <row r="1611" spans="2:10" x14ac:dyDescent="0.3">
      <c r="B1611" s="7">
        <v>41455</v>
      </c>
      <c r="C1611" s="9">
        <v>220.47</v>
      </c>
      <c r="D1611" s="4" t="s">
        <v>178</v>
      </c>
      <c r="E1611" s="4" t="s">
        <v>24</v>
      </c>
      <c r="F1611" s="4" t="s">
        <v>146</v>
      </c>
      <c r="H1611" s="11">
        <f t="shared" si="50"/>
        <v>0</v>
      </c>
      <c r="I1611" s="11">
        <f t="shared" si="50"/>
        <v>6</v>
      </c>
      <c r="J1611" s="11">
        <f t="shared" si="51"/>
        <v>0</v>
      </c>
    </row>
    <row r="1612" spans="2:10" x14ac:dyDescent="0.3">
      <c r="B1612" s="7">
        <v>41455</v>
      </c>
      <c r="C1612" s="9">
        <v>163.97</v>
      </c>
      <c r="D1612" s="4" t="s">
        <v>178</v>
      </c>
      <c r="E1612" s="4" t="s">
        <v>24</v>
      </c>
      <c r="F1612" s="4" t="s">
        <v>139</v>
      </c>
      <c r="H1612" s="11">
        <f t="shared" si="50"/>
        <v>0</v>
      </c>
      <c r="I1612" s="11">
        <f t="shared" si="50"/>
        <v>6</v>
      </c>
      <c r="J1612" s="11">
        <f t="shared" si="51"/>
        <v>0</v>
      </c>
    </row>
    <row r="1613" spans="2:10" x14ac:dyDescent="0.3">
      <c r="B1613" s="7">
        <v>41455</v>
      </c>
      <c r="C1613" s="9">
        <v>23.55</v>
      </c>
      <c r="D1613" s="4" t="s">
        <v>178</v>
      </c>
      <c r="E1613" s="4" t="s">
        <v>24</v>
      </c>
      <c r="F1613" s="4" t="s">
        <v>145</v>
      </c>
      <c r="H1613" s="11">
        <f t="shared" si="50"/>
        <v>0</v>
      </c>
      <c r="I1613" s="11">
        <f t="shared" si="50"/>
        <v>6</v>
      </c>
      <c r="J1613" s="11">
        <f t="shared" si="51"/>
        <v>0</v>
      </c>
    </row>
    <row r="1614" spans="2:10" x14ac:dyDescent="0.3">
      <c r="B1614" s="7">
        <v>41455</v>
      </c>
      <c r="C1614" s="9">
        <v>7.88</v>
      </c>
      <c r="D1614" s="4" t="s">
        <v>178</v>
      </c>
      <c r="E1614" s="4" t="s">
        <v>24</v>
      </c>
      <c r="F1614" s="4" t="s">
        <v>144</v>
      </c>
      <c r="H1614" s="11">
        <f t="shared" si="50"/>
        <v>0</v>
      </c>
      <c r="I1614" s="11">
        <f t="shared" si="50"/>
        <v>6</v>
      </c>
      <c r="J1614" s="11">
        <f t="shared" si="51"/>
        <v>0</v>
      </c>
    </row>
    <row r="1615" spans="2:10" x14ac:dyDescent="0.3">
      <c r="B1615" s="7">
        <v>41455</v>
      </c>
      <c r="C1615" s="9">
        <v>1.24</v>
      </c>
      <c r="D1615" s="4" t="s">
        <v>178</v>
      </c>
      <c r="E1615" s="4" t="s">
        <v>24</v>
      </c>
      <c r="F1615" s="4" t="s">
        <v>139</v>
      </c>
      <c r="H1615" s="11">
        <f t="shared" si="50"/>
        <v>0</v>
      </c>
      <c r="I1615" s="11">
        <f t="shared" si="50"/>
        <v>6</v>
      </c>
      <c r="J1615" s="11">
        <f t="shared" si="51"/>
        <v>0</v>
      </c>
    </row>
    <row r="1616" spans="2:10" x14ac:dyDescent="0.3">
      <c r="B1616" s="7">
        <v>41455</v>
      </c>
      <c r="C1616" s="9">
        <v>0.21</v>
      </c>
      <c r="D1616" s="4" t="s">
        <v>178</v>
      </c>
      <c r="E1616" s="4" t="s">
        <v>24</v>
      </c>
      <c r="F1616" s="4" t="s">
        <v>135</v>
      </c>
      <c r="H1616" s="11">
        <f t="shared" si="50"/>
        <v>0</v>
      </c>
      <c r="I1616" s="11">
        <f t="shared" si="50"/>
        <v>6</v>
      </c>
      <c r="J1616" s="11">
        <f t="shared" si="51"/>
        <v>0</v>
      </c>
    </row>
    <row r="1617" spans="2:10" x14ac:dyDescent="0.3">
      <c r="B1617" s="7">
        <v>41455</v>
      </c>
      <c r="C1617" s="9">
        <v>0.2</v>
      </c>
      <c r="D1617" s="4" t="s">
        <v>178</v>
      </c>
      <c r="E1617" s="4" t="s">
        <v>24</v>
      </c>
      <c r="F1617" s="4" t="s">
        <v>146</v>
      </c>
      <c r="H1617" s="11">
        <f t="shared" si="50"/>
        <v>0</v>
      </c>
      <c r="I1617" s="11">
        <f t="shared" si="50"/>
        <v>6</v>
      </c>
      <c r="J1617" s="11">
        <f t="shared" si="51"/>
        <v>0</v>
      </c>
    </row>
    <row r="1618" spans="2:10" x14ac:dyDescent="0.3">
      <c r="B1618" s="7">
        <v>41455</v>
      </c>
      <c r="C1618" s="9">
        <v>724589.54</v>
      </c>
      <c r="D1618" s="4" t="s">
        <v>178</v>
      </c>
      <c r="E1618" s="4" t="s">
        <v>24</v>
      </c>
      <c r="F1618" s="4" t="s">
        <v>133</v>
      </c>
      <c r="H1618" s="11">
        <f t="shared" si="50"/>
        <v>0</v>
      </c>
      <c r="I1618" s="11">
        <f t="shared" si="50"/>
        <v>6</v>
      </c>
      <c r="J1618" s="11">
        <f t="shared" si="51"/>
        <v>0</v>
      </c>
    </row>
    <row r="1619" spans="2:10" x14ac:dyDescent="0.3">
      <c r="B1619" s="7">
        <v>41455</v>
      </c>
      <c r="C1619" s="9">
        <v>132620.24</v>
      </c>
      <c r="D1619" s="4" t="s">
        <v>178</v>
      </c>
      <c r="E1619" s="4" t="s">
        <v>24</v>
      </c>
      <c r="F1619" s="4" t="s">
        <v>145</v>
      </c>
      <c r="H1619" s="11">
        <f t="shared" si="50"/>
        <v>0</v>
      </c>
      <c r="I1619" s="11">
        <f t="shared" si="50"/>
        <v>6</v>
      </c>
      <c r="J1619" s="11">
        <f t="shared" si="51"/>
        <v>0</v>
      </c>
    </row>
    <row r="1620" spans="2:10" x14ac:dyDescent="0.3">
      <c r="B1620" s="7">
        <v>41455</v>
      </c>
      <c r="C1620" s="9">
        <v>116411.87</v>
      </c>
      <c r="D1620" s="4" t="s">
        <v>178</v>
      </c>
      <c r="E1620" s="4" t="s">
        <v>24</v>
      </c>
      <c r="F1620" s="4" t="s">
        <v>130</v>
      </c>
      <c r="H1620" s="11">
        <f t="shared" si="50"/>
        <v>0</v>
      </c>
      <c r="I1620" s="11">
        <f t="shared" si="50"/>
        <v>6</v>
      </c>
      <c r="J1620" s="11">
        <f t="shared" si="51"/>
        <v>0</v>
      </c>
    </row>
    <row r="1621" spans="2:10" x14ac:dyDescent="0.3">
      <c r="B1621" s="7">
        <v>41455</v>
      </c>
      <c r="C1621" s="9">
        <v>61822.559999999998</v>
      </c>
      <c r="D1621" s="4" t="s">
        <v>178</v>
      </c>
      <c r="E1621" s="4" t="s">
        <v>24</v>
      </c>
      <c r="F1621" s="4" t="s">
        <v>136</v>
      </c>
      <c r="H1621" s="11">
        <f t="shared" si="50"/>
        <v>0</v>
      </c>
      <c r="I1621" s="11">
        <f t="shared" si="50"/>
        <v>6</v>
      </c>
      <c r="J1621" s="11">
        <f t="shared" si="51"/>
        <v>0</v>
      </c>
    </row>
    <row r="1622" spans="2:10" x14ac:dyDescent="0.3">
      <c r="B1622" s="7">
        <v>41455</v>
      </c>
      <c r="C1622" s="9">
        <v>61652.639999999999</v>
      </c>
      <c r="D1622" s="4" t="s">
        <v>178</v>
      </c>
      <c r="E1622" s="4" t="s">
        <v>24</v>
      </c>
      <c r="F1622" s="4" t="s">
        <v>137</v>
      </c>
      <c r="H1622" s="11">
        <f t="shared" si="50"/>
        <v>0</v>
      </c>
      <c r="I1622" s="11">
        <f t="shared" si="50"/>
        <v>6</v>
      </c>
      <c r="J1622" s="11">
        <f t="shared" si="51"/>
        <v>0</v>
      </c>
    </row>
    <row r="1623" spans="2:10" x14ac:dyDescent="0.3">
      <c r="B1623" s="7">
        <v>41455</v>
      </c>
      <c r="C1623" s="9">
        <v>59079.01</v>
      </c>
      <c r="D1623" s="4" t="s">
        <v>178</v>
      </c>
      <c r="E1623" s="4" t="s">
        <v>24</v>
      </c>
      <c r="F1623" s="4" t="s">
        <v>140</v>
      </c>
      <c r="H1623" s="11">
        <f t="shared" si="50"/>
        <v>0</v>
      </c>
      <c r="I1623" s="11">
        <f t="shared" si="50"/>
        <v>6</v>
      </c>
      <c r="J1623" s="11">
        <f t="shared" si="51"/>
        <v>0</v>
      </c>
    </row>
    <row r="1624" spans="2:10" x14ac:dyDescent="0.3">
      <c r="B1624" s="7">
        <v>41455</v>
      </c>
      <c r="C1624" s="9">
        <v>49206.59</v>
      </c>
      <c r="D1624" s="4" t="s">
        <v>178</v>
      </c>
      <c r="E1624" s="4" t="s">
        <v>24</v>
      </c>
      <c r="F1624" s="4" t="s">
        <v>131</v>
      </c>
      <c r="H1624" s="11">
        <f t="shared" si="50"/>
        <v>0</v>
      </c>
      <c r="I1624" s="11">
        <f t="shared" si="50"/>
        <v>6</v>
      </c>
      <c r="J1624" s="11">
        <f t="shared" si="51"/>
        <v>0</v>
      </c>
    </row>
    <row r="1625" spans="2:10" x14ac:dyDescent="0.3">
      <c r="B1625" s="7">
        <v>41455</v>
      </c>
      <c r="C1625" s="9">
        <v>48466.34</v>
      </c>
      <c r="D1625" s="4" t="s">
        <v>178</v>
      </c>
      <c r="E1625" s="4" t="s">
        <v>24</v>
      </c>
      <c r="F1625" s="4" t="s">
        <v>134</v>
      </c>
      <c r="H1625" s="11">
        <f t="shared" si="50"/>
        <v>0</v>
      </c>
      <c r="I1625" s="11">
        <f t="shared" si="50"/>
        <v>6</v>
      </c>
      <c r="J1625" s="11">
        <f t="shared" si="51"/>
        <v>0</v>
      </c>
    </row>
    <row r="1626" spans="2:10" x14ac:dyDescent="0.3">
      <c r="B1626" s="7">
        <v>41455</v>
      </c>
      <c r="C1626" s="9">
        <v>40618.300000000003</v>
      </c>
      <c r="D1626" s="4" t="s">
        <v>178</v>
      </c>
      <c r="E1626" s="4" t="s">
        <v>24</v>
      </c>
      <c r="F1626" s="4" t="s">
        <v>130</v>
      </c>
      <c r="H1626" s="11">
        <f t="shared" si="50"/>
        <v>0</v>
      </c>
      <c r="I1626" s="11">
        <f t="shared" si="50"/>
        <v>6</v>
      </c>
      <c r="J1626" s="11">
        <f t="shared" si="51"/>
        <v>0</v>
      </c>
    </row>
    <row r="1627" spans="2:10" x14ac:dyDescent="0.3">
      <c r="B1627" s="7">
        <v>41455</v>
      </c>
      <c r="C1627" s="9">
        <v>28652.83</v>
      </c>
      <c r="D1627" s="4" t="s">
        <v>178</v>
      </c>
      <c r="E1627" s="4" t="s">
        <v>24</v>
      </c>
      <c r="F1627" s="4" t="s">
        <v>135</v>
      </c>
      <c r="H1627" s="11">
        <f t="shared" si="50"/>
        <v>0</v>
      </c>
      <c r="I1627" s="11">
        <f t="shared" si="50"/>
        <v>6</v>
      </c>
      <c r="J1627" s="11">
        <f t="shared" si="51"/>
        <v>0</v>
      </c>
    </row>
    <row r="1628" spans="2:10" x14ac:dyDescent="0.3">
      <c r="B1628" s="7">
        <v>41455</v>
      </c>
      <c r="C1628" s="9">
        <v>27133</v>
      </c>
      <c r="D1628" s="4" t="s">
        <v>178</v>
      </c>
      <c r="E1628" s="4" t="s">
        <v>24</v>
      </c>
      <c r="F1628" s="4" t="s">
        <v>135</v>
      </c>
      <c r="H1628" s="11">
        <f t="shared" si="50"/>
        <v>0</v>
      </c>
      <c r="I1628" s="11">
        <f t="shared" si="50"/>
        <v>6</v>
      </c>
      <c r="J1628" s="11">
        <f t="shared" si="51"/>
        <v>0</v>
      </c>
    </row>
    <row r="1629" spans="2:10" x14ac:dyDescent="0.3">
      <c r="B1629" s="7">
        <v>41455</v>
      </c>
      <c r="C1629" s="9">
        <v>25717.96</v>
      </c>
      <c r="D1629" s="4" t="s">
        <v>178</v>
      </c>
      <c r="E1629" s="4" t="s">
        <v>24</v>
      </c>
      <c r="F1629" s="4" t="s">
        <v>139</v>
      </c>
      <c r="H1629" s="11">
        <f t="shared" si="50"/>
        <v>0</v>
      </c>
      <c r="I1629" s="11">
        <f t="shared" si="50"/>
        <v>6</v>
      </c>
      <c r="J1629" s="11">
        <f t="shared" si="51"/>
        <v>0</v>
      </c>
    </row>
    <row r="1630" spans="2:10" x14ac:dyDescent="0.3">
      <c r="B1630" s="7">
        <v>41455</v>
      </c>
      <c r="C1630" s="9">
        <v>25659.06</v>
      </c>
      <c r="D1630" s="4" t="s">
        <v>178</v>
      </c>
      <c r="E1630" s="4" t="s">
        <v>24</v>
      </c>
      <c r="F1630" s="4" t="s">
        <v>147</v>
      </c>
      <c r="H1630" s="11">
        <f t="shared" si="50"/>
        <v>0</v>
      </c>
      <c r="I1630" s="11">
        <f t="shared" si="50"/>
        <v>6</v>
      </c>
      <c r="J1630" s="11">
        <f t="shared" si="51"/>
        <v>0</v>
      </c>
    </row>
    <row r="1631" spans="2:10" x14ac:dyDescent="0.3">
      <c r="B1631" s="7">
        <v>41455</v>
      </c>
      <c r="C1631" s="9">
        <v>23114.5</v>
      </c>
      <c r="D1631" s="4" t="s">
        <v>178</v>
      </c>
      <c r="E1631" s="4" t="s">
        <v>24</v>
      </c>
      <c r="F1631" s="4" t="s">
        <v>131</v>
      </c>
      <c r="H1631" s="11">
        <f t="shared" si="50"/>
        <v>0</v>
      </c>
      <c r="I1631" s="11">
        <f t="shared" si="50"/>
        <v>6</v>
      </c>
      <c r="J1631" s="11">
        <f t="shared" si="51"/>
        <v>0</v>
      </c>
    </row>
    <row r="1632" spans="2:10" x14ac:dyDescent="0.3">
      <c r="B1632" s="7">
        <v>41455</v>
      </c>
      <c r="C1632" s="9">
        <v>21339.119999999999</v>
      </c>
      <c r="D1632" s="4" t="s">
        <v>178</v>
      </c>
      <c r="E1632" s="4" t="s">
        <v>24</v>
      </c>
      <c r="F1632" s="4" t="s">
        <v>142</v>
      </c>
      <c r="H1632" s="11">
        <f t="shared" si="50"/>
        <v>0</v>
      </c>
      <c r="I1632" s="11">
        <f t="shared" si="50"/>
        <v>6</v>
      </c>
      <c r="J1632" s="11">
        <f t="shared" si="51"/>
        <v>0</v>
      </c>
    </row>
    <row r="1633" spans="2:10" x14ac:dyDescent="0.3">
      <c r="B1633" s="7">
        <v>41455</v>
      </c>
      <c r="C1633" s="9">
        <v>20816.78</v>
      </c>
      <c r="D1633" s="4" t="s">
        <v>178</v>
      </c>
      <c r="E1633" s="4" t="s">
        <v>24</v>
      </c>
      <c r="F1633" s="4" t="s">
        <v>129</v>
      </c>
      <c r="H1633" s="11">
        <f t="shared" si="50"/>
        <v>0</v>
      </c>
      <c r="I1633" s="11">
        <f t="shared" si="50"/>
        <v>6</v>
      </c>
      <c r="J1633" s="11">
        <f t="shared" si="51"/>
        <v>0</v>
      </c>
    </row>
    <row r="1634" spans="2:10" x14ac:dyDescent="0.3">
      <c r="B1634" s="7">
        <v>41455</v>
      </c>
      <c r="C1634" s="9">
        <v>20107.2</v>
      </c>
      <c r="D1634" s="4" t="s">
        <v>178</v>
      </c>
      <c r="E1634" s="4" t="s">
        <v>24</v>
      </c>
      <c r="F1634" s="4" t="s">
        <v>139</v>
      </c>
      <c r="H1634" s="11">
        <f t="shared" si="50"/>
        <v>0</v>
      </c>
      <c r="I1634" s="11">
        <f t="shared" si="50"/>
        <v>6</v>
      </c>
      <c r="J1634" s="11">
        <f t="shared" si="51"/>
        <v>0</v>
      </c>
    </row>
    <row r="1635" spans="2:10" x14ac:dyDescent="0.3">
      <c r="B1635" s="7">
        <v>41455</v>
      </c>
      <c r="C1635" s="9">
        <v>19485.52</v>
      </c>
      <c r="D1635" s="4" t="s">
        <v>178</v>
      </c>
      <c r="E1635" s="4" t="s">
        <v>24</v>
      </c>
      <c r="F1635" s="4" t="s">
        <v>140</v>
      </c>
      <c r="H1635" s="11">
        <f t="shared" si="50"/>
        <v>0</v>
      </c>
      <c r="I1635" s="11">
        <f t="shared" si="50"/>
        <v>6</v>
      </c>
      <c r="J1635" s="11">
        <f t="shared" si="51"/>
        <v>0</v>
      </c>
    </row>
    <row r="1636" spans="2:10" x14ac:dyDescent="0.3">
      <c r="B1636" s="7">
        <v>41455</v>
      </c>
      <c r="C1636" s="9">
        <v>17943.099999999999</v>
      </c>
      <c r="D1636" s="4" t="s">
        <v>178</v>
      </c>
      <c r="E1636" s="4" t="s">
        <v>24</v>
      </c>
      <c r="F1636" s="4" t="s">
        <v>128</v>
      </c>
      <c r="H1636" s="11">
        <f t="shared" si="50"/>
        <v>0</v>
      </c>
      <c r="I1636" s="11">
        <f t="shared" si="50"/>
        <v>6</v>
      </c>
      <c r="J1636" s="11">
        <f t="shared" si="51"/>
        <v>0</v>
      </c>
    </row>
    <row r="1637" spans="2:10" x14ac:dyDescent="0.3">
      <c r="B1637" s="7">
        <v>41455</v>
      </c>
      <c r="C1637" s="9">
        <v>14163.5</v>
      </c>
      <c r="D1637" s="4" t="s">
        <v>178</v>
      </c>
      <c r="E1637" s="4" t="s">
        <v>24</v>
      </c>
      <c r="F1637" s="4" t="s">
        <v>136</v>
      </c>
      <c r="H1637" s="11">
        <f t="shared" si="50"/>
        <v>0</v>
      </c>
      <c r="I1637" s="11">
        <f t="shared" si="50"/>
        <v>6</v>
      </c>
      <c r="J1637" s="11">
        <f t="shared" si="51"/>
        <v>0</v>
      </c>
    </row>
    <row r="1638" spans="2:10" x14ac:dyDescent="0.3">
      <c r="B1638" s="7">
        <v>41455</v>
      </c>
      <c r="C1638" s="9">
        <v>13950.82</v>
      </c>
      <c r="D1638" s="4" t="s">
        <v>178</v>
      </c>
      <c r="E1638" s="4" t="s">
        <v>24</v>
      </c>
      <c r="F1638" s="4" t="s">
        <v>147</v>
      </c>
      <c r="H1638" s="11">
        <f t="shared" si="50"/>
        <v>0</v>
      </c>
      <c r="I1638" s="11">
        <f t="shared" si="50"/>
        <v>6</v>
      </c>
      <c r="J1638" s="11">
        <f t="shared" si="51"/>
        <v>0</v>
      </c>
    </row>
    <row r="1639" spans="2:10" x14ac:dyDescent="0.3">
      <c r="B1639" s="7">
        <v>41455</v>
      </c>
      <c r="C1639" s="9">
        <v>11022.26</v>
      </c>
      <c r="D1639" s="4" t="s">
        <v>178</v>
      </c>
      <c r="E1639" s="4" t="s">
        <v>24</v>
      </c>
      <c r="F1639" s="4" t="s">
        <v>129</v>
      </c>
      <c r="H1639" s="11">
        <f t="shared" si="50"/>
        <v>0</v>
      </c>
      <c r="I1639" s="11">
        <f t="shared" si="50"/>
        <v>6</v>
      </c>
      <c r="J1639" s="11">
        <f t="shared" si="51"/>
        <v>0</v>
      </c>
    </row>
    <row r="1640" spans="2:10" x14ac:dyDescent="0.3">
      <c r="B1640" s="7">
        <v>41455</v>
      </c>
      <c r="C1640" s="9">
        <v>10266</v>
      </c>
      <c r="D1640" s="4" t="s">
        <v>178</v>
      </c>
      <c r="E1640" s="4" t="s">
        <v>24</v>
      </c>
      <c r="F1640" s="4" t="s">
        <v>137</v>
      </c>
      <c r="H1640" s="11">
        <f t="shared" si="50"/>
        <v>0</v>
      </c>
      <c r="I1640" s="11">
        <f t="shared" si="50"/>
        <v>6</v>
      </c>
      <c r="J1640" s="11">
        <f t="shared" si="51"/>
        <v>0</v>
      </c>
    </row>
    <row r="1641" spans="2:10" x14ac:dyDescent="0.3">
      <c r="B1641" s="7">
        <v>41455</v>
      </c>
      <c r="C1641" s="9">
        <v>8190.07</v>
      </c>
      <c r="D1641" s="4" t="s">
        <v>178</v>
      </c>
      <c r="E1641" s="4" t="s">
        <v>24</v>
      </c>
      <c r="F1641" s="4" t="s">
        <v>143</v>
      </c>
      <c r="H1641" s="11">
        <f t="shared" si="50"/>
        <v>0</v>
      </c>
      <c r="I1641" s="11">
        <f t="shared" si="50"/>
        <v>6</v>
      </c>
      <c r="J1641" s="11">
        <f t="shared" si="51"/>
        <v>0</v>
      </c>
    </row>
    <row r="1642" spans="2:10" x14ac:dyDescent="0.3">
      <c r="B1642" s="7">
        <v>41455</v>
      </c>
      <c r="C1642" s="9">
        <v>8071.73</v>
      </c>
      <c r="D1642" s="4" t="s">
        <v>178</v>
      </c>
      <c r="E1642" s="4" t="s">
        <v>24</v>
      </c>
      <c r="F1642" s="4" t="s">
        <v>143</v>
      </c>
      <c r="H1642" s="11">
        <f t="shared" si="50"/>
        <v>0</v>
      </c>
      <c r="I1642" s="11">
        <f t="shared" si="50"/>
        <v>6</v>
      </c>
      <c r="J1642" s="11">
        <f t="shared" si="51"/>
        <v>0</v>
      </c>
    </row>
    <row r="1643" spans="2:10" x14ac:dyDescent="0.3">
      <c r="B1643" s="7">
        <v>41455</v>
      </c>
      <c r="C1643" s="9">
        <v>8987.7999999999993</v>
      </c>
      <c r="D1643" s="4" t="s">
        <v>178</v>
      </c>
      <c r="E1643" s="4" t="s">
        <v>24</v>
      </c>
      <c r="F1643" s="4" t="s">
        <v>128</v>
      </c>
      <c r="H1643" s="11">
        <f t="shared" si="50"/>
        <v>0</v>
      </c>
      <c r="I1643" s="11">
        <f t="shared" si="50"/>
        <v>6</v>
      </c>
      <c r="J1643" s="11">
        <f t="shared" si="51"/>
        <v>0</v>
      </c>
    </row>
    <row r="1644" spans="2:10" x14ac:dyDescent="0.3">
      <c r="B1644" s="7">
        <v>41455</v>
      </c>
      <c r="C1644" s="9">
        <v>8212.7999999999993</v>
      </c>
      <c r="D1644" s="4" t="s">
        <v>178</v>
      </c>
      <c r="E1644" s="4" t="s">
        <v>24</v>
      </c>
      <c r="F1644" s="4" t="s">
        <v>145</v>
      </c>
      <c r="H1644" s="11">
        <f t="shared" si="50"/>
        <v>0</v>
      </c>
      <c r="I1644" s="11">
        <f t="shared" si="50"/>
        <v>6</v>
      </c>
      <c r="J1644" s="11">
        <f t="shared" si="51"/>
        <v>0</v>
      </c>
    </row>
    <row r="1645" spans="2:10" x14ac:dyDescent="0.3">
      <c r="B1645" s="7">
        <v>41455</v>
      </c>
      <c r="C1645" s="9">
        <v>7005.93</v>
      </c>
      <c r="D1645" s="4" t="s">
        <v>178</v>
      </c>
      <c r="E1645" s="4" t="s">
        <v>24</v>
      </c>
      <c r="F1645" s="4" t="s">
        <v>142</v>
      </c>
      <c r="H1645" s="11">
        <f t="shared" si="50"/>
        <v>0</v>
      </c>
      <c r="I1645" s="11">
        <f t="shared" si="50"/>
        <v>6</v>
      </c>
      <c r="J1645" s="11">
        <f t="shared" si="51"/>
        <v>0</v>
      </c>
    </row>
    <row r="1646" spans="2:10" x14ac:dyDescent="0.3">
      <c r="B1646" s="7">
        <v>41455</v>
      </c>
      <c r="C1646" s="9">
        <v>5499.98</v>
      </c>
      <c r="D1646" s="4" t="s">
        <v>178</v>
      </c>
      <c r="E1646" s="4" t="s">
        <v>24</v>
      </c>
      <c r="F1646" s="4" t="s">
        <v>130</v>
      </c>
      <c r="H1646" s="11">
        <f t="shared" si="50"/>
        <v>0</v>
      </c>
      <c r="I1646" s="11">
        <f t="shared" si="50"/>
        <v>6</v>
      </c>
      <c r="J1646" s="11">
        <f t="shared" si="51"/>
        <v>0</v>
      </c>
    </row>
    <row r="1647" spans="2:10" x14ac:dyDescent="0.3">
      <c r="B1647" s="7">
        <v>41455</v>
      </c>
      <c r="C1647" s="9">
        <v>5170.4799999999996</v>
      </c>
      <c r="D1647" s="4" t="s">
        <v>178</v>
      </c>
      <c r="E1647" s="4" t="s">
        <v>24</v>
      </c>
      <c r="F1647" s="4" t="s">
        <v>138</v>
      </c>
      <c r="H1647" s="11">
        <f t="shared" si="50"/>
        <v>0</v>
      </c>
      <c r="I1647" s="11">
        <f t="shared" si="50"/>
        <v>6</v>
      </c>
      <c r="J1647" s="11">
        <f t="shared" si="51"/>
        <v>0</v>
      </c>
    </row>
    <row r="1648" spans="2:10" x14ac:dyDescent="0.3">
      <c r="B1648" s="7">
        <v>41455</v>
      </c>
      <c r="C1648" s="9">
        <v>5165.8</v>
      </c>
      <c r="D1648" s="4" t="s">
        <v>178</v>
      </c>
      <c r="E1648" s="4" t="s">
        <v>24</v>
      </c>
      <c r="F1648" s="4" t="s">
        <v>130</v>
      </c>
      <c r="H1648" s="11">
        <f t="shared" si="50"/>
        <v>0</v>
      </c>
      <c r="I1648" s="11">
        <f t="shared" si="50"/>
        <v>6</v>
      </c>
      <c r="J1648" s="11">
        <f t="shared" si="51"/>
        <v>0</v>
      </c>
    </row>
    <row r="1649" spans="2:10" x14ac:dyDescent="0.3">
      <c r="B1649" s="7">
        <v>41455</v>
      </c>
      <c r="C1649" s="9">
        <v>4910.71</v>
      </c>
      <c r="D1649" s="4" t="s">
        <v>178</v>
      </c>
      <c r="E1649" s="4" t="s">
        <v>24</v>
      </c>
      <c r="F1649" s="4" t="s">
        <v>138</v>
      </c>
      <c r="H1649" s="11">
        <f t="shared" si="50"/>
        <v>0</v>
      </c>
      <c r="I1649" s="11">
        <f t="shared" si="50"/>
        <v>6</v>
      </c>
      <c r="J1649" s="11">
        <f t="shared" si="51"/>
        <v>0</v>
      </c>
    </row>
    <row r="1650" spans="2:10" x14ac:dyDescent="0.3">
      <c r="B1650" s="7">
        <v>41455</v>
      </c>
      <c r="C1650" s="9">
        <v>3647.62</v>
      </c>
      <c r="D1650" s="4" t="s">
        <v>178</v>
      </c>
      <c r="E1650" s="4" t="s">
        <v>24</v>
      </c>
      <c r="F1650" s="4" t="s">
        <v>134</v>
      </c>
      <c r="H1650" s="11">
        <f t="shared" si="50"/>
        <v>0</v>
      </c>
      <c r="I1650" s="11">
        <f t="shared" si="50"/>
        <v>6</v>
      </c>
      <c r="J1650" s="11">
        <f t="shared" si="51"/>
        <v>0</v>
      </c>
    </row>
    <row r="1651" spans="2:10" x14ac:dyDescent="0.3">
      <c r="B1651" s="7">
        <v>41455</v>
      </c>
      <c r="C1651" s="9">
        <v>3402</v>
      </c>
      <c r="D1651" s="4" t="s">
        <v>178</v>
      </c>
      <c r="E1651" s="4" t="s">
        <v>24</v>
      </c>
      <c r="F1651" s="4" t="s">
        <v>132</v>
      </c>
      <c r="H1651" s="11">
        <f t="shared" si="50"/>
        <v>0</v>
      </c>
      <c r="I1651" s="11">
        <f t="shared" si="50"/>
        <v>6</v>
      </c>
      <c r="J1651" s="11">
        <f t="shared" si="51"/>
        <v>0</v>
      </c>
    </row>
    <row r="1652" spans="2:10" x14ac:dyDescent="0.3">
      <c r="B1652" s="7">
        <v>41455</v>
      </c>
      <c r="C1652" s="9">
        <v>3274.5</v>
      </c>
      <c r="D1652" s="4" t="s">
        <v>178</v>
      </c>
      <c r="E1652" s="4" t="s">
        <v>24</v>
      </c>
      <c r="F1652" s="4" t="s">
        <v>146</v>
      </c>
      <c r="H1652" s="11">
        <f t="shared" si="50"/>
        <v>0</v>
      </c>
      <c r="I1652" s="11">
        <f t="shared" si="50"/>
        <v>6</v>
      </c>
      <c r="J1652" s="11">
        <f t="shared" si="51"/>
        <v>0</v>
      </c>
    </row>
    <row r="1653" spans="2:10" x14ac:dyDescent="0.3">
      <c r="B1653" s="7">
        <v>41455</v>
      </c>
      <c r="C1653" s="9">
        <v>2721.3</v>
      </c>
      <c r="D1653" s="4" t="s">
        <v>178</v>
      </c>
      <c r="E1653" s="4" t="s">
        <v>24</v>
      </c>
      <c r="F1653" s="4" t="s">
        <v>144</v>
      </c>
      <c r="H1653" s="11">
        <f t="shared" si="50"/>
        <v>0</v>
      </c>
      <c r="I1653" s="11">
        <f t="shared" si="50"/>
        <v>6</v>
      </c>
      <c r="J1653" s="11">
        <f t="shared" si="51"/>
        <v>0</v>
      </c>
    </row>
    <row r="1654" spans="2:10" x14ac:dyDescent="0.3">
      <c r="B1654" s="7">
        <v>41455</v>
      </c>
      <c r="C1654" s="9">
        <v>3115.47</v>
      </c>
      <c r="D1654" s="4" t="s">
        <v>178</v>
      </c>
      <c r="E1654" s="4" t="s">
        <v>24</v>
      </c>
      <c r="F1654" s="4" t="s">
        <v>141</v>
      </c>
      <c r="H1654" s="11">
        <f t="shared" si="50"/>
        <v>0</v>
      </c>
      <c r="I1654" s="11">
        <f t="shared" si="50"/>
        <v>6</v>
      </c>
      <c r="J1654" s="11">
        <f t="shared" si="51"/>
        <v>0</v>
      </c>
    </row>
    <row r="1655" spans="2:10" x14ac:dyDescent="0.3">
      <c r="B1655" s="7">
        <v>41455</v>
      </c>
      <c r="C1655" s="9">
        <v>2328.02</v>
      </c>
      <c r="D1655" s="4" t="s">
        <v>178</v>
      </c>
      <c r="E1655" s="4" t="s">
        <v>24</v>
      </c>
      <c r="F1655" s="4" t="s">
        <v>131</v>
      </c>
      <c r="H1655" s="11">
        <f t="shared" si="50"/>
        <v>0</v>
      </c>
      <c r="I1655" s="11">
        <f t="shared" si="50"/>
        <v>6</v>
      </c>
      <c r="J1655" s="11">
        <f t="shared" si="51"/>
        <v>0</v>
      </c>
    </row>
    <row r="1656" spans="2:10" x14ac:dyDescent="0.3">
      <c r="B1656" s="7">
        <v>41455</v>
      </c>
      <c r="C1656" s="9">
        <v>1914.68</v>
      </c>
      <c r="D1656" s="4" t="s">
        <v>178</v>
      </c>
      <c r="E1656" s="4" t="s">
        <v>24</v>
      </c>
      <c r="F1656" s="4" t="s">
        <v>134</v>
      </c>
      <c r="H1656" s="11">
        <f t="shared" si="50"/>
        <v>0</v>
      </c>
      <c r="I1656" s="11">
        <f t="shared" si="50"/>
        <v>6</v>
      </c>
      <c r="J1656" s="11">
        <f t="shared" si="51"/>
        <v>0</v>
      </c>
    </row>
    <row r="1657" spans="2:10" x14ac:dyDescent="0.3">
      <c r="B1657" s="7">
        <v>41455</v>
      </c>
      <c r="C1657" s="9">
        <v>1876.2</v>
      </c>
      <c r="D1657" s="4" t="s">
        <v>178</v>
      </c>
      <c r="E1657" s="4" t="s">
        <v>24</v>
      </c>
      <c r="F1657" s="4" t="s">
        <v>130</v>
      </c>
      <c r="H1657" s="11">
        <f t="shared" si="50"/>
        <v>0</v>
      </c>
      <c r="I1657" s="11">
        <f t="shared" si="50"/>
        <v>6</v>
      </c>
      <c r="J1657" s="11">
        <f t="shared" si="51"/>
        <v>0</v>
      </c>
    </row>
    <row r="1658" spans="2:10" x14ac:dyDescent="0.3">
      <c r="B1658" s="7">
        <v>41455</v>
      </c>
      <c r="C1658" s="9">
        <v>1470</v>
      </c>
      <c r="D1658" s="4" t="s">
        <v>178</v>
      </c>
      <c r="E1658" s="4" t="s">
        <v>24</v>
      </c>
      <c r="F1658" s="4" t="s">
        <v>137</v>
      </c>
      <c r="H1658" s="11">
        <f t="shared" si="50"/>
        <v>0</v>
      </c>
      <c r="I1658" s="11">
        <f t="shared" si="50"/>
        <v>6</v>
      </c>
      <c r="J1658" s="11">
        <f t="shared" si="51"/>
        <v>0</v>
      </c>
    </row>
    <row r="1659" spans="2:10" x14ac:dyDescent="0.3">
      <c r="B1659" s="7">
        <v>41455</v>
      </c>
      <c r="C1659" s="9">
        <v>636.63</v>
      </c>
      <c r="D1659" s="4" t="s">
        <v>178</v>
      </c>
      <c r="E1659" s="4" t="s">
        <v>24</v>
      </c>
      <c r="F1659" s="4" t="s">
        <v>135</v>
      </c>
      <c r="H1659" s="11">
        <f t="shared" si="50"/>
        <v>0</v>
      </c>
      <c r="I1659" s="11">
        <f t="shared" si="50"/>
        <v>6</v>
      </c>
      <c r="J1659" s="11">
        <f t="shared" si="51"/>
        <v>0</v>
      </c>
    </row>
    <row r="1660" spans="2:10" x14ac:dyDescent="0.3">
      <c r="B1660" s="7">
        <v>41455</v>
      </c>
      <c r="C1660" s="9">
        <v>591.65</v>
      </c>
      <c r="D1660" s="4" t="s">
        <v>178</v>
      </c>
      <c r="E1660" s="4" t="s">
        <v>24</v>
      </c>
      <c r="F1660" s="4" t="s">
        <v>127</v>
      </c>
      <c r="H1660" s="11">
        <f t="shared" si="50"/>
        <v>0</v>
      </c>
      <c r="I1660" s="11">
        <f t="shared" si="50"/>
        <v>6</v>
      </c>
      <c r="J1660" s="11">
        <f t="shared" si="51"/>
        <v>0</v>
      </c>
    </row>
    <row r="1661" spans="2:10" x14ac:dyDescent="0.3">
      <c r="B1661" s="7">
        <v>41455</v>
      </c>
      <c r="C1661" s="9">
        <v>446.04</v>
      </c>
      <c r="D1661" s="4" t="s">
        <v>178</v>
      </c>
      <c r="E1661" s="4" t="s">
        <v>24</v>
      </c>
      <c r="F1661" s="4" t="s">
        <v>139</v>
      </c>
      <c r="H1661" s="11">
        <f t="shared" si="50"/>
        <v>0</v>
      </c>
      <c r="I1661" s="11">
        <f t="shared" si="50"/>
        <v>6</v>
      </c>
      <c r="J1661" s="11">
        <f t="shared" si="51"/>
        <v>0</v>
      </c>
    </row>
    <row r="1662" spans="2:10" x14ac:dyDescent="0.3">
      <c r="B1662" s="7">
        <v>41455</v>
      </c>
      <c r="C1662" s="9">
        <v>344.78</v>
      </c>
      <c r="D1662" s="4" t="s">
        <v>178</v>
      </c>
      <c r="E1662" s="4" t="s">
        <v>24</v>
      </c>
      <c r="F1662" s="4" t="s">
        <v>129</v>
      </c>
      <c r="H1662" s="11">
        <f t="shared" si="50"/>
        <v>0</v>
      </c>
      <c r="I1662" s="11">
        <f t="shared" si="50"/>
        <v>6</v>
      </c>
      <c r="J1662" s="11">
        <f t="shared" si="51"/>
        <v>0</v>
      </c>
    </row>
    <row r="1663" spans="2:10" x14ac:dyDescent="0.3">
      <c r="B1663" s="7">
        <v>41455</v>
      </c>
      <c r="C1663" s="9">
        <v>230.1</v>
      </c>
      <c r="D1663" s="4" t="s">
        <v>178</v>
      </c>
      <c r="E1663" s="4" t="s">
        <v>24</v>
      </c>
      <c r="F1663" s="4" t="s">
        <v>142</v>
      </c>
      <c r="H1663" s="11">
        <f t="shared" si="50"/>
        <v>0</v>
      </c>
      <c r="I1663" s="11">
        <f t="shared" si="50"/>
        <v>6</v>
      </c>
      <c r="J1663" s="11">
        <f t="shared" si="51"/>
        <v>0</v>
      </c>
    </row>
    <row r="1664" spans="2:10" x14ac:dyDescent="0.3">
      <c r="B1664" s="7">
        <v>41455</v>
      </c>
      <c r="C1664" s="9">
        <v>130.91999999999999</v>
      </c>
      <c r="D1664" s="4" t="s">
        <v>178</v>
      </c>
      <c r="E1664" s="4" t="s">
        <v>24</v>
      </c>
      <c r="F1664" s="4" t="s">
        <v>133</v>
      </c>
      <c r="H1664" s="11">
        <f t="shared" si="50"/>
        <v>0</v>
      </c>
      <c r="I1664" s="11">
        <f t="shared" si="50"/>
        <v>6</v>
      </c>
      <c r="J1664" s="11">
        <f t="shared" si="51"/>
        <v>0</v>
      </c>
    </row>
    <row r="1665" spans="2:10" x14ac:dyDescent="0.3">
      <c r="B1665" s="7">
        <v>41455</v>
      </c>
      <c r="C1665" s="9">
        <v>127.44</v>
      </c>
      <c r="D1665" s="4" t="s">
        <v>178</v>
      </c>
      <c r="E1665" s="4" t="s">
        <v>24</v>
      </c>
      <c r="F1665" s="4" t="s">
        <v>130</v>
      </c>
      <c r="H1665" s="11">
        <f t="shared" si="50"/>
        <v>0</v>
      </c>
      <c r="I1665" s="11">
        <f t="shared" si="50"/>
        <v>6</v>
      </c>
      <c r="J1665" s="11">
        <f t="shared" si="51"/>
        <v>0</v>
      </c>
    </row>
    <row r="1666" spans="2:10" x14ac:dyDescent="0.3">
      <c r="B1666" s="7">
        <v>41455</v>
      </c>
      <c r="C1666" s="9">
        <v>2.41</v>
      </c>
      <c r="D1666" s="4" t="s">
        <v>178</v>
      </c>
      <c r="E1666" s="4" t="s">
        <v>24</v>
      </c>
      <c r="F1666" s="4" t="s">
        <v>144</v>
      </c>
      <c r="H1666" s="11">
        <f t="shared" si="50"/>
        <v>0</v>
      </c>
      <c r="I1666" s="11">
        <f t="shared" si="50"/>
        <v>6</v>
      </c>
      <c r="J1666" s="11">
        <f t="shared" si="51"/>
        <v>0</v>
      </c>
    </row>
    <row r="1667" spans="2:10" x14ac:dyDescent="0.3">
      <c r="B1667" s="7">
        <v>41455</v>
      </c>
      <c r="C1667" s="9">
        <v>1.27</v>
      </c>
      <c r="D1667" s="4" t="s">
        <v>178</v>
      </c>
      <c r="E1667" s="4" t="s">
        <v>24</v>
      </c>
      <c r="F1667" s="4" t="s">
        <v>129</v>
      </c>
      <c r="H1667" s="11">
        <f t="shared" si="50"/>
        <v>0</v>
      </c>
      <c r="I1667" s="11">
        <f t="shared" si="50"/>
        <v>6</v>
      </c>
      <c r="J1667" s="11">
        <f t="shared" si="51"/>
        <v>0</v>
      </c>
    </row>
    <row r="1668" spans="2:10" x14ac:dyDescent="0.3">
      <c r="B1668" s="7">
        <v>41455</v>
      </c>
      <c r="C1668" s="9">
        <v>1144230.3799999999</v>
      </c>
      <c r="D1668" s="4" t="s">
        <v>178</v>
      </c>
      <c r="E1668" s="4" t="s">
        <v>24</v>
      </c>
      <c r="F1668" s="4" t="s">
        <v>141</v>
      </c>
      <c r="H1668" s="11">
        <f t="shared" ref="H1668:I1731" si="52">IF(ISBLANK(A1668),0,MONTH(A1668))</f>
        <v>0</v>
      </c>
      <c r="I1668" s="11">
        <f t="shared" si="52"/>
        <v>6</v>
      </c>
      <c r="J1668" s="11">
        <f t="shared" ref="J1668:J1731" si="53">WEEKNUM(A1668)</f>
        <v>0</v>
      </c>
    </row>
    <row r="1669" spans="2:10" x14ac:dyDescent="0.3">
      <c r="B1669" s="7">
        <v>41455</v>
      </c>
      <c r="C1669" s="9">
        <v>681283.21</v>
      </c>
      <c r="D1669" s="4" t="s">
        <v>178</v>
      </c>
      <c r="E1669" s="4" t="s">
        <v>24</v>
      </c>
      <c r="F1669" s="4" t="s">
        <v>139</v>
      </c>
      <c r="H1669" s="11">
        <f t="shared" si="52"/>
        <v>0</v>
      </c>
      <c r="I1669" s="11">
        <f t="shared" si="52"/>
        <v>6</v>
      </c>
      <c r="J1669" s="11">
        <f t="shared" si="53"/>
        <v>0</v>
      </c>
    </row>
    <row r="1670" spans="2:10" x14ac:dyDescent="0.3">
      <c r="B1670" s="7">
        <v>41455</v>
      </c>
      <c r="C1670" s="9">
        <v>334942.34999999998</v>
      </c>
      <c r="D1670" s="4" t="s">
        <v>178</v>
      </c>
      <c r="E1670" s="4" t="s">
        <v>24</v>
      </c>
      <c r="F1670" s="4" t="s">
        <v>128</v>
      </c>
      <c r="H1670" s="11">
        <f t="shared" si="52"/>
        <v>0</v>
      </c>
      <c r="I1670" s="11">
        <f t="shared" si="52"/>
        <v>6</v>
      </c>
      <c r="J1670" s="11">
        <f t="shared" si="53"/>
        <v>0</v>
      </c>
    </row>
    <row r="1671" spans="2:10" x14ac:dyDescent="0.3">
      <c r="B1671" s="7">
        <v>41455</v>
      </c>
      <c r="C1671" s="9">
        <v>289117.78000000003</v>
      </c>
      <c r="D1671" s="4" t="s">
        <v>178</v>
      </c>
      <c r="E1671" s="4" t="s">
        <v>24</v>
      </c>
      <c r="F1671" s="4" t="s">
        <v>147</v>
      </c>
      <c r="H1671" s="11">
        <f t="shared" si="52"/>
        <v>0</v>
      </c>
      <c r="I1671" s="11">
        <f t="shared" si="52"/>
        <v>6</v>
      </c>
      <c r="J1671" s="11">
        <f t="shared" si="53"/>
        <v>0</v>
      </c>
    </row>
    <row r="1672" spans="2:10" x14ac:dyDescent="0.3">
      <c r="B1672" s="7">
        <v>41455</v>
      </c>
      <c r="C1672" s="9">
        <v>210702.16</v>
      </c>
      <c r="D1672" s="4" t="s">
        <v>178</v>
      </c>
      <c r="E1672" s="4" t="s">
        <v>24</v>
      </c>
      <c r="F1672" s="4" t="s">
        <v>139</v>
      </c>
      <c r="H1672" s="11">
        <f t="shared" si="52"/>
        <v>0</v>
      </c>
      <c r="I1672" s="11">
        <f t="shared" si="52"/>
        <v>6</v>
      </c>
      <c r="J1672" s="11">
        <f t="shared" si="53"/>
        <v>0</v>
      </c>
    </row>
    <row r="1673" spans="2:10" x14ac:dyDescent="0.3">
      <c r="B1673" s="7">
        <v>41455</v>
      </c>
      <c r="C1673" s="9">
        <v>185847.58</v>
      </c>
      <c r="D1673" s="4" t="s">
        <v>178</v>
      </c>
      <c r="E1673" s="4" t="s">
        <v>24</v>
      </c>
      <c r="F1673" s="4" t="s">
        <v>141</v>
      </c>
      <c r="H1673" s="11">
        <f t="shared" si="52"/>
        <v>0</v>
      </c>
      <c r="I1673" s="11">
        <f t="shared" si="52"/>
        <v>6</v>
      </c>
      <c r="J1673" s="11">
        <f t="shared" si="53"/>
        <v>0</v>
      </c>
    </row>
    <row r="1674" spans="2:10" x14ac:dyDescent="0.3">
      <c r="B1674" s="7">
        <v>41455</v>
      </c>
      <c r="C1674" s="9">
        <v>120852.52</v>
      </c>
      <c r="D1674" s="4" t="s">
        <v>178</v>
      </c>
      <c r="E1674" s="4" t="s">
        <v>24</v>
      </c>
      <c r="F1674" s="4" t="s">
        <v>142</v>
      </c>
      <c r="H1674" s="11">
        <f t="shared" si="52"/>
        <v>0</v>
      </c>
      <c r="I1674" s="11">
        <f t="shared" si="52"/>
        <v>6</v>
      </c>
      <c r="J1674" s="11">
        <f t="shared" si="53"/>
        <v>0</v>
      </c>
    </row>
    <row r="1675" spans="2:10" x14ac:dyDescent="0.3">
      <c r="B1675" s="7">
        <v>41455</v>
      </c>
      <c r="C1675" s="9">
        <v>105725.89</v>
      </c>
      <c r="D1675" s="4" t="s">
        <v>178</v>
      </c>
      <c r="E1675" s="4" t="s">
        <v>24</v>
      </c>
      <c r="F1675" s="4" t="s">
        <v>147</v>
      </c>
      <c r="H1675" s="11">
        <f t="shared" si="52"/>
        <v>0</v>
      </c>
      <c r="I1675" s="11">
        <f t="shared" si="52"/>
        <v>6</v>
      </c>
      <c r="J1675" s="11">
        <f t="shared" si="53"/>
        <v>0</v>
      </c>
    </row>
    <row r="1676" spans="2:10" x14ac:dyDescent="0.3">
      <c r="B1676" s="7">
        <v>41455</v>
      </c>
      <c r="C1676" s="9">
        <v>99973.26</v>
      </c>
      <c r="D1676" s="4" t="s">
        <v>178</v>
      </c>
      <c r="E1676" s="4" t="s">
        <v>24</v>
      </c>
      <c r="F1676" s="4" t="s">
        <v>134</v>
      </c>
      <c r="H1676" s="11">
        <f t="shared" si="52"/>
        <v>0</v>
      </c>
      <c r="I1676" s="11">
        <f t="shared" si="52"/>
        <v>6</v>
      </c>
      <c r="J1676" s="11">
        <f t="shared" si="53"/>
        <v>0</v>
      </c>
    </row>
    <row r="1677" spans="2:10" x14ac:dyDescent="0.3">
      <c r="B1677" s="7">
        <v>41455</v>
      </c>
      <c r="C1677" s="9">
        <v>95654.52</v>
      </c>
      <c r="D1677" s="4" t="s">
        <v>178</v>
      </c>
      <c r="E1677" s="4" t="s">
        <v>24</v>
      </c>
      <c r="F1677" s="4" t="s">
        <v>131</v>
      </c>
      <c r="H1677" s="11">
        <f t="shared" si="52"/>
        <v>0</v>
      </c>
      <c r="I1677" s="11">
        <f t="shared" si="52"/>
        <v>6</v>
      </c>
      <c r="J1677" s="11">
        <f t="shared" si="53"/>
        <v>0</v>
      </c>
    </row>
    <row r="1678" spans="2:10" x14ac:dyDescent="0.3">
      <c r="B1678" s="7">
        <v>41455</v>
      </c>
      <c r="C1678" s="9">
        <v>90935.24</v>
      </c>
      <c r="D1678" s="4" t="s">
        <v>178</v>
      </c>
      <c r="E1678" s="4" t="s">
        <v>24</v>
      </c>
      <c r="F1678" s="4" t="s">
        <v>131</v>
      </c>
      <c r="H1678" s="11">
        <f t="shared" si="52"/>
        <v>0</v>
      </c>
      <c r="I1678" s="11">
        <f t="shared" si="52"/>
        <v>6</v>
      </c>
      <c r="J1678" s="11">
        <f t="shared" si="53"/>
        <v>0</v>
      </c>
    </row>
    <row r="1679" spans="2:10" x14ac:dyDescent="0.3">
      <c r="B1679" s="7">
        <v>41455</v>
      </c>
      <c r="C1679" s="9">
        <v>86831.67</v>
      </c>
      <c r="D1679" s="4" t="s">
        <v>178</v>
      </c>
      <c r="E1679" s="4" t="s">
        <v>24</v>
      </c>
      <c r="F1679" s="4" t="s">
        <v>147</v>
      </c>
      <c r="H1679" s="11">
        <f t="shared" si="52"/>
        <v>0</v>
      </c>
      <c r="I1679" s="11">
        <f t="shared" si="52"/>
        <v>6</v>
      </c>
      <c r="J1679" s="11">
        <f t="shared" si="53"/>
        <v>0</v>
      </c>
    </row>
    <row r="1680" spans="2:10" x14ac:dyDescent="0.3">
      <c r="B1680" s="7">
        <v>41455</v>
      </c>
      <c r="C1680" s="9">
        <v>84736.37</v>
      </c>
      <c r="D1680" s="4" t="s">
        <v>178</v>
      </c>
      <c r="E1680" s="4" t="s">
        <v>24</v>
      </c>
      <c r="F1680" s="4" t="s">
        <v>133</v>
      </c>
      <c r="H1680" s="11">
        <f t="shared" si="52"/>
        <v>0</v>
      </c>
      <c r="I1680" s="11">
        <f t="shared" si="52"/>
        <v>6</v>
      </c>
      <c r="J1680" s="11">
        <f t="shared" si="53"/>
        <v>0</v>
      </c>
    </row>
    <row r="1681" spans="2:10" x14ac:dyDescent="0.3">
      <c r="B1681" s="7">
        <v>41455</v>
      </c>
      <c r="C1681" s="9">
        <v>57820</v>
      </c>
      <c r="D1681" s="4" t="s">
        <v>178</v>
      </c>
      <c r="E1681" s="4" t="s">
        <v>24</v>
      </c>
      <c r="F1681" s="4" t="s">
        <v>144</v>
      </c>
      <c r="H1681" s="11">
        <f t="shared" si="52"/>
        <v>0</v>
      </c>
      <c r="I1681" s="11">
        <f t="shared" si="52"/>
        <v>6</v>
      </c>
      <c r="J1681" s="11">
        <f t="shared" si="53"/>
        <v>0</v>
      </c>
    </row>
    <row r="1682" spans="2:10" x14ac:dyDescent="0.3">
      <c r="B1682" s="7">
        <v>41455</v>
      </c>
      <c r="C1682" s="9">
        <v>56217.23</v>
      </c>
      <c r="D1682" s="4" t="s">
        <v>178</v>
      </c>
      <c r="E1682" s="4" t="s">
        <v>24</v>
      </c>
      <c r="F1682" s="4" t="s">
        <v>135</v>
      </c>
      <c r="H1682" s="11">
        <f t="shared" si="52"/>
        <v>0</v>
      </c>
      <c r="I1682" s="11">
        <f t="shared" si="52"/>
        <v>6</v>
      </c>
      <c r="J1682" s="11">
        <f t="shared" si="53"/>
        <v>0</v>
      </c>
    </row>
    <row r="1683" spans="2:10" x14ac:dyDescent="0.3">
      <c r="B1683" s="7">
        <v>41455</v>
      </c>
      <c r="C1683" s="9">
        <v>43415.74</v>
      </c>
      <c r="D1683" s="4" t="s">
        <v>178</v>
      </c>
      <c r="E1683" s="4" t="s">
        <v>24</v>
      </c>
      <c r="F1683" s="4" t="s">
        <v>132</v>
      </c>
      <c r="H1683" s="11">
        <f t="shared" si="52"/>
        <v>0</v>
      </c>
      <c r="I1683" s="11">
        <f t="shared" si="52"/>
        <v>6</v>
      </c>
      <c r="J1683" s="11">
        <f t="shared" si="53"/>
        <v>0</v>
      </c>
    </row>
    <row r="1684" spans="2:10" x14ac:dyDescent="0.3">
      <c r="B1684" s="7">
        <v>41455</v>
      </c>
      <c r="C1684" s="9">
        <v>42193.57</v>
      </c>
      <c r="D1684" s="4" t="s">
        <v>178</v>
      </c>
      <c r="E1684" s="4" t="s">
        <v>24</v>
      </c>
      <c r="F1684" s="4" t="s">
        <v>146</v>
      </c>
      <c r="H1684" s="11">
        <f t="shared" si="52"/>
        <v>0</v>
      </c>
      <c r="I1684" s="11">
        <f t="shared" si="52"/>
        <v>6</v>
      </c>
      <c r="J1684" s="11">
        <f t="shared" si="53"/>
        <v>0</v>
      </c>
    </row>
    <row r="1685" spans="2:10" x14ac:dyDescent="0.3">
      <c r="B1685" s="7">
        <v>41455</v>
      </c>
      <c r="C1685" s="9">
        <v>41303.72</v>
      </c>
      <c r="D1685" s="4" t="s">
        <v>178</v>
      </c>
      <c r="E1685" s="4" t="s">
        <v>24</v>
      </c>
      <c r="F1685" s="4" t="s">
        <v>138</v>
      </c>
      <c r="H1685" s="11">
        <f t="shared" si="52"/>
        <v>0</v>
      </c>
      <c r="I1685" s="11">
        <f t="shared" si="52"/>
        <v>6</v>
      </c>
      <c r="J1685" s="11">
        <f t="shared" si="53"/>
        <v>0</v>
      </c>
    </row>
    <row r="1686" spans="2:10" x14ac:dyDescent="0.3">
      <c r="B1686" s="7">
        <v>41455</v>
      </c>
      <c r="C1686" s="9">
        <v>32989.06</v>
      </c>
      <c r="D1686" s="4" t="s">
        <v>178</v>
      </c>
      <c r="E1686" s="4" t="s">
        <v>24</v>
      </c>
      <c r="F1686" s="4" t="s">
        <v>138</v>
      </c>
      <c r="H1686" s="11">
        <f t="shared" si="52"/>
        <v>0</v>
      </c>
      <c r="I1686" s="11">
        <f t="shared" si="52"/>
        <v>6</v>
      </c>
      <c r="J1686" s="11">
        <f t="shared" si="53"/>
        <v>0</v>
      </c>
    </row>
    <row r="1687" spans="2:10" x14ac:dyDescent="0.3">
      <c r="B1687" s="7">
        <v>41455</v>
      </c>
      <c r="C1687" s="9">
        <v>22405.25</v>
      </c>
      <c r="D1687" s="4" t="s">
        <v>178</v>
      </c>
      <c r="E1687" s="4" t="s">
        <v>24</v>
      </c>
      <c r="F1687" s="4" t="s">
        <v>136</v>
      </c>
      <c r="H1687" s="11">
        <f t="shared" si="52"/>
        <v>0</v>
      </c>
      <c r="I1687" s="11">
        <f t="shared" si="52"/>
        <v>6</v>
      </c>
      <c r="J1687" s="11">
        <f t="shared" si="53"/>
        <v>0</v>
      </c>
    </row>
    <row r="1688" spans="2:10" x14ac:dyDescent="0.3">
      <c r="B1688" s="7">
        <v>41455</v>
      </c>
      <c r="C1688" s="9">
        <v>17922.18</v>
      </c>
      <c r="D1688" s="4" t="s">
        <v>178</v>
      </c>
      <c r="E1688" s="4" t="s">
        <v>24</v>
      </c>
      <c r="F1688" s="4" t="s">
        <v>147</v>
      </c>
      <c r="H1688" s="11">
        <f t="shared" si="52"/>
        <v>0</v>
      </c>
      <c r="I1688" s="11">
        <f t="shared" si="52"/>
        <v>6</v>
      </c>
      <c r="J1688" s="11">
        <f t="shared" si="53"/>
        <v>0</v>
      </c>
    </row>
    <row r="1689" spans="2:10" x14ac:dyDescent="0.3">
      <c r="B1689" s="7">
        <v>41455</v>
      </c>
      <c r="C1689" s="9">
        <v>16251.61</v>
      </c>
      <c r="D1689" s="4" t="s">
        <v>178</v>
      </c>
      <c r="E1689" s="4" t="s">
        <v>24</v>
      </c>
      <c r="F1689" s="4" t="s">
        <v>127</v>
      </c>
      <c r="H1689" s="11">
        <f t="shared" si="52"/>
        <v>0</v>
      </c>
      <c r="I1689" s="11">
        <f t="shared" si="52"/>
        <v>6</v>
      </c>
      <c r="J1689" s="11">
        <f t="shared" si="53"/>
        <v>0</v>
      </c>
    </row>
    <row r="1690" spans="2:10" x14ac:dyDescent="0.3">
      <c r="B1690" s="7">
        <v>41455</v>
      </c>
      <c r="C1690" s="9">
        <v>15267.09</v>
      </c>
      <c r="D1690" s="4" t="s">
        <v>178</v>
      </c>
      <c r="E1690" s="4" t="s">
        <v>24</v>
      </c>
      <c r="F1690" s="4" t="s">
        <v>138</v>
      </c>
      <c r="H1690" s="11">
        <f t="shared" si="52"/>
        <v>0</v>
      </c>
      <c r="I1690" s="11">
        <f t="shared" si="52"/>
        <v>6</v>
      </c>
      <c r="J1690" s="11">
        <f t="shared" si="53"/>
        <v>0</v>
      </c>
    </row>
    <row r="1691" spans="2:10" x14ac:dyDescent="0.3">
      <c r="B1691" s="7">
        <v>41455</v>
      </c>
      <c r="C1691" s="9">
        <v>14307.7</v>
      </c>
      <c r="D1691" s="4" t="s">
        <v>178</v>
      </c>
      <c r="E1691" s="4" t="s">
        <v>24</v>
      </c>
      <c r="F1691" s="4" t="s">
        <v>146</v>
      </c>
      <c r="H1691" s="11">
        <f t="shared" si="52"/>
        <v>0</v>
      </c>
      <c r="I1691" s="11">
        <f t="shared" si="52"/>
        <v>6</v>
      </c>
      <c r="J1691" s="11">
        <f t="shared" si="53"/>
        <v>0</v>
      </c>
    </row>
    <row r="1692" spans="2:10" x14ac:dyDescent="0.3">
      <c r="B1692" s="7">
        <v>41455</v>
      </c>
      <c r="C1692" s="9">
        <v>14049.63</v>
      </c>
      <c r="D1692" s="4" t="s">
        <v>178</v>
      </c>
      <c r="E1692" s="4" t="s">
        <v>24</v>
      </c>
      <c r="F1692" s="4" t="s">
        <v>128</v>
      </c>
      <c r="H1692" s="11">
        <f t="shared" si="52"/>
        <v>0</v>
      </c>
      <c r="I1692" s="11">
        <f t="shared" si="52"/>
        <v>6</v>
      </c>
      <c r="J1692" s="11">
        <f t="shared" si="53"/>
        <v>0</v>
      </c>
    </row>
    <row r="1693" spans="2:10" x14ac:dyDescent="0.3">
      <c r="B1693" s="7">
        <v>41455</v>
      </c>
      <c r="C1693" s="9">
        <v>13504.34</v>
      </c>
      <c r="D1693" s="4" t="s">
        <v>178</v>
      </c>
      <c r="E1693" s="4" t="s">
        <v>24</v>
      </c>
      <c r="F1693" s="4" t="s">
        <v>130</v>
      </c>
      <c r="H1693" s="11">
        <f t="shared" si="52"/>
        <v>0</v>
      </c>
      <c r="I1693" s="11">
        <f t="shared" si="52"/>
        <v>6</v>
      </c>
      <c r="J1693" s="11">
        <f t="shared" si="53"/>
        <v>0</v>
      </c>
    </row>
    <row r="1694" spans="2:10" x14ac:dyDescent="0.3">
      <c r="B1694" s="7">
        <v>41455</v>
      </c>
      <c r="C1694" s="9">
        <v>12988.87</v>
      </c>
      <c r="D1694" s="4" t="s">
        <v>178</v>
      </c>
      <c r="E1694" s="4" t="s">
        <v>24</v>
      </c>
      <c r="F1694" s="4" t="s">
        <v>145</v>
      </c>
      <c r="H1694" s="11">
        <f t="shared" si="52"/>
        <v>0</v>
      </c>
      <c r="I1694" s="11">
        <f t="shared" si="52"/>
        <v>6</v>
      </c>
      <c r="J1694" s="11">
        <f t="shared" si="53"/>
        <v>0</v>
      </c>
    </row>
    <row r="1695" spans="2:10" x14ac:dyDescent="0.3">
      <c r="B1695" s="7">
        <v>41455</v>
      </c>
      <c r="C1695" s="9">
        <v>10482.530000000001</v>
      </c>
      <c r="D1695" s="4" t="s">
        <v>178</v>
      </c>
      <c r="E1695" s="4" t="s">
        <v>24</v>
      </c>
      <c r="F1695" s="4" t="s">
        <v>132</v>
      </c>
      <c r="H1695" s="11">
        <f t="shared" si="52"/>
        <v>0</v>
      </c>
      <c r="I1695" s="11">
        <f t="shared" si="52"/>
        <v>6</v>
      </c>
      <c r="J1695" s="11">
        <f t="shared" si="53"/>
        <v>0</v>
      </c>
    </row>
    <row r="1696" spans="2:10" x14ac:dyDescent="0.3">
      <c r="B1696" s="7">
        <v>41455</v>
      </c>
      <c r="C1696" s="9">
        <v>11856.57</v>
      </c>
      <c r="D1696" s="4" t="s">
        <v>178</v>
      </c>
      <c r="E1696" s="4" t="s">
        <v>24</v>
      </c>
      <c r="F1696" s="4" t="s">
        <v>128</v>
      </c>
      <c r="H1696" s="11">
        <f t="shared" si="52"/>
        <v>0</v>
      </c>
      <c r="I1696" s="11">
        <f t="shared" si="52"/>
        <v>6</v>
      </c>
      <c r="J1696" s="11">
        <f t="shared" si="53"/>
        <v>0</v>
      </c>
    </row>
    <row r="1697" spans="2:10" x14ac:dyDescent="0.3">
      <c r="B1697" s="7">
        <v>41455</v>
      </c>
      <c r="C1697" s="9">
        <v>9017.9</v>
      </c>
      <c r="D1697" s="4" t="s">
        <v>178</v>
      </c>
      <c r="E1697" s="4" t="s">
        <v>24</v>
      </c>
      <c r="F1697" s="4" t="s">
        <v>131</v>
      </c>
      <c r="H1697" s="11">
        <f t="shared" si="52"/>
        <v>0</v>
      </c>
      <c r="I1697" s="11">
        <f t="shared" si="52"/>
        <v>6</v>
      </c>
      <c r="J1697" s="11">
        <f t="shared" si="53"/>
        <v>0</v>
      </c>
    </row>
    <row r="1698" spans="2:10" x14ac:dyDescent="0.3">
      <c r="B1698" s="7">
        <v>41455</v>
      </c>
      <c r="C1698" s="9">
        <v>7721.46</v>
      </c>
      <c r="D1698" s="4" t="s">
        <v>178</v>
      </c>
      <c r="E1698" s="4" t="s">
        <v>24</v>
      </c>
      <c r="F1698" s="4" t="s">
        <v>143</v>
      </c>
      <c r="H1698" s="11">
        <f t="shared" si="52"/>
        <v>0</v>
      </c>
      <c r="I1698" s="11">
        <f t="shared" si="52"/>
        <v>6</v>
      </c>
      <c r="J1698" s="11">
        <f t="shared" si="53"/>
        <v>0</v>
      </c>
    </row>
    <row r="1699" spans="2:10" x14ac:dyDescent="0.3">
      <c r="B1699" s="7">
        <v>41455</v>
      </c>
      <c r="C1699" s="9">
        <v>7589.17</v>
      </c>
      <c r="D1699" s="4" t="s">
        <v>178</v>
      </c>
      <c r="E1699" s="4" t="s">
        <v>24</v>
      </c>
      <c r="F1699" s="4" t="s">
        <v>133</v>
      </c>
      <c r="H1699" s="11">
        <f t="shared" si="52"/>
        <v>0</v>
      </c>
      <c r="I1699" s="11">
        <f t="shared" si="52"/>
        <v>6</v>
      </c>
      <c r="J1699" s="11">
        <f t="shared" si="53"/>
        <v>0</v>
      </c>
    </row>
    <row r="1700" spans="2:10" x14ac:dyDescent="0.3">
      <c r="B1700" s="7">
        <v>41455</v>
      </c>
      <c r="C1700" s="9">
        <v>6688.48</v>
      </c>
      <c r="D1700" s="4" t="s">
        <v>178</v>
      </c>
      <c r="E1700" s="4" t="s">
        <v>24</v>
      </c>
      <c r="F1700" s="4" t="s">
        <v>146</v>
      </c>
      <c r="H1700" s="11">
        <f t="shared" si="52"/>
        <v>0</v>
      </c>
      <c r="I1700" s="11">
        <f t="shared" si="52"/>
        <v>6</v>
      </c>
      <c r="J1700" s="11">
        <f t="shared" si="53"/>
        <v>0</v>
      </c>
    </row>
    <row r="1701" spans="2:10" x14ac:dyDescent="0.3">
      <c r="B1701" s="7">
        <v>41455</v>
      </c>
      <c r="C1701" s="9">
        <v>6612.73</v>
      </c>
      <c r="D1701" s="4" t="s">
        <v>178</v>
      </c>
      <c r="E1701" s="4" t="s">
        <v>24</v>
      </c>
      <c r="F1701" s="4" t="s">
        <v>141</v>
      </c>
      <c r="H1701" s="11">
        <f t="shared" si="52"/>
        <v>0</v>
      </c>
      <c r="I1701" s="11">
        <f t="shared" si="52"/>
        <v>6</v>
      </c>
      <c r="J1701" s="11">
        <f t="shared" si="53"/>
        <v>0</v>
      </c>
    </row>
    <row r="1702" spans="2:10" x14ac:dyDescent="0.3">
      <c r="B1702" s="7">
        <v>41455</v>
      </c>
      <c r="C1702" s="9">
        <v>6070.96</v>
      </c>
      <c r="D1702" s="4" t="s">
        <v>178</v>
      </c>
      <c r="E1702" s="4" t="s">
        <v>24</v>
      </c>
      <c r="F1702" s="4" t="s">
        <v>144</v>
      </c>
      <c r="H1702" s="11">
        <f t="shared" si="52"/>
        <v>0</v>
      </c>
      <c r="I1702" s="11">
        <f t="shared" si="52"/>
        <v>6</v>
      </c>
      <c r="J1702" s="11">
        <f t="shared" si="53"/>
        <v>0</v>
      </c>
    </row>
    <row r="1703" spans="2:10" x14ac:dyDescent="0.3">
      <c r="B1703" s="7">
        <v>41455</v>
      </c>
      <c r="C1703" s="9">
        <v>5771.88</v>
      </c>
      <c r="D1703" s="4" t="s">
        <v>178</v>
      </c>
      <c r="E1703" s="4" t="s">
        <v>24</v>
      </c>
      <c r="F1703" s="4" t="s">
        <v>129</v>
      </c>
      <c r="H1703" s="11">
        <f t="shared" si="52"/>
        <v>0</v>
      </c>
      <c r="I1703" s="11">
        <f t="shared" si="52"/>
        <v>6</v>
      </c>
      <c r="J1703" s="11">
        <f t="shared" si="53"/>
        <v>0</v>
      </c>
    </row>
    <row r="1704" spans="2:10" x14ac:dyDescent="0.3">
      <c r="B1704" s="7">
        <v>41455</v>
      </c>
      <c r="C1704" s="9">
        <v>4885.51</v>
      </c>
      <c r="D1704" s="4" t="s">
        <v>178</v>
      </c>
      <c r="E1704" s="4" t="s">
        <v>24</v>
      </c>
      <c r="F1704" s="4" t="s">
        <v>147</v>
      </c>
      <c r="H1704" s="11">
        <f t="shared" si="52"/>
        <v>0</v>
      </c>
      <c r="I1704" s="11">
        <f t="shared" si="52"/>
        <v>6</v>
      </c>
      <c r="J1704" s="11">
        <f t="shared" si="53"/>
        <v>0</v>
      </c>
    </row>
    <row r="1705" spans="2:10" x14ac:dyDescent="0.3">
      <c r="B1705" s="7">
        <v>41455</v>
      </c>
      <c r="C1705" s="9">
        <v>4736.18</v>
      </c>
      <c r="D1705" s="4" t="s">
        <v>178</v>
      </c>
      <c r="E1705" s="4" t="s">
        <v>24</v>
      </c>
      <c r="F1705" s="4" t="s">
        <v>146</v>
      </c>
      <c r="H1705" s="11">
        <f t="shared" si="52"/>
        <v>0</v>
      </c>
      <c r="I1705" s="11">
        <f t="shared" si="52"/>
        <v>6</v>
      </c>
      <c r="J1705" s="11">
        <f t="shared" si="53"/>
        <v>0</v>
      </c>
    </row>
    <row r="1706" spans="2:10" x14ac:dyDescent="0.3">
      <c r="B1706" s="7">
        <v>41455</v>
      </c>
      <c r="C1706" s="9">
        <v>3418.76</v>
      </c>
      <c r="D1706" s="4" t="s">
        <v>178</v>
      </c>
      <c r="E1706" s="4" t="s">
        <v>24</v>
      </c>
      <c r="F1706" s="4" t="s">
        <v>136</v>
      </c>
      <c r="H1706" s="11">
        <f t="shared" si="52"/>
        <v>0</v>
      </c>
      <c r="I1706" s="11">
        <f t="shared" si="52"/>
        <v>6</v>
      </c>
      <c r="J1706" s="11">
        <f t="shared" si="53"/>
        <v>0</v>
      </c>
    </row>
    <row r="1707" spans="2:10" x14ac:dyDescent="0.3">
      <c r="B1707" s="7">
        <v>41455</v>
      </c>
      <c r="C1707" s="9">
        <v>3295.74</v>
      </c>
      <c r="D1707" s="4" t="s">
        <v>178</v>
      </c>
      <c r="E1707" s="4" t="s">
        <v>24</v>
      </c>
      <c r="F1707" s="4" t="s">
        <v>145</v>
      </c>
      <c r="H1707" s="11">
        <f t="shared" si="52"/>
        <v>0</v>
      </c>
      <c r="I1707" s="11">
        <f t="shared" si="52"/>
        <v>6</v>
      </c>
      <c r="J1707" s="11">
        <f t="shared" si="53"/>
        <v>0</v>
      </c>
    </row>
    <row r="1708" spans="2:10" x14ac:dyDescent="0.3">
      <c r="B1708" s="7">
        <v>41455</v>
      </c>
      <c r="C1708" s="9">
        <v>2419.5500000000002</v>
      </c>
      <c r="D1708" s="4" t="s">
        <v>178</v>
      </c>
      <c r="E1708" s="4" t="s">
        <v>24</v>
      </c>
      <c r="F1708" s="4" t="s">
        <v>136</v>
      </c>
      <c r="H1708" s="11">
        <f t="shared" si="52"/>
        <v>0</v>
      </c>
      <c r="I1708" s="11">
        <f t="shared" si="52"/>
        <v>6</v>
      </c>
      <c r="J1708" s="11">
        <f t="shared" si="53"/>
        <v>0</v>
      </c>
    </row>
    <row r="1709" spans="2:10" x14ac:dyDescent="0.3">
      <c r="B1709" s="7">
        <v>41455</v>
      </c>
      <c r="C1709" s="9">
        <v>2323.2800000000002</v>
      </c>
      <c r="D1709" s="4" t="s">
        <v>178</v>
      </c>
      <c r="E1709" s="4" t="s">
        <v>24</v>
      </c>
      <c r="F1709" s="4" t="s">
        <v>132</v>
      </c>
      <c r="H1709" s="11">
        <f t="shared" si="52"/>
        <v>0</v>
      </c>
      <c r="I1709" s="11">
        <f t="shared" si="52"/>
        <v>6</v>
      </c>
      <c r="J1709" s="11">
        <f t="shared" si="53"/>
        <v>0</v>
      </c>
    </row>
    <row r="1710" spans="2:10" x14ac:dyDescent="0.3">
      <c r="B1710" s="7">
        <v>41455</v>
      </c>
      <c r="C1710" s="9">
        <v>2196</v>
      </c>
      <c r="D1710" s="4" t="s">
        <v>178</v>
      </c>
      <c r="E1710" s="4" t="s">
        <v>24</v>
      </c>
      <c r="F1710" s="4" t="s">
        <v>144</v>
      </c>
      <c r="H1710" s="11">
        <f t="shared" si="52"/>
        <v>0</v>
      </c>
      <c r="I1710" s="11">
        <f t="shared" si="52"/>
        <v>6</v>
      </c>
      <c r="J1710" s="11">
        <f t="shared" si="53"/>
        <v>0</v>
      </c>
    </row>
    <row r="1711" spans="2:10" x14ac:dyDescent="0.3">
      <c r="B1711" s="7">
        <v>41455</v>
      </c>
      <c r="C1711" s="9">
        <v>1807.02</v>
      </c>
      <c r="D1711" s="4" t="s">
        <v>178</v>
      </c>
      <c r="E1711" s="4" t="s">
        <v>24</v>
      </c>
      <c r="F1711" s="4" t="s">
        <v>132</v>
      </c>
      <c r="H1711" s="11">
        <f t="shared" si="52"/>
        <v>0</v>
      </c>
      <c r="I1711" s="11">
        <f t="shared" si="52"/>
        <v>6</v>
      </c>
      <c r="J1711" s="11">
        <f t="shared" si="53"/>
        <v>0</v>
      </c>
    </row>
    <row r="1712" spans="2:10" x14ac:dyDescent="0.3">
      <c r="B1712" s="7">
        <v>41455</v>
      </c>
      <c r="C1712" s="9">
        <v>74.34</v>
      </c>
      <c r="D1712" s="4" t="s">
        <v>178</v>
      </c>
      <c r="E1712" s="4" t="s">
        <v>24</v>
      </c>
      <c r="F1712" s="4" t="s">
        <v>132</v>
      </c>
      <c r="H1712" s="11">
        <f t="shared" si="52"/>
        <v>0</v>
      </c>
      <c r="I1712" s="11">
        <f t="shared" si="52"/>
        <v>6</v>
      </c>
      <c r="J1712" s="11">
        <f t="shared" si="53"/>
        <v>0</v>
      </c>
    </row>
    <row r="1713" spans="2:10" x14ac:dyDescent="0.3">
      <c r="B1713" s="7">
        <v>41455</v>
      </c>
      <c r="C1713" s="9">
        <v>50.6</v>
      </c>
      <c r="D1713" s="4" t="s">
        <v>178</v>
      </c>
      <c r="E1713" s="4" t="s">
        <v>24</v>
      </c>
      <c r="F1713" s="4" t="s">
        <v>135</v>
      </c>
      <c r="H1713" s="11">
        <f t="shared" si="52"/>
        <v>0</v>
      </c>
      <c r="I1713" s="11">
        <f t="shared" si="52"/>
        <v>6</v>
      </c>
      <c r="J1713" s="11">
        <f t="shared" si="53"/>
        <v>0</v>
      </c>
    </row>
    <row r="1714" spans="2:10" x14ac:dyDescent="0.3">
      <c r="B1714" s="7">
        <v>41425</v>
      </c>
      <c r="C1714" s="9">
        <v>28414.400000000001</v>
      </c>
      <c r="D1714" s="4" t="s">
        <v>178</v>
      </c>
      <c r="E1714" s="4" t="s">
        <v>24</v>
      </c>
      <c r="F1714" s="4" t="s">
        <v>138</v>
      </c>
      <c r="H1714" s="11">
        <f t="shared" si="52"/>
        <v>0</v>
      </c>
      <c r="I1714" s="11">
        <f t="shared" si="52"/>
        <v>5</v>
      </c>
      <c r="J1714" s="11">
        <f t="shared" si="53"/>
        <v>0</v>
      </c>
    </row>
    <row r="1715" spans="2:10" x14ac:dyDescent="0.3">
      <c r="B1715" s="7">
        <v>41425</v>
      </c>
      <c r="C1715" s="9">
        <v>14160</v>
      </c>
      <c r="D1715" s="4" t="s">
        <v>178</v>
      </c>
      <c r="E1715" s="4" t="s">
        <v>24</v>
      </c>
      <c r="F1715" s="4" t="s">
        <v>138</v>
      </c>
      <c r="H1715" s="11">
        <f t="shared" si="52"/>
        <v>0</v>
      </c>
      <c r="I1715" s="11">
        <f t="shared" si="52"/>
        <v>5</v>
      </c>
      <c r="J1715" s="11">
        <f t="shared" si="53"/>
        <v>0</v>
      </c>
    </row>
    <row r="1716" spans="2:10" x14ac:dyDescent="0.3">
      <c r="B1716" s="7">
        <v>41425</v>
      </c>
      <c r="C1716" s="9">
        <v>15154.74</v>
      </c>
      <c r="D1716" s="4" t="s">
        <v>178</v>
      </c>
      <c r="E1716" s="4" t="s">
        <v>24</v>
      </c>
      <c r="F1716" s="4" t="s">
        <v>144</v>
      </c>
      <c r="H1716" s="11">
        <f t="shared" si="52"/>
        <v>0</v>
      </c>
      <c r="I1716" s="11">
        <f t="shared" si="52"/>
        <v>5</v>
      </c>
      <c r="J1716" s="11">
        <f t="shared" si="53"/>
        <v>0</v>
      </c>
    </row>
    <row r="1717" spans="2:10" x14ac:dyDescent="0.3">
      <c r="B1717" s="7">
        <v>41425</v>
      </c>
      <c r="C1717" s="9">
        <v>35400</v>
      </c>
      <c r="D1717" s="4" t="s">
        <v>178</v>
      </c>
      <c r="E1717" s="4" t="s">
        <v>24</v>
      </c>
      <c r="F1717" s="4" t="s">
        <v>135</v>
      </c>
      <c r="H1717" s="11">
        <f t="shared" si="52"/>
        <v>0</v>
      </c>
      <c r="I1717" s="11">
        <f t="shared" si="52"/>
        <v>5</v>
      </c>
      <c r="J1717" s="11">
        <f t="shared" si="53"/>
        <v>0</v>
      </c>
    </row>
    <row r="1718" spans="2:10" x14ac:dyDescent="0.3">
      <c r="B1718" s="7">
        <v>41455</v>
      </c>
      <c r="C1718" s="9">
        <v>233573.625</v>
      </c>
      <c r="D1718" s="4" t="s">
        <v>178</v>
      </c>
      <c r="E1718" s="4" t="s">
        <v>24</v>
      </c>
      <c r="F1718" s="4" t="s">
        <v>137</v>
      </c>
      <c r="H1718" s="11">
        <f t="shared" si="52"/>
        <v>0</v>
      </c>
      <c r="I1718" s="11">
        <f t="shared" si="52"/>
        <v>6</v>
      </c>
      <c r="J1718" s="11">
        <f t="shared" si="53"/>
        <v>0</v>
      </c>
    </row>
    <row r="1719" spans="2:10" x14ac:dyDescent="0.3">
      <c r="B1719" s="7">
        <v>41425</v>
      </c>
      <c r="C1719" s="9">
        <v>56935</v>
      </c>
      <c r="D1719" s="4" t="s">
        <v>178</v>
      </c>
      <c r="E1719" s="4" t="s">
        <v>24</v>
      </c>
      <c r="F1719" s="4" t="s">
        <v>130</v>
      </c>
      <c r="H1719" s="11">
        <f t="shared" si="52"/>
        <v>0</v>
      </c>
      <c r="I1719" s="11">
        <f t="shared" si="52"/>
        <v>5</v>
      </c>
      <c r="J1719" s="11">
        <f t="shared" si="53"/>
        <v>0</v>
      </c>
    </row>
    <row r="1720" spans="2:10" x14ac:dyDescent="0.3">
      <c r="B1720" s="7">
        <v>41425</v>
      </c>
      <c r="C1720" s="9">
        <v>30356</v>
      </c>
      <c r="D1720" s="4" t="s">
        <v>178</v>
      </c>
      <c r="E1720" s="4" t="s">
        <v>24</v>
      </c>
      <c r="F1720" s="4" t="s">
        <v>139</v>
      </c>
      <c r="H1720" s="11">
        <f t="shared" si="52"/>
        <v>0</v>
      </c>
      <c r="I1720" s="11">
        <f t="shared" si="52"/>
        <v>5</v>
      </c>
      <c r="J1720" s="11">
        <f t="shared" si="53"/>
        <v>0</v>
      </c>
    </row>
    <row r="1721" spans="2:10" x14ac:dyDescent="0.3">
      <c r="B1721" s="7">
        <v>41425</v>
      </c>
      <c r="C1721" s="9">
        <v>64817</v>
      </c>
      <c r="D1721" s="4" t="s">
        <v>178</v>
      </c>
      <c r="E1721" s="4" t="s">
        <v>24</v>
      </c>
      <c r="F1721" s="4" t="s">
        <v>130</v>
      </c>
      <c r="H1721" s="11">
        <f t="shared" si="52"/>
        <v>0</v>
      </c>
      <c r="I1721" s="11">
        <f t="shared" si="52"/>
        <v>5</v>
      </c>
      <c r="J1721" s="11">
        <f t="shared" si="53"/>
        <v>0</v>
      </c>
    </row>
    <row r="1722" spans="2:10" x14ac:dyDescent="0.3">
      <c r="B1722" s="7">
        <v>41425</v>
      </c>
      <c r="C1722" s="9">
        <v>315316</v>
      </c>
      <c r="D1722" s="4" t="s">
        <v>178</v>
      </c>
      <c r="E1722" s="4" t="s">
        <v>24</v>
      </c>
      <c r="F1722" s="4" t="s">
        <v>140</v>
      </c>
      <c r="H1722" s="11">
        <f t="shared" si="52"/>
        <v>0</v>
      </c>
      <c r="I1722" s="11">
        <f t="shared" si="52"/>
        <v>5</v>
      </c>
      <c r="J1722" s="11">
        <f t="shared" si="53"/>
        <v>0</v>
      </c>
    </row>
    <row r="1723" spans="2:10" x14ac:dyDescent="0.3">
      <c r="B1723" s="7">
        <v>41425</v>
      </c>
      <c r="C1723" s="9">
        <v>15000</v>
      </c>
      <c r="D1723" s="4" t="s">
        <v>178</v>
      </c>
      <c r="E1723" s="4" t="s">
        <v>24</v>
      </c>
      <c r="F1723" s="4" t="s">
        <v>134</v>
      </c>
      <c r="H1723" s="11">
        <f t="shared" si="52"/>
        <v>0</v>
      </c>
      <c r="I1723" s="11">
        <f t="shared" si="52"/>
        <v>5</v>
      </c>
      <c r="J1723" s="11">
        <f t="shared" si="53"/>
        <v>0</v>
      </c>
    </row>
    <row r="1724" spans="2:10" x14ac:dyDescent="0.3">
      <c r="B1724" s="7">
        <v>41425</v>
      </c>
      <c r="C1724" s="9">
        <v>25447</v>
      </c>
      <c r="D1724" s="4" t="s">
        <v>178</v>
      </c>
      <c r="E1724" s="4" t="s">
        <v>24</v>
      </c>
      <c r="F1724" s="4" t="s">
        <v>140</v>
      </c>
      <c r="H1724" s="11">
        <f t="shared" si="52"/>
        <v>0</v>
      </c>
      <c r="I1724" s="11">
        <f t="shared" si="52"/>
        <v>5</v>
      </c>
      <c r="J1724" s="11">
        <f t="shared" si="53"/>
        <v>0</v>
      </c>
    </row>
    <row r="1725" spans="2:10" x14ac:dyDescent="0.3">
      <c r="B1725" s="7">
        <v>41425</v>
      </c>
      <c r="C1725" s="9">
        <v>9000</v>
      </c>
      <c r="D1725" s="4" t="s">
        <v>178</v>
      </c>
      <c r="E1725" s="4" t="s">
        <v>24</v>
      </c>
      <c r="F1725" s="4" t="s">
        <v>147</v>
      </c>
      <c r="H1725" s="11">
        <f t="shared" si="52"/>
        <v>0</v>
      </c>
      <c r="I1725" s="11">
        <f t="shared" si="52"/>
        <v>5</v>
      </c>
      <c r="J1725" s="11">
        <f t="shared" si="53"/>
        <v>0</v>
      </c>
    </row>
    <row r="1726" spans="2:10" x14ac:dyDescent="0.3">
      <c r="B1726" s="7">
        <v>41425</v>
      </c>
      <c r="C1726" s="9">
        <v>89680</v>
      </c>
      <c r="D1726" s="4" t="s">
        <v>178</v>
      </c>
      <c r="E1726" s="4" t="s">
        <v>24</v>
      </c>
      <c r="F1726" s="4" t="s">
        <v>143</v>
      </c>
      <c r="H1726" s="11">
        <f t="shared" si="52"/>
        <v>0</v>
      </c>
      <c r="I1726" s="11">
        <f t="shared" si="52"/>
        <v>5</v>
      </c>
      <c r="J1726" s="11">
        <f t="shared" si="53"/>
        <v>0</v>
      </c>
    </row>
    <row r="1727" spans="2:10" x14ac:dyDescent="0.3">
      <c r="B1727" s="7">
        <v>41455</v>
      </c>
      <c r="C1727" s="9">
        <v>51095</v>
      </c>
      <c r="D1727" s="4" t="s">
        <v>178</v>
      </c>
      <c r="E1727" s="4" t="s">
        <v>24</v>
      </c>
      <c r="F1727" s="4" t="s">
        <v>133</v>
      </c>
      <c r="H1727" s="11">
        <f t="shared" si="52"/>
        <v>0</v>
      </c>
      <c r="I1727" s="11">
        <f t="shared" si="52"/>
        <v>6</v>
      </c>
      <c r="J1727" s="11">
        <f t="shared" si="53"/>
        <v>0</v>
      </c>
    </row>
    <row r="1728" spans="2:10" x14ac:dyDescent="0.3">
      <c r="B1728" s="7">
        <v>41455</v>
      </c>
      <c r="C1728" s="9">
        <v>20300</v>
      </c>
      <c r="D1728" s="4" t="s">
        <v>178</v>
      </c>
      <c r="E1728" s="4" t="s">
        <v>24</v>
      </c>
      <c r="F1728" s="4" t="s">
        <v>129</v>
      </c>
      <c r="H1728" s="11">
        <f t="shared" si="52"/>
        <v>0</v>
      </c>
      <c r="I1728" s="11">
        <f t="shared" si="52"/>
        <v>6</v>
      </c>
      <c r="J1728" s="11">
        <f t="shared" si="53"/>
        <v>0</v>
      </c>
    </row>
    <row r="1729" spans="1:10" x14ac:dyDescent="0.3">
      <c r="B1729" s="7">
        <v>41455</v>
      </c>
      <c r="C1729" s="9">
        <v>397052</v>
      </c>
      <c r="D1729" s="4" t="s">
        <v>178</v>
      </c>
      <c r="E1729" s="4" t="s">
        <v>24</v>
      </c>
      <c r="F1729" s="4" t="s">
        <v>128</v>
      </c>
      <c r="H1729" s="11">
        <f t="shared" si="52"/>
        <v>0</v>
      </c>
      <c r="I1729" s="11">
        <f t="shared" si="52"/>
        <v>6</v>
      </c>
      <c r="J1729" s="11">
        <f t="shared" si="53"/>
        <v>0</v>
      </c>
    </row>
    <row r="1730" spans="1:10" x14ac:dyDescent="0.3">
      <c r="B1730" s="7">
        <v>41455</v>
      </c>
      <c r="C1730" s="9">
        <v>43200</v>
      </c>
      <c r="D1730" s="4" t="s">
        <v>178</v>
      </c>
      <c r="E1730" s="4" t="s">
        <v>24</v>
      </c>
      <c r="F1730" s="4" t="s">
        <v>136</v>
      </c>
      <c r="H1730" s="11">
        <f t="shared" si="52"/>
        <v>0</v>
      </c>
      <c r="I1730" s="11">
        <f t="shared" si="52"/>
        <v>6</v>
      </c>
      <c r="J1730" s="11">
        <f t="shared" si="53"/>
        <v>0</v>
      </c>
    </row>
    <row r="1731" spans="1:10" x14ac:dyDescent="0.3">
      <c r="B1731" s="7">
        <v>41455</v>
      </c>
      <c r="C1731" s="9">
        <v>147200</v>
      </c>
      <c r="D1731" s="4" t="s">
        <v>178</v>
      </c>
      <c r="E1731" s="4" t="s">
        <v>24</v>
      </c>
      <c r="F1731" s="4" t="s">
        <v>133</v>
      </c>
      <c r="H1731" s="11">
        <f t="shared" si="52"/>
        <v>0</v>
      </c>
      <c r="I1731" s="11">
        <f t="shared" si="52"/>
        <v>6</v>
      </c>
      <c r="J1731" s="11">
        <f t="shared" si="53"/>
        <v>0</v>
      </c>
    </row>
    <row r="1732" spans="1:10" x14ac:dyDescent="0.3">
      <c r="B1732" s="7">
        <v>41455</v>
      </c>
      <c r="C1732" s="9">
        <v>600</v>
      </c>
      <c r="D1732" s="4" t="s">
        <v>178</v>
      </c>
      <c r="E1732" s="4" t="s">
        <v>24</v>
      </c>
      <c r="F1732" s="4" t="s">
        <v>135</v>
      </c>
      <c r="H1732" s="11">
        <f t="shared" ref="H1732:I1795" si="54">IF(ISBLANK(A1732),0,MONTH(A1732))</f>
        <v>0</v>
      </c>
      <c r="I1732" s="11">
        <f t="shared" si="54"/>
        <v>6</v>
      </c>
      <c r="J1732" s="11">
        <f t="shared" ref="J1732:J1795" si="55">WEEKNUM(A1732)</f>
        <v>0</v>
      </c>
    </row>
    <row r="1733" spans="1:10" x14ac:dyDescent="0.3">
      <c r="A1733" s="7">
        <v>41283</v>
      </c>
      <c r="C1733" s="9">
        <v>-75122.95</v>
      </c>
      <c r="D1733" s="4" t="s">
        <v>9</v>
      </c>
      <c r="E1733" s="4" t="s">
        <v>29</v>
      </c>
      <c r="F1733" s="4" t="s">
        <v>148</v>
      </c>
      <c r="H1733" s="11">
        <f t="shared" si="54"/>
        <v>1</v>
      </c>
      <c r="I1733" s="11">
        <f t="shared" si="54"/>
        <v>0</v>
      </c>
      <c r="J1733" s="11">
        <f t="shared" si="55"/>
        <v>2</v>
      </c>
    </row>
    <row r="1734" spans="1:10" x14ac:dyDescent="0.3">
      <c r="A1734" s="7">
        <v>41283</v>
      </c>
      <c r="C1734" s="9">
        <v>-69827.72</v>
      </c>
      <c r="D1734" s="4" t="s">
        <v>15</v>
      </c>
      <c r="E1734" s="4" t="s">
        <v>29</v>
      </c>
      <c r="F1734" s="4" t="s">
        <v>149</v>
      </c>
      <c r="H1734" s="11">
        <f t="shared" si="54"/>
        <v>1</v>
      </c>
      <c r="I1734" s="11">
        <f t="shared" si="54"/>
        <v>0</v>
      </c>
      <c r="J1734" s="11">
        <f t="shared" si="55"/>
        <v>2</v>
      </c>
    </row>
    <row r="1735" spans="1:10" x14ac:dyDescent="0.3">
      <c r="A1735" s="7">
        <v>41283</v>
      </c>
      <c r="C1735" s="9">
        <v>-14292.92</v>
      </c>
      <c r="D1735" s="4" t="s">
        <v>9</v>
      </c>
      <c r="E1735" s="4" t="s">
        <v>29</v>
      </c>
      <c r="F1735" s="4" t="s">
        <v>148</v>
      </c>
      <c r="H1735" s="11">
        <f t="shared" si="54"/>
        <v>1</v>
      </c>
      <c r="I1735" s="11">
        <f t="shared" si="54"/>
        <v>0</v>
      </c>
      <c r="J1735" s="11">
        <f t="shared" si="55"/>
        <v>2</v>
      </c>
    </row>
    <row r="1736" spans="1:10" x14ac:dyDescent="0.3">
      <c r="A1736" s="7">
        <v>41283</v>
      </c>
      <c r="C1736" s="9">
        <v>-44000</v>
      </c>
      <c r="D1736" s="4" t="s">
        <v>9</v>
      </c>
      <c r="E1736" s="4" t="s">
        <v>29</v>
      </c>
      <c r="F1736" s="4" t="s">
        <v>150</v>
      </c>
      <c r="H1736" s="11">
        <f t="shared" si="54"/>
        <v>1</v>
      </c>
      <c r="I1736" s="11">
        <f t="shared" si="54"/>
        <v>0</v>
      </c>
      <c r="J1736" s="11">
        <f t="shared" si="55"/>
        <v>2</v>
      </c>
    </row>
    <row r="1737" spans="1:10" x14ac:dyDescent="0.3">
      <c r="A1737" s="7">
        <v>41283</v>
      </c>
      <c r="C1737" s="9">
        <v>-6436.37</v>
      </c>
      <c r="D1737" s="4" t="s">
        <v>15</v>
      </c>
      <c r="E1737" s="4" t="s">
        <v>29</v>
      </c>
      <c r="F1737" s="4" t="s">
        <v>151</v>
      </c>
      <c r="H1737" s="11">
        <f t="shared" si="54"/>
        <v>1</v>
      </c>
      <c r="I1737" s="11">
        <f t="shared" si="54"/>
        <v>0</v>
      </c>
      <c r="J1737" s="11">
        <f t="shared" si="55"/>
        <v>2</v>
      </c>
    </row>
    <row r="1738" spans="1:10" x14ac:dyDescent="0.3">
      <c r="A1738" s="7">
        <v>41288</v>
      </c>
      <c r="C1738" s="9">
        <v>-1200.95</v>
      </c>
      <c r="D1738" s="4" t="s">
        <v>16</v>
      </c>
      <c r="E1738" s="4" t="s">
        <v>29</v>
      </c>
      <c r="F1738" s="4" t="s">
        <v>152</v>
      </c>
      <c r="H1738" s="11">
        <f t="shared" si="54"/>
        <v>1</v>
      </c>
      <c r="I1738" s="11">
        <f t="shared" si="54"/>
        <v>0</v>
      </c>
      <c r="J1738" s="11">
        <f t="shared" si="55"/>
        <v>3</v>
      </c>
    </row>
    <row r="1739" spans="1:10" x14ac:dyDescent="0.3">
      <c r="A1739" s="7">
        <v>41289</v>
      </c>
      <c r="C1739" s="9">
        <v>-8350.7099999999991</v>
      </c>
      <c r="D1739" s="4" t="s">
        <v>9</v>
      </c>
      <c r="E1739" s="4" t="s">
        <v>29</v>
      </c>
      <c r="F1739" s="4" t="s">
        <v>148</v>
      </c>
      <c r="H1739" s="11">
        <f t="shared" si="54"/>
        <v>1</v>
      </c>
      <c r="I1739" s="11">
        <f t="shared" si="54"/>
        <v>0</v>
      </c>
      <c r="J1739" s="11">
        <f t="shared" si="55"/>
        <v>3</v>
      </c>
    </row>
    <row r="1740" spans="1:10" x14ac:dyDescent="0.3">
      <c r="A1740" s="7">
        <v>41289</v>
      </c>
      <c r="C1740" s="9">
        <v>-6945.5</v>
      </c>
      <c r="D1740" s="4" t="s">
        <v>15</v>
      </c>
      <c r="E1740" s="4" t="s">
        <v>29</v>
      </c>
      <c r="F1740" s="4" t="s">
        <v>153</v>
      </c>
      <c r="H1740" s="11">
        <f t="shared" si="54"/>
        <v>1</v>
      </c>
      <c r="I1740" s="11">
        <f t="shared" si="54"/>
        <v>0</v>
      </c>
      <c r="J1740" s="11">
        <f t="shared" si="55"/>
        <v>3</v>
      </c>
    </row>
    <row r="1741" spans="1:10" x14ac:dyDescent="0.3">
      <c r="A1741" s="7">
        <v>41290</v>
      </c>
      <c r="C1741" s="9">
        <v>-18579</v>
      </c>
      <c r="D1741" s="4" t="s">
        <v>9</v>
      </c>
      <c r="E1741" s="4" t="s">
        <v>29</v>
      </c>
      <c r="F1741" s="4" t="s">
        <v>151</v>
      </c>
      <c r="H1741" s="11">
        <f t="shared" si="54"/>
        <v>1</v>
      </c>
      <c r="I1741" s="11">
        <f t="shared" si="54"/>
        <v>0</v>
      </c>
      <c r="J1741" s="11">
        <f t="shared" si="55"/>
        <v>3</v>
      </c>
    </row>
    <row r="1742" spans="1:10" x14ac:dyDescent="0.3">
      <c r="A1742" s="7">
        <v>41291</v>
      </c>
      <c r="C1742" s="9">
        <v>-4426.17</v>
      </c>
      <c r="D1742" s="4" t="s">
        <v>9</v>
      </c>
      <c r="E1742" s="4" t="s">
        <v>29</v>
      </c>
      <c r="F1742" s="4" t="s">
        <v>150</v>
      </c>
      <c r="H1742" s="11">
        <f t="shared" si="54"/>
        <v>1</v>
      </c>
      <c r="I1742" s="11">
        <f t="shared" si="54"/>
        <v>0</v>
      </c>
      <c r="J1742" s="11">
        <f t="shared" si="55"/>
        <v>3</v>
      </c>
    </row>
    <row r="1743" spans="1:10" x14ac:dyDescent="0.3">
      <c r="A1743" s="7">
        <v>41292</v>
      </c>
      <c r="C1743" s="9">
        <v>-10000</v>
      </c>
      <c r="D1743" s="4" t="s">
        <v>15</v>
      </c>
      <c r="E1743" s="4" t="s">
        <v>29</v>
      </c>
      <c r="F1743" s="4" t="s">
        <v>154</v>
      </c>
      <c r="H1743" s="11">
        <f t="shared" si="54"/>
        <v>1</v>
      </c>
      <c r="I1743" s="11">
        <f t="shared" si="54"/>
        <v>0</v>
      </c>
      <c r="J1743" s="11">
        <f t="shared" si="55"/>
        <v>3</v>
      </c>
    </row>
    <row r="1744" spans="1:10" x14ac:dyDescent="0.3">
      <c r="A1744" s="7">
        <v>41292</v>
      </c>
      <c r="C1744" s="9">
        <v>-4964.4399999999996</v>
      </c>
      <c r="D1744" s="4" t="s">
        <v>9</v>
      </c>
      <c r="E1744" s="4" t="s">
        <v>29</v>
      </c>
      <c r="F1744" s="4" t="s">
        <v>155</v>
      </c>
      <c r="H1744" s="11">
        <f t="shared" si="54"/>
        <v>1</v>
      </c>
      <c r="I1744" s="11">
        <f t="shared" si="54"/>
        <v>0</v>
      </c>
      <c r="J1744" s="11">
        <f t="shared" si="55"/>
        <v>3</v>
      </c>
    </row>
    <row r="1745" spans="1:10" x14ac:dyDescent="0.3">
      <c r="A1745" s="7">
        <v>41296</v>
      </c>
      <c r="C1745" s="9">
        <v>-1530.01</v>
      </c>
      <c r="D1745" s="4" t="s">
        <v>16</v>
      </c>
      <c r="E1745" s="4" t="s">
        <v>29</v>
      </c>
      <c r="F1745" s="4" t="s">
        <v>153</v>
      </c>
      <c r="H1745" s="11">
        <f t="shared" si="54"/>
        <v>1</v>
      </c>
      <c r="I1745" s="11">
        <f t="shared" si="54"/>
        <v>0</v>
      </c>
      <c r="J1745" s="11">
        <f t="shared" si="55"/>
        <v>4</v>
      </c>
    </row>
    <row r="1746" spans="1:10" x14ac:dyDescent="0.3">
      <c r="A1746" s="7">
        <v>41296</v>
      </c>
      <c r="C1746" s="9">
        <v>-1034.1500000000001</v>
      </c>
      <c r="D1746" s="4" t="s">
        <v>15</v>
      </c>
      <c r="E1746" s="4" t="s">
        <v>29</v>
      </c>
      <c r="F1746" s="4" t="s">
        <v>149</v>
      </c>
      <c r="H1746" s="11">
        <f t="shared" si="54"/>
        <v>1</v>
      </c>
      <c r="I1746" s="11">
        <f t="shared" si="54"/>
        <v>0</v>
      </c>
      <c r="J1746" s="11">
        <f t="shared" si="55"/>
        <v>4</v>
      </c>
    </row>
    <row r="1747" spans="1:10" x14ac:dyDescent="0.3">
      <c r="A1747" s="7">
        <v>41296</v>
      </c>
      <c r="C1747" s="9">
        <v>-37209.769999999997</v>
      </c>
      <c r="D1747" s="4" t="s">
        <v>16</v>
      </c>
      <c r="E1747" s="4" t="s">
        <v>29</v>
      </c>
      <c r="F1747" s="4" t="s">
        <v>156</v>
      </c>
      <c r="H1747" s="11">
        <f t="shared" si="54"/>
        <v>1</v>
      </c>
      <c r="I1747" s="11">
        <f t="shared" si="54"/>
        <v>0</v>
      </c>
      <c r="J1747" s="11">
        <f t="shared" si="55"/>
        <v>4</v>
      </c>
    </row>
    <row r="1748" spans="1:10" x14ac:dyDescent="0.3">
      <c r="A1748" s="7">
        <v>41296</v>
      </c>
      <c r="C1748" s="9">
        <v>-5061.3500000000004</v>
      </c>
      <c r="D1748" s="4" t="s">
        <v>15</v>
      </c>
      <c r="E1748" s="4" t="s">
        <v>29</v>
      </c>
      <c r="F1748" s="4" t="s">
        <v>157</v>
      </c>
      <c r="H1748" s="11">
        <f t="shared" si="54"/>
        <v>1</v>
      </c>
      <c r="I1748" s="11">
        <f t="shared" si="54"/>
        <v>0</v>
      </c>
      <c r="J1748" s="11">
        <f t="shared" si="55"/>
        <v>4</v>
      </c>
    </row>
    <row r="1749" spans="1:10" x14ac:dyDescent="0.3">
      <c r="A1749" s="7">
        <v>41296</v>
      </c>
      <c r="C1749" s="9">
        <v>-9546.8799999999992</v>
      </c>
      <c r="D1749" s="4" t="s">
        <v>15</v>
      </c>
      <c r="E1749" s="4" t="s">
        <v>29</v>
      </c>
      <c r="F1749" s="4" t="s">
        <v>148</v>
      </c>
      <c r="H1749" s="11">
        <f t="shared" si="54"/>
        <v>1</v>
      </c>
      <c r="I1749" s="11">
        <f t="shared" si="54"/>
        <v>0</v>
      </c>
      <c r="J1749" s="11">
        <f t="shared" si="55"/>
        <v>4</v>
      </c>
    </row>
    <row r="1750" spans="1:10" x14ac:dyDescent="0.3">
      <c r="A1750" s="7">
        <v>41296</v>
      </c>
      <c r="C1750" s="9">
        <v>-27075.8</v>
      </c>
      <c r="D1750" s="4" t="s">
        <v>16</v>
      </c>
      <c r="E1750" s="4" t="s">
        <v>29</v>
      </c>
      <c r="F1750" s="4" t="s">
        <v>158</v>
      </c>
      <c r="H1750" s="11">
        <f t="shared" si="54"/>
        <v>1</v>
      </c>
      <c r="I1750" s="11">
        <f t="shared" si="54"/>
        <v>0</v>
      </c>
      <c r="J1750" s="11">
        <f t="shared" si="55"/>
        <v>4</v>
      </c>
    </row>
    <row r="1751" spans="1:10" x14ac:dyDescent="0.3">
      <c r="A1751" s="7">
        <v>41296</v>
      </c>
      <c r="C1751" s="9">
        <v>-4622.3999999999996</v>
      </c>
      <c r="D1751" s="4" t="s">
        <v>15</v>
      </c>
      <c r="E1751" s="4" t="s">
        <v>29</v>
      </c>
      <c r="F1751" s="4" t="s">
        <v>159</v>
      </c>
      <c r="H1751" s="11">
        <f t="shared" si="54"/>
        <v>1</v>
      </c>
      <c r="I1751" s="11">
        <f t="shared" si="54"/>
        <v>0</v>
      </c>
      <c r="J1751" s="11">
        <f t="shared" si="55"/>
        <v>4</v>
      </c>
    </row>
    <row r="1752" spans="1:10" x14ac:dyDescent="0.3">
      <c r="A1752" s="7">
        <v>41296</v>
      </c>
      <c r="C1752" s="9">
        <v>-3270.2</v>
      </c>
      <c r="D1752" s="4" t="s">
        <v>15</v>
      </c>
      <c r="E1752" s="4" t="s">
        <v>29</v>
      </c>
      <c r="F1752" s="4" t="s">
        <v>160</v>
      </c>
      <c r="H1752" s="11">
        <f t="shared" si="54"/>
        <v>1</v>
      </c>
      <c r="I1752" s="11">
        <f t="shared" si="54"/>
        <v>0</v>
      </c>
      <c r="J1752" s="11">
        <f t="shared" si="55"/>
        <v>4</v>
      </c>
    </row>
    <row r="1753" spans="1:10" x14ac:dyDescent="0.3">
      <c r="A1753" s="7">
        <v>41296</v>
      </c>
      <c r="C1753" s="9">
        <v>-38599.97</v>
      </c>
      <c r="D1753" s="4" t="s">
        <v>9</v>
      </c>
      <c r="E1753" s="4" t="s">
        <v>29</v>
      </c>
      <c r="F1753" s="4" t="s">
        <v>161</v>
      </c>
      <c r="H1753" s="11">
        <f t="shared" si="54"/>
        <v>1</v>
      </c>
      <c r="I1753" s="11">
        <f t="shared" si="54"/>
        <v>0</v>
      </c>
      <c r="J1753" s="11">
        <f t="shared" si="55"/>
        <v>4</v>
      </c>
    </row>
    <row r="1754" spans="1:10" x14ac:dyDescent="0.3">
      <c r="A1754" s="7">
        <v>41296</v>
      </c>
      <c r="C1754" s="9">
        <v>-21533.52</v>
      </c>
      <c r="D1754" s="4" t="s">
        <v>15</v>
      </c>
      <c r="E1754" s="4" t="s">
        <v>29</v>
      </c>
      <c r="F1754" s="4" t="s">
        <v>162</v>
      </c>
      <c r="H1754" s="11">
        <f t="shared" si="54"/>
        <v>1</v>
      </c>
      <c r="I1754" s="11">
        <f t="shared" si="54"/>
        <v>0</v>
      </c>
      <c r="J1754" s="11">
        <f t="shared" si="55"/>
        <v>4</v>
      </c>
    </row>
    <row r="1755" spans="1:10" x14ac:dyDescent="0.3">
      <c r="A1755" s="7">
        <v>41296</v>
      </c>
      <c r="C1755" s="9">
        <v>-18504.41</v>
      </c>
      <c r="D1755" s="4" t="s">
        <v>16</v>
      </c>
      <c r="E1755" s="4" t="s">
        <v>29</v>
      </c>
      <c r="F1755" s="4" t="s">
        <v>148</v>
      </c>
      <c r="H1755" s="11">
        <f t="shared" si="54"/>
        <v>1</v>
      </c>
      <c r="I1755" s="11">
        <f t="shared" si="54"/>
        <v>0</v>
      </c>
      <c r="J1755" s="11">
        <f t="shared" si="55"/>
        <v>4</v>
      </c>
    </row>
    <row r="1756" spans="1:10" x14ac:dyDescent="0.3">
      <c r="A1756" s="7">
        <v>41296</v>
      </c>
      <c r="C1756" s="9">
        <v>-465197.45</v>
      </c>
      <c r="D1756" s="4" t="s">
        <v>16</v>
      </c>
      <c r="E1756" s="4" t="s">
        <v>29</v>
      </c>
      <c r="F1756" s="4" t="s">
        <v>159</v>
      </c>
      <c r="H1756" s="11">
        <f t="shared" si="54"/>
        <v>1</v>
      </c>
      <c r="I1756" s="11">
        <f t="shared" si="54"/>
        <v>0</v>
      </c>
      <c r="J1756" s="11">
        <f t="shared" si="55"/>
        <v>4</v>
      </c>
    </row>
    <row r="1757" spans="1:10" x14ac:dyDescent="0.3">
      <c r="A1757" s="7">
        <v>41296</v>
      </c>
      <c r="C1757" s="9">
        <v>-1064236.8899999999</v>
      </c>
      <c r="D1757" s="4" t="s">
        <v>15</v>
      </c>
      <c r="E1757" s="4" t="s">
        <v>29</v>
      </c>
      <c r="F1757" s="4" t="s">
        <v>149</v>
      </c>
      <c r="H1757" s="11">
        <f t="shared" si="54"/>
        <v>1</v>
      </c>
      <c r="I1757" s="11">
        <f t="shared" si="54"/>
        <v>0</v>
      </c>
      <c r="J1757" s="11">
        <f t="shared" si="55"/>
        <v>4</v>
      </c>
    </row>
    <row r="1758" spans="1:10" x14ac:dyDescent="0.3">
      <c r="A1758" s="7">
        <v>41296</v>
      </c>
      <c r="C1758" s="9">
        <v>-4418.72</v>
      </c>
      <c r="D1758" s="4" t="s">
        <v>9</v>
      </c>
      <c r="E1758" s="4" t="s">
        <v>29</v>
      </c>
      <c r="F1758" s="4" t="s">
        <v>158</v>
      </c>
      <c r="H1758" s="11">
        <f t="shared" si="54"/>
        <v>1</v>
      </c>
      <c r="I1758" s="11">
        <f t="shared" si="54"/>
        <v>0</v>
      </c>
      <c r="J1758" s="11">
        <f t="shared" si="55"/>
        <v>4</v>
      </c>
    </row>
    <row r="1759" spans="1:10" x14ac:dyDescent="0.3">
      <c r="A1759" s="7">
        <v>41298</v>
      </c>
      <c r="C1759" s="9">
        <v>-1042.23</v>
      </c>
      <c r="D1759" s="4" t="s">
        <v>9</v>
      </c>
      <c r="E1759" s="4" t="s">
        <v>29</v>
      </c>
      <c r="F1759" s="4" t="s">
        <v>153</v>
      </c>
      <c r="H1759" s="11">
        <f t="shared" si="54"/>
        <v>1</v>
      </c>
      <c r="I1759" s="11">
        <f t="shared" si="54"/>
        <v>0</v>
      </c>
      <c r="J1759" s="11">
        <f t="shared" si="55"/>
        <v>4</v>
      </c>
    </row>
    <row r="1760" spans="1:10" x14ac:dyDescent="0.3">
      <c r="A1760" s="7">
        <v>41298</v>
      </c>
      <c r="C1760" s="9">
        <v>-8081.85</v>
      </c>
      <c r="D1760" s="4" t="s">
        <v>9</v>
      </c>
      <c r="E1760" s="4" t="s">
        <v>29</v>
      </c>
      <c r="F1760" s="4" t="s">
        <v>150</v>
      </c>
      <c r="H1760" s="11">
        <f t="shared" si="54"/>
        <v>1</v>
      </c>
      <c r="I1760" s="11">
        <f t="shared" si="54"/>
        <v>0</v>
      </c>
      <c r="J1760" s="11">
        <f t="shared" si="55"/>
        <v>4</v>
      </c>
    </row>
    <row r="1761" spans="1:10" x14ac:dyDescent="0.3">
      <c r="A1761" s="7">
        <v>41298</v>
      </c>
      <c r="C1761" s="9">
        <v>-22402.43</v>
      </c>
      <c r="D1761" s="4" t="s">
        <v>9</v>
      </c>
      <c r="E1761" s="4" t="s">
        <v>29</v>
      </c>
      <c r="F1761" s="4" t="s">
        <v>149</v>
      </c>
      <c r="H1761" s="11">
        <f t="shared" si="54"/>
        <v>1</v>
      </c>
      <c r="I1761" s="11">
        <f t="shared" si="54"/>
        <v>0</v>
      </c>
      <c r="J1761" s="11">
        <f t="shared" si="55"/>
        <v>4</v>
      </c>
    </row>
    <row r="1762" spans="1:10" x14ac:dyDescent="0.3">
      <c r="A1762" s="7">
        <v>41298</v>
      </c>
      <c r="C1762" s="9">
        <v>-11000</v>
      </c>
      <c r="D1762" s="4" t="s">
        <v>16</v>
      </c>
      <c r="E1762" s="4" t="s">
        <v>29</v>
      </c>
      <c r="F1762" s="4" t="s">
        <v>162</v>
      </c>
      <c r="H1762" s="11">
        <f t="shared" si="54"/>
        <v>1</v>
      </c>
      <c r="I1762" s="11">
        <f t="shared" si="54"/>
        <v>0</v>
      </c>
      <c r="J1762" s="11">
        <f t="shared" si="55"/>
        <v>4</v>
      </c>
    </row>
    <row r="1763" spans="1:10" x14ac:dyDescent="0.3">
      <c r="A1763" s="7">
        <v>41298</v>
      </c>
      <c r="C1763" s="9">
        <v>-13934.05</v>
      </c>
      <c r="D1763" s="4" t="s">
        <v>16</v>
      </c>
      <c r="E1763" s="4" t="s">
        <v>29</v>
      </c>
      <c r="F1763" s="4" t="s">
        <v>157</v>
      </c>
      <c r="H1763" s="11">
        <f t="shared" si="54"/>
        <v>1</v>
      </c>
      <c r="I1763" s="11">
        <f t="shared" si="54"/>
        <v>0</v>
      </c>
      <c r="J1763" s="11">
        <f t="shared" si="55"/>
        <v>4</v>
      </c>
    </row>
    <row r="1764" spans="1:10" x14ac:dyDescent="0.3">
      <c r="A1764" s="7">
        <v>41298</v>
      </c>
      <c r="C1764" s="9">
        <v>-1225.32</v>
      </c>
      <c r="D1764" s="4" t="s">
        <v>16</v>
      </c>
      <c r="E1764" s="4" t="s">
        <v>29</v>
      </c>
      <c r="F1764" s="4" t="s">
        <v>159</v>
      </c>
      <c r="H1764" s="11">
        <f t="shared" si="54"/>
        <v>1</v>
      </c>
      <c r="I1764" s="11">
        <f t="shared" si="54"/>
        <v>0</v>
      </c>
      <c r="J1764" s="11">
        <f t="shared" si="55"/>
        <v>4</v>
      </c>
    </row>
    <row r="1765" spans="1:10" x14ac:dyDescent="0.3">
      <c r="A1765" s="7">
        <v>41298</v>
      </c>
      <c r="C1765" s="9">
        <v>-6024.9</v>
      </c>
      <c r="D1765" s="4" t="s">
        <v>16</v>
      </c>
      <c r="E1765" s="4" t="s">
        <v>29</v>
      </c>
      <c r="F1765" s="4" t="s">
        <v>163</v>
      </c>
      <c r="H1765" s="11">
        <f t="shared" si="54"/>
        <v>1</v>
      </c>
      <c r="I1765" s="11">
        <f t="shared" si="54"/>
        <v>0</v>
      </c>
      <c r="J1765" s="11">
        <f t="shared" si="55"/>
        <v>4</v>
      </c>
    </row>
    <row r="1766" spans="1:10" x14ac:dyDescent="0.3">
      <c r="A1766" s="7">
        <v>41298</v>
      </c>
      <c r="C1766" s="9">
        <v>-79933.94</v>
      </c>
      <c r="D1766" s="4" t="s">
        <v>15</v>
      </c>
      <c r="E1766" s="4" t="s">
        <v>29</v>
      </c>
      <c r="F1766" s="4" t="s">
        <v>153</v>
      </c>
      <c r="H1766" s="11">
        <f t="shared" si="54"/>
        <v>1</v>
      </c>
      <c r="I1766" s="11">
        <f t="shared" si="54"/>
        <v>0</v>
      </c>
      <c r="J1766" s="11">
        <f t="shared" si="55"/>
        <v>4</v>
      </c>
    </row>
    <row r="1767" spans="1:10" x14ac:dyDescent="0.3">
      <c r="A1767" s="7">
        <v>41298</v>
      </c>
      <c r="C1767" s="9">
        <v>-12647.05</v>
      </c>
      <c r="D1767" s="4" t="s">
        <v>15</v>
      </c>
      <c r="E1767" s="4" t="s">
        <v>29</v>
      </c>
      <c r="F1767" s="4" t="s">
        <v>164</v>
      </c>
      <c r="H1767" s="11">
        <f t="shared" si="54"/>
        <v>1</v>
      </c>
      <c r="I1767" s="11">
        <f t="shared" si="54"/>
        <v>0</v>
      </c>
      <c r="J1767" s="11">
        <f t="shared" si="55"/>
        <v>4</v>
      </c>
    </row>
    <row r="1768" spans="1:10" x14ac:dyDescent="0.3">
      <c r="A1768" s="7">
        <v>41298</v>
      </c>
      <c r="C1768" s="9">
        <v>-11480.22</v>
      </c>
      <c r="D1768" s="4" t="s">
        <v>16</v>
      </c>
      <c r="E1768" s="4" t="s">
        <v>29</v>
      </c>
      <c r="F1768" s="4" t="s">
        <v>149</v>
      </c>
      <c r="H1768" s="11">
        <f t="shared" si="54"/>
        <v>1</v>
      </c>
      <c r="I1768" s="11">
        <f t="shared" si="54"/>
        <v>0</v>
      </c>
      <c r="J1768" s="11">
        <f t="shared" si="55"/>
        <v>4</v>
      </c>
    </row>
    <row r="1769" spans="1:10" x14ac:dyDescent="0.3">
      <c r="A1769" s="7">
        <v>41298</v>
      </c>
      <c r="C1769" s="9">
        <v>-5339.52</v>
      </c>
      <c r="D1769" s="4" t="s">
        <v>16</v>
      </c>
      <c r="E1769" s="4" t="s">
        <v>29</v>
      </c>
      <c r="F1769" s="4" t="s">
        <v>155</v>
      </c>
      <c r="H1769" s="11">
        <f t="shared" si="54"/>
        <v>1</v>
      </c>
      <c r="I1769" s="11">
        <f t="shared" si="54"/>
        <v>0</v>
      </c>
      <c r="J1769" s="11">
        <f t="shared" si="55"/>
        <v>4</v>
      </c>
    </row>
    <row r="1770" spans="1:10" x14ac:dyDescent="0.3">
      <c r="A1770" s="7">
        <v>41298</v>
      </c>
      <c r="C1770" s="9">
        <v>-68364.479999999996</v>
      </c>
      <c r="D1770" s="4" t="s">
        <v>16</v>
      </c>
      <c r="E1770" s="4" t="s">
        <v>29</v>
      </c>
      <c r="F1770" s="4" t="s">
        <v>151</v>
      </c>
      <c r="H1770" s="11">
        <f t="shared" si="54"/>
        <v>1</v>
      </c>
      <c r="I1770" s="11">
        <f t="shared" si="54"/>
        <v>0</v>
      </c>
      <c r="J1770" s="11">
        <f t="shared" si="55"/>
        <v>4</v>
      </c>
    </row>
    <row r="1771" spans="1:10" x14ac:dyDescent="0.3">
      <c r="A1771" s="7">
        <v>41298</v>
      </c>
      <c r="C1771" s="9">
        <v>-8177.64</v>
      </c>
      <c r="D1771" s="4" t="s">
        <v>9</v>
      </c>
      <c r="E1771" s="4" t="s">
        <v>29</v>
      </c>
      <c r="F1771" s="4" t="s">
        <v>155</v>
      </c>
      <c r="H1771" s="11">
        <f t="shared" si="54"/>
        <v>1</v>
      </c>
      <c r="I1771" s="11">
        <f t="shared" si="54"/>
        <v>0</v>
      </c>
      <c r="J1771" s="11">
        <f t="shared" si="55"/>
        <v>4</v>
      </c>
    </row>
    <row r="1772" spans="1:10" x14ac:dyDescent="0.3">
      <c r="A1772" s="7">
        <v>41298</v>
      </c>
      <c r="C1772" s="9">
        <v>-19714.21</v>
      </c>
      <c r="D1772" s="4" t="s">
        <v>9</v>
      </c>
      <c r="E1772" s="4" t="s">
        <v>29</v>
      </c>
      <c r="F1772" s="4" t="s">
        <v>150</v>
      </c>
      <c r="H1772" s="11">
        <f t="shared" si="54"/>
        <v>1</v>
      </c>
      <c r="I1772" s="11">
        <f t="shared" si="54"/>
        <v>0</v>
      </c>
      <c r="J1772" s="11">
        <f t="shared" si="55"/>
        <v>4</v>
      </c>
    </row>
    <row r="1773" spans="1:10" x14ac:dyDescent="0.3">
      <c r="A1773" s="7">
        <v>41298</v>
      </c>
      <c r="C1773" s="9">
        <v>-2595.6999999999998</v>
      </c>
      <c r="D1773" s="4" t="s">
        <v>16</v>
      </c>
      <c r="E1773" s="4" t="s">
        <v>29</v>
      </c>
      <c r="F1773" s="4" t="s">
        <v>149</v>
      </c>
      <c r="H1773" s="11">
        <f t="shared" si="54"/>
        <v>1</v>
      </c>
      <c r="I1773" s="11">
        <f t="shared" si="54"/>
        <v>0</v>
      </c>
      <c r="J1773" s="11">
        <f t="shared" si="55"/>
        <v>4</v>
      </c>
    </row>
    <row r="1774" spans="1:10" x14ac:dyDescent="0.3">
      <c r="A1774" s="7">
        <v>41298</v>
      </c>
      <c r="C1774" s="9">
        <v>-129115.02</v>
      </c>
      <c r="D1774" s="4" t="s">
        <v>9</v>
      </c>
      <c r="E1774" s="4" t="s">
        <v>29</v>
      </c>
      <c r="F1774" s="4" t="s">
        <v>158</v>
      </c>
      <c r="H1774" s="11">
        <f t="shared" si="54"/>
        <v>1</v>
      </c>
      <c r="I1774" s="11">
        <f t="shared" si="54"/>
        <v>0</v>
      </c>
      <c r="J1774" s="11">
        <f t="shared" si="55"/>
        <v>4</v>
      </c>
    </row>
    <row r="1775" spans="1:10" x14ac:dyDescent="0.3">
      <c r="A1775" s="7">
        <v>41298</v>
      </c>
      <c r="C1775" s="9">
        <v>-30680</v>
      </c>
      <c r="D1775" s="4" t="s">
        <v>15</v>
      </c>
      <c r="E1775" s="4" t="s">
        <v>29</v>
      </c>
      <c r="F1775" s="4" t="s">
        <v>158</v>
      </c>
      <c r="H1775" s="11">
        <f t="shared" si="54"/>
        <v>1</v>
      </c>
      <c r="I1775" s="11">
        <f t="shared" si="54"/>
        <v>0</v>
      </c>
      <c r="J1775" s="11">
        <f t="shared" si="55"/>
        <v>4</v>
      </c>
    </row>
    <row r="1776" spans="1:10" x14ac:dyDescent="0.3">
      <c r="A1776" s="7">
        <v>41298</v>
      </c>
      <c r="C1776" s="9">
        <v>-63158.21</v>
      </c>
      <c r="D1776" s="4" t="s">
        <v>16</v>
      </c>
      <c r="E1776" s="4" t="s">
        <v>29</v>
      </c>
      <c r="F1776" s="4" t="s">
        <v>154</v>
      </c>
      <c r="H1776" s="11">
        <f t="shared" si="54"/>
        <v>1</v>
      </c>
      <c r="I1776" s="11">
        <f t="shared" si="54"/>
        <v>0</v>
      </c>
      <c r="J1776" s="11">
        <f t="shared" si="55"/>
        <v>4</v>
      </c>
    </row>
    <row r="1777" spans="1:10" x14ac:dyDescent="0.3">
      <c r="A1777" s="7">
        <v>41298</v>
      </c>
      <c r="C1777" s="9">
        <v>-4112.92</v>
      </c>
      <c r="D1777" s="4" t="s">
        <v>9</v>
      </c>
      <c r="E1777" s="4" t="s">
        <v>29</v>
      </c>
      <c r="F1777" s="4" t="s">
        <v>161</v>
      </c>
      <c r="H1777" s="11">
        <f t="shared" si="54"/>
        <v>1</v>
      </c>
      <c r="I1777" s="11">
        <f t="shared" si="54"/>
        <v>0</v>
      </c>
      <c r="J1777" s="11">
        <f t="shared" si="55"/>
        <v>4</v>
      </c>
    </row>
    <row r="1778" spans="1:10" x14ac:dyDescent="0.3">
      <c r="A1778" s="7">
        <v>41298</v>
      </c>
      <c r="C1778" s="9">
        <v>-19583.84</v>
      </c>
      <c r="D1778" s="4" t="s">
        <v>9</v>
      </c>
      <c r="E1778" s="4" t="s">
        <v>29</v>
      </c>
      <c r="F1778" s="4" t="s">
        <v>155</v>
      </c>
      <c r="H1778" s="11">
        <f t="shared" si="54"/>
        <v>1</v>
      </c>
      <c r="I1778" s="11">
        <f t="shared" si="54"/>
        <v>0</v>
      </c>
      <c r="J1778" s="11">
        <f t="shared" si="55"/>
        <v>4</v>
      </c>
    </row>
    <row r="1779" spans="1:10" x14ac:dyDescent="0.3">
      <c r="A1779" s="7">
        <v>41298</v>
      </c>
      <c r="C1779" s="9">
        <v>-31197.86</v>
      </c>
      <c r="D1779" s="4" t="s">
        <v>16</v>
      </c>
      <c r="E1779" s="4" t="s">
        <v>29</v>
      </c>
      <c r="F1779" s="4" t="s">
        <v>163</v>
      </c>
      <c r="H1779" s="11">
        <f t="shared" si="54"/>
        <v>1</v>
      </c>
      <c r="I1779" s="11">
        <f t="shared" si="54"/>
        <v>0</v>
      </c>
      <c r="J1779" s="11">
        <f t="shared" si="55"/>
        <v>4</v>
      </c>
    </row>
    <row r="1780" spans="1:10" x14ac:dyDescent="0.3">
      <c r="A1780" s="7">
        <v>41298</v>
      </c>
      <c r="C1780" s="9">
        <v>-11862.02</v>
      </c>
      <c r="D1780" s="4" t="s">
        <v>9</v>
      </c>
      <c r="E1780" s="4" t="s">
        <v>29</v>
      </c>
      <c r="F1780" s="4" t="s">
        <v>157</v>
      </c>
      <c r="H1780" s="11">
        <f t="shared" si="54"/>
        <v>1</v>
      </c>
      <c r="I1780" s="11">
        <f t="shared" si="54"/>
        <v>0</v>
      </c>
      <c r="J1780" s="11">
        <f t="shared" si="55"/>
        <v>4</v>
      </c>
    </row>
    <row r="1781" spans="1:10" x14ac:dyDescent="0.3">
      <c r="A1781" s="7">
        <v>41298</v>
      </c>
      <c r="C1781" s="9">
        <v>-11126.09</v>
      </c>
      <c r="D1781" s="4" t="s">
        <v>16</v>
      </c>
      <c r="E1781" s="4" t="s">
        <v>29</v>
      </c>
      <c r="F1781" s="4" t="s">
        <v>165</v>
      </c>
      <c r="H1781" s="11">
        <f t="shared" si="54"/>
        <v>1</v>
      </c>
      <c r="I1781" s="11">
        <f t="shared" si="54"/>
        <v>0</v>
      </c>
      <c r="J1781" s="11">
        <f t="shared" si="55"/>
        <v>4</v>
      </c>
    </row>
    <row r="1782" spans="1:10" x14ac:dyDescent="0.3">
      <c r="A1782" s="7">
        <v>41298</v>
      </c>
      <c r="C1782" s="9">
        <v>-31014.35</v>
      </c>
      <c r="D1782" s="4" t="s">
        <v>15</v>
      </c>
      <c r="E1782" s="4" t="s">
        <v>29</v>
      </c>
      <c r="F1782" s="4" t="s">
        <v>162</v>
      </c>
      <c r="H1782" s="11">
        <f t="shared" si="54"/>
        <v>1</v>
      </c>
      <c r="I1782" s="11">
        <f t="shared" si="54"/>
        <v>0</v>
      </c>
      <c r="J1782" s="11">
        <f t="shared" si="55"/>
        <v>4</v>
      </c>
    </row>
    <row r="1783" spans="1:10" x14ac:dyDescent="0.3">
      <c r="A1783" s="7">
        <v>41298</v>
      </c>
      <c r="C1783" s="9">
        <v>-80000</v>
      </c>
      <c r="D1783" s="4" t="s">
        <v>9</v>
      </c>
      <c r="E1783" s="4" t="s">
        <v>29</v>
      </c>
      <c r="F1783" s="4" t="s">
        <v>149</v>
      </c>
      <c r="H1783" s="11">
        <f t="shared" si="54"/>
        <v>1</v>
      </c>
      <c r="I1783" s="11">
        <f t="shared" si="54"/>
        <v>0</v>
      </c>
      <c r="J1783" s="11">
        <f t="shared" si="55"/>
        <v>4</v>
      </c>
    </row>
    <row r="1784" spans="1:10" x14ac:dyDescent="0.3">
      <c r="A1784" s="7">
        <v>41298</v>
      </c>
      <c r="C1784" s="9">
        <v>-35212.94</v>
      </c>
      <c r="D1784" s="4" t="s">
        <v>16</v>
      </c>
      <c r="E1784" s="4" t="s">
        <v>29</v>
      </c>
      <c r="F1784" s="4" t="s">
        <v>152</v>
      </c>
      <c r="H1784" s="11">
        <f t="shared" si="54"/>
        <v>1</v>
      </c>
      <c r="I1784" s="11">
        <f t="shared" si="54"/>
        <v>0</v>
      </c>
      <c r="J1784" s="11">
        <f t="shared" si="55"/>
        <v>4</v>
      </c>
    </row>
    <row r="1785" spans="1:10" x14ac:dyDescent="0.3">
      <c r="A1785" s="7">
        <v>41298</v>
      </c>
      <c r="C1785" s="9">
        <v>-167308.37</v>
      </c>
      <c r="D1785" s="4" t="s">
        <v>9</v>
      </c>
      <c r="E1785" s="4" t="s">
        <v>29</v>
      </c>
      <c r="F1785" s="4" t="s">
        <v>163</v>
      </c>
      <c r="H1785" s="11">
        <f t="shared" si="54"/>
        <v>1</v>
      </c>
      <c r="I1785" s="11">
        <f t="shared" si="54"/>
        <v>0</v>
      </c>
      <c r="J1785" s="11">
        <f t="shared" si="55"/>
        <v>4</v>
      </c>
    </row>
    <row r="1786" spans="1:10" x14ac:dyDescent="0.3">
      <c r="A1786" s="7">
        <v>41298</v>
      </c>
      <c r="C1786" s="9">
        <v>-48745.05</v>
      </c>
      <c r="D1786" s="4" t="s">
        <v>15</v>
      </c>
      <c r="E1786" s="4" t="s">
        <v>29</v>
      </c>
      <c r="F1786" s="4" t="s">
        <v>158</v>
      </c>
      <c r="H1786" s="11">
        <f t="shared" si="54"/>
        <v>1</v>
      </c>
      <c r="I1786" s="11">
        <f t="shared" si="54"/>
        <v>0</v>
      </c>
      <c r="J1786" s="11">
        <f t="shared" si="55"/>
        <v>4</v>
      </c>
    </row>
    <row r="1787" spans="1:10" x14ac:dyDescent="0.3">
      <c r="A1787" s="7">
        <v>41298</v>
      </c>
      <c r="C1787" s="9">
        <v>-6632.84</v>
      </c>
      <c r="D1787" s="4" t="s">
        <v>16</v>
      </c>
      <c r="E1787" s="4" t="s">
        <v>29</v>
      </c>
      <c r="F1787" s="4" t="s">
        <v>150</v>
      </c>
      <c r="H1787" s="11">
        <f t="shared" si="54"/>
        <v>1</v>
      </c>
      <c r="I1787" s="11">
        <f t="shared" si="54"/>
        <v>0</v>
      </c>
      <c r="J1787" s="11">
        <f t="shared" si="55"/>
        <v>4</v>
      </c>
    </row>
    <row r="1788" spans="1:10" x14ac:dyDescent="0.3">
      <c r="A1788" s="7">
        <v>41298</v>
      </c>
      <c r="C1788" s="9">
        <v>-14565.22</v>
      </c>
      <c r="D1788" s="4" t="s">
        <v>15</v>
      </c>
      <c r="E1788" s="4" t="s">
        <v>29</v>
      </c>
      <c r="F1788" s="4" t="s">
        <v>149</v>
      </c>
      <c r="H1788" s="11">
        <f t="shared" si="54"/>
        <v>1</v>
      </c>
      <c r="I1788" s="11">
        <f t="shared" si="54"/>
        <v>0</v>
      </c>
      <c r="J1788" s="11">
        <f t="shared" si="55"/>
        <v>4</v>
      </c>
    </row>
    <row r="1789" spans="1:10" x14ac:dyDescent="0.3">
      <c r="A1789" s="7">
        <v>41298</v>
      </c>
      <c r="C1789" s="9">
        <v>-8300.93</v>
      </c>
      <c r="D1789" s="4" t="s">
        <v>16</v>
      </c>
      <c r="E1789" s="4" t="s">
        <v>29</v>
      </c>
      <c r="F1789" s="4" t="s">
        <v>166</v>
      </c>
      <c r="H1789" s="11">
        <f t="shared" si="54"/>
        <v>1</v>
      </c>
      <c r="I1789" s="11">
        <f t="shared" si="54"/>
        <v>0</v>
      </c>
      <c r="J1789" s="11">
        <f t="shared" si="55"/>
        <v>4</v>
      </c>
    </row>
    <row r="1790" spans="1:10" x14ac:dyDescent="0.3">
      <c r="A1790" s="7">
        <v>41298</v>
      </c>
      <c r="C1790" s="9">
        <v>-993.3</v>
      </c>
      <c r="D1790" s="4" t="s">
        <v>16</v>
      </c>
      <c r="E1790" s="4" t="s">
        <v>29</v>
      </c>
      <c r="F1790" s="4" t="s">
        <v>164</v>
      </c>
      <c r="H1790" s="11">
        <f t="shared" si="54"/>
        <v>1</v>
      </c>
      <c r="I1790" s="11">
        <f t="shared" si="54"/>
        <v>0</v>
      </c>
      <c r="J1790" s="11">
        <f t="shared" si="55"/>
        <v>4</v>
      </c>
    </row>
    <row r="1791" spans="1:10" x14ac:dyDescent="0.3">
      <c r="A1791" s="7">
        <v>41298</v>
      </c>
      <c r="C1791" s="9">
        <v>-18677.63</v>
      </c>
      <c r="D1791" s="4" t="s">
        <v>9</v>
      </c>
      <c r="E1791" s="4" t="s">
        <v>29</v>
      </c>
      <c r="F1791" s="4" t="s">
        <v>154</v>
      </c>
      <c r="H1791" s="11">
        <f t="shared" si="54"/>
        <v>1</v>
      </c>
      <c r="I1791" s="11">
        <f t="shared" si="54"/>
        <v>0</v>
      </c>
      <c r="J1791" s="11">
        <f t="shared" si="55"/>
        <v>4</v>
      </c>
    </row>
    <row r="1792" spans="1:10" x14ac:dyDescent="0.3">
      <c r="A1792" s="7">
        <v>41298</v>
      </c>
      <c r="C1792" s="9">
        <v>-28742.66</v>
      </c>
      <c r="D1792" s="4" t="s">
        <v>16</v>
      </c>
      <c r="E1792" s="4" t="s">
        <v>29</v>
      </c>
      <c r="F1792" s="4" t="s">
        <v>149</v>
      </c>
      <c r="H1792" s="11">
        <f t="shared" si="54"/>
        <v>1</v>
      </c>
      <c r="I1792" s="11">
        <f t="shared" si="54"/>
        <v>0</v>
      </c>
      <c r="J1792" s="11">
        <f t="shared" si="55"/>
        <v>4</v>
      </c>
    </row>
    <row r="1793" spans="1:10" x14ac:dyDescent="0.3">
      <c r="A1793" s="7">
        <v>41298</v>
      </c>
      <c r="C1793" s="9">
        <v>-5951.8</v>
      </c>
      <c r="D1793" s="4" t="s">
        <v>16</v>
      </c>
      <c r="E1793" s="4" t="s">
        <v>29</v>
      </c>
      <c r="F1793" s="4" t="s">
        <v>154</v>
      </c>
      <c r="H1793" s="11">
        <f t="shared" si="54"/>
        <v>1</v>
      </c>
      <c r="I1793" s="11">
        <f t="shared" si="54"/>
        <v>0</v>
      </c>
      <c r="J1793" s="11">
        <f t="shared" si="55"/>
        <v>4</v>
      </c>
    </row>
    <row r="1794" spans="1:10" x14ac:dyDescent="0.3">
      <c r="A1794" s="7">
        <v>41298</v>
      </c>
      <c r="C1794" s="9">
        <v>-11879.42</v>
      </c>
      <c r="D1794" s="4" t="s">
        <v>15</v>
      </c>
      <c r="E1794" s="4" t="s">
        <v>29</v>
      </c>
      <c r="F1794" s="4" t="s">
        <v>150</v>
      </c>
      <c r="H1794" s="11">
        <f t="shared" si="54"/>
        <v>1</v>
      </c>
      <c r="I1794" s="11">
        <f t="shared" si="54"/>
        <v>0</v>
      </c>
      <c r="J1794" s="11">
        <f t="shared" si="55"/>
        <v>4</v>
      </c>
    </row>
    <row r="1795" spans="1:10" x14ac:dyDescent="0.3">
      <c r="A1795" s="7">
        <v>41298</v>
      </c>
      <c r="C1795" s="9">
        <v>-17340.52</v>
      </c>
      <c r="D1795" s="4" t="s">
        <v>15</v>
      </c>
      <c r="E1795" s="4" t="s">
        <v>29</v>
      </c>
      <c r="F1795" s="4" t="s">
        <v>148</v>
      </c>
      <c r="H1795" s="11">
        <f t="shared" si="54"/>
        <v>1</v>
      </c>
      <c r="I1795" s="11">
        <f t="shared" si="54"/>
        <v>0</v>
      </c>
      <c r="J1795" s="11">
        <f t="shared" si="55"/>
        <v>4</v>
      </c>
    </row>
    <row r="1796" spans="1:10" x14ac:dyDescent="0.3">
      <c r="A1796" s="7">
        <v>41298</v>
      </c>
      <c r="C1796" s="9">
        <v>-197750.55</v>
      </c>
      <c r="D1796" s="4" t="s">
        <v>15</v>
      </c>
      <c r="E1796" s="4" t="s">
        <v>29</v>
      </c>
      <c r="F1796" s="4" t="s">
        <v>166</v>
      </c>
      <c r="H1796" s="11">
        <f t="shared" ref="H1796:I1859" si="56">IF(ISBLANK(A1796),0,MONTH(A1796))</f>
        <v>1</v>
      </c>
      <c r="I1796" s="11">
        <f t="shared" si="56"/>
        <v>0</v>
      </c>
      <c r="J1796" s="11">
        <f t="shared" ref="J1796:J1859" si="57">WEEKNUM(A1796)</f>
        <v>4</v>
      </c>
    </row>
    <row r="1797" spans="1:10" x14ac:dyDescent="0.3">
      <c r="A1797" s="7">
        <v>41298</v>
      </c>
      <c r="C1797" s="9">
        <v>-9064.5300000000007</v>
      </c>
      <c r="D1797" s="4" t="s">
        <v>15</v>
      </c>
      <c r="E1797" s="4" t="s">
        <v>29</v>
      </c>
      <c r="F1797" s="4" t="s">
        <v>156</v>
      </c>
      <c r="H1797" s="11">
        <f t="shared" si="56"/>
        <v>1</v>
      </c>
      <c r="I1797" s="11">
        <f t="shared" si="56"/>
        <v>0</v>
      </c>
      <c r="J1797" s="11">
        <f t="shared" si="57"/>
        <v>4</v>
      </c>
    </row>
    <row r="1798" spans="1:10" x14ac:dyDescent="0.3">
      <c r="A1798" s="7">
        <v>41298</v>
      </c>
      <c r="C1798" s="9">
        <v>-16041.93</v>
      </c>
      <c r="D1798" s="4" t="s">
        <v>9</v>
      </c>
      <c r="E1798" s="4" t="s">
        <v>29</v>
      </c>
      <c r="F1798" s="4" t="s">
        <v>163</v>
      </c>
      <c r="H1798" s="11">
        <f t="shared" si="56"/>
        <v>1</v>
      </c>
      <c r="I1798" s="11">
        <f t="shared" si="56"/>
        <v>0</v>
      </c>
      <c r="J1798" s="11">
        <f t="shared" si="57"/>
        <v>4</v>
      </c>
    </row>
    <row r="1799" spans="1:10" x14ac:dyDescent="0.3">
      <c r="A1799" s="7">
        <v>41298</v>
      </c>
      <c r="C1799" s="9">
        <v>-3147.58</v>
      </c>
      <c r="D1799" s="4" t="s">
        <v>15</v>
      </c>
      <c r="E1799" s="4" t="s">
        <v>29</v>
      </c>
      <c r="F1799" s="4" t="s">
        <v>157</v>
      </c>
      <c r="H1799" s="11">
        <f t="shared" si="56"/>
        <v>1</v>
      </c>
      <c r="I1799" s="11">
        <f t="shared" si="56"/>
        <v>0</v>
      </c>
      <c r="J1799" s="11">
        <f t="shared" si="57"/>
        <v>4</v>
      </c>
    </row>
    <row r="1800" spans="1:10" x14ac:dyDescent="0.3">
      <c r="A1800" s="7">
        <v>41298</v>
      </c>
      <c r="C1800" s="9">
        <v>-77648.350000000006</v>
      </c>
      <c r="D1800" s="4" t="s">
        <v>16</v>
      </c>
      <c r="E1800" s="4" t="s">
        <v>29</v>
      </c>
      <c r="F1800" s="4" t="s">
        <v>151</v>
      </c>
      <c r="H1800" s="11">
        <f t="shared" si="56"/>
        <v>1</v>
      </c>
      <c r="I1800" s="11">
        <f t="shared" si="56"/>
        <v>0</v>
      </c>
      <c r="J1800" s="11">
        <f t="shared" si="57"/>
        <v>4</v>
      </c>
    </row>
    <row r="1801" spans="1:10" x14ac:dyDescent="0.3">
      <c r="A1801" s="7">
        <v>41298</v>
      </c>
      <c r="C1801" s="9">
        <v>-4336.8500000000004</v>
      </c>
      <c r="D1801" s="4" t="s">
        <v>16</v>
      </c>
      <c r="E1801" s="4" t="s">
        <v>29</v>
      </c>
      <c r="F1801" s="4" t="s">
        <v>151</v>
      </c>
      <c r="H1801" s="11">
        <f t="shared" si="56"/>
        <v>1</v>
      </c>
      <c r="I1801" s="11">
        <f t="shared" si="56"/>
        <v>0</v>
      </c>
      <c r="J1801" s="11">
        <f t="shared" si="57"/>
        <v>4</v>
      </c>
    </row>
    <row r="1802" spans="1:10" x14ac:dyDescent="0.3">
      <c r="A1802" s="7">
        <v>41298</v>
      </c>
      <c r="C1802" s="9">
        <v>-21527.38</v>
      </c>
      <c r="D1802" s="4" t="s">
        <v>15</v>
      </c>
      <c r="E1802" s="4" t="s">
        <v>29</v>
      </c>
      <c r="F1802" s="4" t="s">
        <v>159</v>
      </c>
      <c r="H1802" s="11">
        <f t="shared" si="56"/>
        <v>1</v>
      </c>
      <c r="I1802" s="11">
        <f t="shared" si="56"/>
        <v>0</v>
      </c>
      <c r="J1802" s="11">
        <f t="shared" si="57"/>
        <v>4</v>
      </c>
    </row>
    <row r="1803" spans="1:10" x14ac:dyDescent="0.3">
      <c r="A1803" s="7">
        <v>41298</v>
      </c>
      <c r="C1803" s="9">
        <v>-16504.400000000001</v>
      </c>
      <c r="D1803" s="4" t="s">
        <v>15</v>
      </c>
      <c r="E1803" s="4" t="s">
        <v>29</v>
      </c>
      <c r="F1803" s="4" t="s">
        <v>155</v>
      </c>
      <c r="H1803" s="11">
        <f t="shared" si="56"/>
        <v>1</v>
      </c>
      <c r="I1803" s="11">
        <f t="shared" si="56"/>
        <v>0</v>
      </c>
      <c r="J1803" s="11">
        <f t="shared" si="57"/>
        <v>4</v>
      </c>
    </row>
    <row r="1804" spans="1:10" x14ac:dyDescent="0.3">
      <c r="A1804" s="7">
        <v>41299</v>
      </c>
      <c r="C1804" s="9">
        <v>-3135.33</v>
      </c>
      <c r="D1804" s="4" t="s">
        <v>9</v>
      </c>
      <c r="E1804" s="4" t="s">
        <v>29</v>
      </c>
      <c r="F1804" s="4" t="s">
        <v>150</v>
      </c>
      <c r="H1804" s="11">
        <f t="shared" si="56"/>
        <v>1</v>
      </c>
      <c r="I1804" s="11">
        <f t="shared" si="56"/>
        <v>0</v>
      </c>
      <c r="J1804" s="11">
        <f t="shared" si="57"/>
        <v>4</v>
      </c>
    </row>
    <row r="1805" spans="1:10" x14ac:dyDescent="0.3">
      <c r="A1805" s="7">
        <v>41302</v>
      </c>
      <c r="C1805" s="9">
        <v>-8068.17</v>
      </c>
      <c r="D1805" s="4" t="s">
        <v>16</v>
      </c>
      <c r="E1805" s="4" t="s">
        <v>29</v>
      </c>
      <c r="F1805" s="4" t="s">
        <v>149</v>
      </c>
      <c r="H1805" s="11">
        <f t="shared" si="56"/>
        <v>1</v>
      </c>
      <c r="I1805" s="11">
        <f t="shared" si="56"/>
        <v>0</v>
      </c>
      <c r="J1805" s="11">
        <f t="shared" si="57"/>
        <v>5</v>
      </c>
    </row>
    <row r="1806" spans="1:10" x14ac:dyDescent="0.3">
      <c r="A1806" s="7">
        <v>41303</v>
      </c>
      <c r="C1806" s="9">
        <v>-88774.64</v>
      </c>
      <c r="D1806" s="4" t="s">
        <v>9</v>
      </c>
      <c r="E1806" s="4" t="s">
        <v>29</v>
      </c>
      <c r="F1806" s="4" t="s">
        <v>164</v>
      </c>
      <c r="H1806" s="11">
        <f t="shared" si="56"/>
        <v>1</v>
      </c>
      <c r="I1806" s="11">
        <f t="shared" si="56"/>
        <v>0</v>
      </c>
      <c r="J1806" s="11">
        <f t="shared" si="57"/>
        <v>5</v>
      </c>
    </row>
    <row r="1807" spans="1:10" x14ac:dyDescent="0.3">
      <c r="A1807" s="7">
        <v>41303</v>
      </c>
      <c r="C1807" s="9">
        <v>-10072.9</v>
      </c>
      <c r="D1807" s="4" t="s">
        <v>15</v>
      </c>
      <c r="E1807" s="4" t="s">
        <v>29</v>
      </c>
      <c r="F1807" s="4" t="s">
        <v>153</v>
      </c>
      <c r="H1807" s="11">
        <f t="shared" si="56"/>
        <v>1</v>
      </c>
      <c r="I1807" s="11">
        <f t="shared" si="56"/>
        <v>0</v>
      </c>
      <c r="J1807" s="11">
        <f t="shared" si="57"/>
        <v>5</v>
      </c>
    </row>
    <row r="1808" spans="1:10" x14ac:dyDescent="0.3">
      <c r="A1808" s="7">
        <v>41304</v>
      </c>
      <c r="C1808" s="9">
        <v>-21029.13</v>
      </c>
      <c r="D1808" s="4" t="s">
        <v>9</v>
      </c>
      <c r="E1808" s="4" t="s">
        <v>29</v>
      </c>
      <c r="F1808" s="4" t="s">
        <v>163</v>
      </c>
      <c r="H1808" s="11">
        <f t="shared" si="56"/>
        <v>1</v>
      </c>
      <c r="I1808" s="11">
        <f t="shared" si="56"/>
        <v>0</v>
      </c>
      <c r="J1808" s="11">
        <f t="shared" si="57"/>
        <v>5</v>
      </c>
    </row>
    <row r="1809" spans="1:10" x14ac:dyDescent="0.3">
      <c r="A1809" s="7">
        <v>41304</v>
      </c>
      <c r="C1809" s="9">
        <v>-23443.279999999999</v>
      </c>
      <c r="D1809" s="4" t="s">
        <v>16</v>
      </c>
      <c r="E1809" s="4" t="s">
        <v>29</v>
      </c>
      <c r="F1809" s="4" t="s">
        <v>159</v>
      </c>
      <c r="H1809" s="11">
        <f t="shared" si="56"/>
        <v>1</v>
      </c>
      <c r="I1809" s="11">
        <f t="shared" si="56"/>
        <v>0</v>
      </c>
      <c r="J1809" s="11">
        <f t="shared" si="57"/>
        <v>5</v>
      </c>
    </row>
    <row r="1810" spans="1:10" x14ac:dyDescent="0.3">
      <c r="A1810" s="7">
        <v>41304</v>
      </c>
      <c r="C1810" s="9">
        <v>-123014.22</v>
      </c>
      <c r="D1810" s="4" t="s">
        <v>9</v>
      </c>
      <c r="E1810" s="4" t="s">
        <v>29</v>
      </c>
      <c r="F1810" s="4" t="s">
        <v>157</v>
      </c>
      <c r="H1810" s="11">
        <f t="shared" si="56"/>
        <v>1</v>
      </c>
      <c r="I1810" s="11">
        <f t="shared" si="56"/>
        <v>0</v>
      </c>
      <c r="J1810" s="11">
        <f t="shared" si="57"/>
        <v>5</v>
      </c>
    </row>
    <row r="1811" spans="1:10" x14ac:dyDescent="0.3">
      <c r="A1811" s="7">
        <v>41304</v>
      </c>
      <c r="C1811" s="9">
        <v>-25361.11</v>
      </c>
      <c r="D1811" s="4" t="s">
        <v>16</v>
      </c>
      <c r="E1811" s="4" t="s">
        <v>29</v>
      </c>
      <c r="F1811" s="4" t="s">
        <v>160</v>
      </c>
      <c r="H1811" s="11">
        <f t="shared" si="56"/>
        <v>1</v>
      </c>
      <c r="I1811" s="11">
        <f t="shared" si="56"/>
        <v>0</v>
      </c>
      <c r="J1811" s="11">
        <f t="shared" si="57"/>
        <v>5</v>
      </c>
    </row>
    <row r="1812" spans="1:10" x14ac:dyDescent="0.3">
      <c r="A1812" s="7">
        <v>41306</v>
      </c>
      <c r="C1812" s="9">
        <v>-17900</v>
      </c>
      <c r="D1812" s="4" t="s">
        <v>9</v>
      </c>
      <c r="E1812" s="4" t="s">
        <v>29</v>
      </c>
      <c r="F1812" s="4" t="s">
        <v>159</v>
      </c>
      <c r="H1812" s="11">
        <f t="shared" si="56"/>
        <v>2</v>
      </c>
      <c r="I1812" s="11">
        <f t="shared" si="56"/>
        <v>0</v>
      </c>
      <c r="J1812" s="11">
        <f t="shared" si="57"/>
        <v>5</v>
      </c>
    </row>
    <row r="1813" spans="1:10" x14ac:dyDescent="0.3">
      <c r="A1813" s="7">
        <v>41306</v>
      </c>
      <c r="C1813" s="9">
        <v>-14867</v>
      </c>
      <c r="D1813" s="4" t="s">
        <v>9</v>
      </c>
      <c r="E1813" s="4" t="s">
        <v>29</v>
      </c>
      <c r="F1813" s="4" t="s">
        <v>158</v>
      </c>
      <c r="H1813" s="11">
        <f t="shared" si="56"/>
        <v>2</v>
      </c>
      <c r="I1813" s="11">
        <f t="shared" si="56"/>
        <v>0</v>
      </c>
      <c r="J1813" s="11">
        <f t="shared" si="57"/>
        <v>5</v>
      </c>
    </row>
    <row r="1814" spans="1:10" x14ac:dyDescent="0.3">
      <c r="A1814" s="7">
        <v>41306</v>
      </c>
      <c r="C1814" s="9">
        <v>-1800.9</v>
      </c>
      <c r="D1814" s="4" t="s">
        <v>15</v>
      </c>
      <c r="E1814" s="4" t="s">
        <v>29</v>
      </c>
      <c r="F1814" s="4" t="s">
        <v>157</v>
      </c>
      <c r="H1814" s="11">
        <f t="shared" si="56"/>
        <v>2</v>
      </c>
      <c r="I1814" s="11">
        <f t="shared" si="56"/>
        <v>0</v>
      </c>
      <c r="J1814" s="11">
        <f t="shared" si="57"/>
        <v>5</v>
      </c>
    </row>
    <row r="1815" spans="1:10" x14ac:dyDescent="0.3">
      <c r="A1815" s="7">
        <v>41306</v>
      </c>
      <c r="C1815" s="9">
        <v>-39860.519999999997</v>
      </c>
      <c r="D1815" s="4" t="s">
        <v>9</v>
      </c>
      <c r="E1815" s="4" t="s">
        <v>29</v>
      </c>
      <c r="F1815" s="4" t="s">
        <v>165</v>
      </c>
      <c r="H1815" s="11">
        <f t="shared" si="56"/>
        <v>2</v>
      </c>
      <c r="I1815" s="11">
        <f t="shared" si="56"/>
        <v>0</v>
      </c>
      <c r="J1815" s="11">
        <f t="shared" si="57"/>
        <v>5</v>
      </c>
    </row>
    <row r="1816" spans="1:10" x14ac:dyDescent="0.3">
      <c r="A1816" s="7">
        <v>41306</v>
      </c>
      <c r="C1816" s="9">
        <v>-6076.74</v>
      </c>
      <c r="D1816" s="4" t="s">
        <v>16</v>
      </c>
      <c r="E1816" s="4" t="s">
        <v>29</v>
      </c>
      <c r="F1816" s="4" t="s">
        <v>157</v>
      </c>
      <c r="H1816" s="11">
        <f t="shared" si="56"/>
        <v>2</v>
      </c>
      <c r="I1816" s="11">
        <f t="shared" si="56"/>
        <v>0</v>
      </c>
      <c r="J1816" s="11">
        <f t="shared" si="57"/>
        <v>5</v>
      </c>
    </row>
    <row r="1817" spans="1:10" x14ac:dyDescent="0.3">
      <c r="A1817" s="7">
        <v>41306</v>
      </c>
      <c r="C1817" s="9">
        <v>-9932.9</v>
      </c>
      <c r="D1817" s="4" t="s">
        <v>9</v>
      </c>
      <c r="E1817" s="4" t="s">
        <v>29</v>
      </c>
      <c r="F1817" s="4" t="s">
        <v>159</v>
      </c>
      <c r="H1817" s="11">
        <f t="shared" si="56"/>
        <v>2</v>
      </c>
      <c r="I1817" s="11">
        <f t="shared" si="56"/>
        <v>0</v>
      </c>
      <c r="J1817" s="11">
        <f t="shared" si="57"/>
        <v>5</v>
      </c>
    </row>
    <row r="1818" spans="1:10" x14ac:dyDescent="0.3">
      <c r="A1818" s="7">
        <v>41306</v>
      </c>
      <c r="C1818" s="9">
        <v>-2033</v>
      </c>
      <c r="D1818" s="4" t="s">
        <v>9</v>
      </c>
      <c r="E1818" s="4" t="s">
        <v>29</v>
      </c>
      <c r="F1818" s="4" t="s">
        <v>148</v>
      </c>
      <c r="H1818" s="11">
        <f t="shared" si="56"/>
        <v>2</v>
      </c>
      <c r="I1818" s="11">
        <f t="shared" si="56"/>
        <v>0</v>
      </c>
      <c r="J1818" s="11">
        <f t="shared" si="57"/>
        <v>5</v>
      </c>
    </row>
    <row r="1819" spans="1:10" x14ac:dyDescent="0.3">
      <c r="A1819" s="7">
        <v>41306</v>
      </c>
      <c r="C1819" s="9">
        <v>-2046.84</v>
      </c>
      <c r="D1819" s="4" t="s">
        <v>16</v>
      </c>
      <c r="E1819" s="4" t="s">
        <v>29</v>
      </c>
      <c r="F1819" s="4" t="s">
        <v>161</v>
      </c>
      <c r="H1819" s="11">
        <f t="shared" si="56"/>
        <v>2</v>
      </c>
      <c r="I1819" s="11">
        <f t="shared" si="56"/>
        <v>0</v>
      </c>
      <c r="J1819" s="11">
        <f t="shared" si="57"/>
        <v>5</v>
      </c>
    </row>
    <row r="1820" spans="1:10" x14ac:dyDescent="0.3">
      <c r="A1820" s="7">
        <v>41306</v>
      </c>
      <c r="C1820" s="9">
        <v>-2298.29</v>
      </c>
      <c r="D1820" s="4" t="s">
        <v>9</v>
      </c>
      <c r="E1820" s="4" t="s">
        <v>29</v>
      </c>
      <c r="F1820" s="4" t="s">
        <v>158</v>
      </c>
      <c r="H1820" s="11">
        <f t="shared" si="56"/>
        <v>2</v>
      </c>
      <c r="I1820" s="11">
        <f t="shared" si="56"/>
        <v>0</v>
      </c>
      <c r="J1820" s="11">
        <f t="shared" si="57"/>
        <v>5</v>
      </c>
    </row>
    <row r="1821" spans="1:10" x14ac:dyDescent="0.3">
      <c r="A1821" s="7">
        <v>41306</v>
      </c>
      <c r="C1821" s="9">
        <v>-5280</v>
      </c>
      <c r="D1821" s="4" t="s">
        <v>16</v>
      </c>
      <c r="E1821" s="4" t="s">
        <v>29</v>
      </c>
      <c r="F1821" s="4" t="s">
        <v>150</v>
      </c>
      <c r="H1821" s="11">
        <f t="shared" si="56"/>
        <v>2</v>
      </c>
      <c r="I1821" s="11">
        <f t="shared" si="56"/>
        <v>0</v>
      </c>
      <c r="J1821" s="11">
        <f t="shared" si="57"/>
        <v>5</v>
      </c>
    </row>
    <row r="1822" spans="1:10" x14ac:dyDescent="0.3">
      <c r="A1822" s="7">
        <v>41306</v>
      </c>
      <c r="C1822" s="9">
        <v>-2207.7600000000002</v>
      </c>
      <c r="D1822" s="4" t="s">
        <v>9</v>
      </c>
      <c r="E1822" s="4" t="s">
        <v>29</v>
      </c>
      <c r="F1822" s="4" t="s">
        <v>156</v>
      </c>
      <c r="H1822" s="11">
        <f t="shared" si="56"/>
        <v>2</v>
      </c>
      <c r="I1822" s="11">
        <f t="shared" si="56"/>
        <v>0</v>
      </c>
      <c r="J1822" s="11">
        <f t="shared" si="57"/>
        <v>5</v>
      </c>
    </row>
    <row r="1823" spans="1:10" x14ac:dyDescent="0.3">
      <c r="A1823" s="7">
        <v>41306</v>
      </c>
      <c r="C1823" s="9">
        <v>-314.16000000000003</v>
      </c>
      <c r="D1823" s="4" t="s">
        <v>16</v>
      </c>
      <c r="E1823" s="4" t="s">
        <v>29</v>
      </c>
      <c r="F1823" s="4" t="s">
        <v>157</v>
      </c>
      <c r="H1823" s="11">
        <f t="shared" si="56"/>
        <v>2</v>
      </c>
      <c r="I1823" s="11">
        <f t="shared" si="56"/>
        <v>0</v>
      </c>
      <c r="J1823" s="11">
        <f t="shared" si="57"/>
        <v>5</v>
      </c>
    </row>
    <row r="1824" spans="1:10" x14ac:dyDescent="0.3">
      <c r="A1824" s="7">
        <v>41306</v>
      </c>
      <c r="C1824" s="9">
        <v>-8139.35</v>
      </c>
      <c r="D1824" s="4" t="s">
        <v>9</v>
      </c>
      <c r="E1824" s="4" t="s">
        <v>29</v>
      </c>
      <c r="F1824" s="4" t="s">
        <v>151</v>
      </c>
      <c r="H1824" s="11">
        <f t="shared" si="56"/>
        <v>2</v>
      </c>
      <c r="I1824" s="11">
        <f t="shared" si="56"/>
        <v>0</v>
      </c>
      <c r="J1824" s="11">
        <f t="shared" si="57"/>
        <v>5</v>
      </c>
    </row>
    <row r="1825" spans="1:10" x14ac:dyDescent="0.3">
      <c r="A1825" s="7">
        <v>41306</v>
      </c>
      <c r="C1825" s="9">
        <v>-4989.18</v>
      </c>
      <c r="D1825" s="4" t="s">
        <v>15</v>
      </c>
      <c r="E1825" s="4" t="s">
        <v>29</v>
      </c>
      <c r="F1825" s="4" t="s">
        <v>155</v>
      </c>
      <c r="H1825" s="11">
        <f t="shared" si="56"/>
        <v>2</v>
      </c>
      <c r="I1825" s="11">
        <f t="shared" si="56"/>
        <v>0</v>
      </c>
      <c r="J1825" s="11">
        <f t="shared" si="57"/>
        <v>5</v>
      </c>
    </row>
    <row r="1826" spans="1:10" x14ac:dyDescent="0.3">
      <c r="A1826" s="7">
        <v>41306</v>
      </c>
      <c r="C1826" s="9">
        <v>-8833.69</v>
      </c>
      <c r="D1826" s="4" t="s">
        <v>9</v>
      </c>
      <c r="E1826" s="4" t="s">
        <v>29</v>
      </c>
      <c r="F1826" s="4" t="s">
        <v>160</v>
      </c>
      <c r="H1826" s="11">
        <f t="shared" si="56"/>
        <v>2</v>
      </c>
      <c r="I1826" s="11">
        <f t="shared" si="56"/>
        <v>0</v>
      </c>
      <c r="J1826" s="11">
        <f t="shared" si="57"/>
        <v>5</v>
      </c>
    </row>
    <row r="1827" spans="1:10" x14ac:dyDescent="0.3">
      <c r="A1827" s="7">
        <v>41306</v>
      </c>
      <c r="C1827" s="9">
        <v>-18000</v>
      </c>
      <c r="D1827" s="4" t="s">
        <v>15</v>
      </c>
      <c r="E1827" s="4" t="s">
        <v>29</v>
      </c>
      <c r="F1827" s="4" t="s">
        <v>156</v>
      </c>
      <c r="H1827" s="11">
        <f t="shared" si="56"/>
        <v>2</v>
      </c>
      <c r="I1827" s="11">
        <f t="shared" si="56"/>
        <v>0</v>
      </c>
      <c r="J1827" s="11">
        <f t="shared" si="57"/>
        <v>5</v>
      </c>
    </row>
    <row r="1828" spans="1:10" x14ac:dyDescent="0.3">
      <c r="A1828" s="7">
        <v>41310</v>
      </c>
      <c r="C1828" s="9">
        <v>-3961.98</v>
      </c>
      <c r="D1828" s="4" t="s">
        <v>15</v>
      </c>
      <c r="E1828" s="4" t="s">
        <v>29</v>
      </c>
      <c r="F1828" s="4" t="s">
        <v>162</v>
      </c>
      <c r="H1828" s="11">
        <f t="shared" si="56"/>
        <v>2</v>
      </c>
      <c r="I1828" s="11">
        <f t="shared" si="56"/>
        <v>0</v>
      </c>
      <c r="J1828" s="11">
        <f t="shared" si="57"/>
        <v>6</v>
      </c>
    </row>
    <row r="1829" spans="1:10" x14ac:dyDescent="0.3">
      <c r="A1829" s="7">
        <v>41310</v>
      </c>
      <c r="C1829" s="9">
        <v>-71700.81</v>
      </c>
      <c r="D1829" s="4" t="s">
        <v>9</v>
      </c>
      <c r="E1829" s="4" t="s">
        <v>29</v>
      </c>
      <c r="F1829" s="4" t="s">
        <v>149</v>
      </c>
      <c r="H1829" s="11">
        <f t="shared" si="56"/>
        <v>2</v>
      </c>
      <c r="I1829" s="11">
        <f t="shared" si="56"/>
        <v>0</v>
      </c>
      <c r="J1829" s="11">
        <f t="shared" si="57"/>
        <v>6</v>
      </c>
    </row>
    <row r="1830" spans="1:10" x14ac:dyDescent="0.3">
      <c r="A1830" s="7">
        <v>41311</v>
      </c>
      <c r="C1830" s="9">
        <v>-4576.53</v>
      </c>
      <c r="D1830" s="4" t="s">
        <v>9</v>
      </c>
      <c r="E1830" s="4" t="s">
        <v>29</v>
      </c>
      <c r="F1830" s="4" t="s">
        <v>155</v>
      </c>
      <c r="H1830" s="11">
        <f t="shared" si="56"/>
        <v>2</v>
      </c>
      <c r="I1830" s="11">
        <f t="shared" si="56"/>
        <v>0</v>
      </c>
      <c r="J1830" s="11">
        <f t="shared" si="57"/>
        <v>6</v>
      </c>
    </row>
    <row r="1831" spans="1:10" x14ac:dyDescent="0.3">
      <c r="A1831" s="7">
        <v>41311</v>
      </c>
      <c r="C1831" s="9">
        <v>-6304.86</v>
      </c>
      <c r="D1831" s="4" t="s">
        <v>9</v>
      </c>
      <c r="E1831" s="4" t="s">
        <v>29</v>
      </c>
      <c r="F1831" s="4" t="s">
        <v>150</v>
      </c>
      <c r="H1831" s="11">
        <f t="shared" si="56"/>
        <v>2</v>
      </c>
      <c r="I1831" s="11">
        <f t="shared" si="56"/>
        <v>0</v>
      </c>
      <c r="J1831" s="11">
        <f t="shared" si="57"/>
        <v>6</v>
      </c>
    </row>
    <row r="1832" spans="1:10" x14ac:dyDescent="0.3">
      <c r="A1832" s="7">
        <v>41311</v>
      </c>
      <c r="C1832" s="9">
        <v>-5225.74</v>
      </c>
      <c r="D1832" s="4" t="s">
        <v>15</v>
      </c>
      <c r="E1832" s="4" t="s">
        <v>29</v>
      </c>
      <c r="F1832" s="4" t="s">
        <v>152</v>
      </c>
      <c r="H1832" s="11">
        <f t="shared" si="56"/>
        <v>2</v>
      </c>
      <c r="I1832" s="11">
        <f t="shared" si="56"/>
        <v>0</v>
      </c>
      <c r="J1832" s="11">
        <f t="shared" si="57"/>
        <v>6</v>
      </c>
    </row>
    <row r="1833" spans="1:10" x14ac:dyDescent="0.3">
      <c r="A1833" s="7">
        <v>41311</v>
      </c>
      <c r="C1833" s="9">
        <v>-8345.4</v>
      </c>
      <c r="D1833" s="4" t="s">
        <v>9</v>
      </c>
      <c r="E1833" s="4" t="s">
        <v>29</v>
      </c>
      <c r="F1833" s="4" t="s">
        <v>152</v>
      </c>
      <c r="H1833" s="11">
        <f t="shared" si="56"/>
        <v>2</v>
      </c>
      <c r="I1833" s="11">
        <f t="shared" si="56"/>
        <v>0</v>
      </c>
      <c r="J1833" s="11">
        <f t="shared" si="57"/>
        <v>6</v>
      </c>
    </row>
    <row r="1834" spans="1:10" x14ac:dyDescent="0.3">
      <c r="A1834" s="7">
        <v>41311</v>
      </c>
      <c r="C1834" s="9">
        <v>-15743.71</v>
      </c>
      <c r="D1834" s="4" t="s">
        <v>15</v>
      </c>
      <c r="E1834" s="4" t="s">
        <v>29</v>
      </c>
      <c r="F1834" s="4" t="s">
        <v>161</v>
      </c>
      <c r="H1834" s="11">
        <f t="shared" si="56"/>
        <v>2</v>
      </c>
      <c r="I1834" s="11">
        <f t="shared" si="56"/>
        <v>0</v>
      </c>
      <c r="J1834" s="11">
        <f t="shared" si="57"/>
        <v>6</v>
      </c>
    </row>
    <row r="1835" spans="1:10" x14ac:dyDescent="0.3">
      <c r="A1835" s="7">
        <v>41311</v>
      </c>
      <c r="C1835" s="9">
        <v>-3319</v>
      </c>
      <c r="D1835" s="4" t="s">
        <v>15</v>
      </c>
      <c r="E1835" s="4" t="s">
        <v>29</v>
      </c>
      <c r="F1835" s="4" t="s">
        <v>157</v>
      </c>
      <c r="H1835" s="11">
        <f t="shared" si="56"/>
        <v>2</v>
      </c>
      <c r="I1835" s="11">
        <f t="shared" si="56"/>
        <v>0</v>
      </c>
      <c r="J1835" s="11">
        <f t="shared" si="57"/>
        <v>6</v>
      </c>
    </row>
    <row r="1836" spans="1:10" x14ac:dyDescent="0.3">
      <c r="A1836" s="7">
        <v>41305</v>
      </c>
      <c r="C1836" s="9">
        <v>-5379.39</v>
      </c>
      <c r="D1836" s="4" t="s">
        <v>15</v>
      </c>
      <c r="E1836" s="4" t="s">
        <v>29</v>
      </c>
      <c r="F1836" s="4" t="s">
        <v>148</v>
      </c>
      <c r="H1836" s="11">
        <f t="shared" si="56"/>
        <v>1</v>
      </c>
      <c r="I1836" s="11">
        <f t="shared" si="56"/>
        <v>0</v>
      </c>
      <c r="J1836" s="11">
        <f t="shared" si="57"/>
        <v>5</v>
      </c>
    </row>
    <row r="1837" spans="1:10" x14ac:dyDescent="0.3">
      <c r="A1837" s="7">
        <v>41312</v>
      </c>
      <c r="C1837" s="9">
        <v>-54898.07</v>
      </c>
      <c r="D1837" s="4" t="s">
        <v>9</v>
      </c>
      <c r="E1837" s="4" t="s">
        <v>29</v>
      </c>
      <c r="F1837" s="4" t="s">
        <v>162</v>
      </c>
      <c r="H1837" s="11">
        <f t="shared" si="56"/>
        <v>2</v>
      </c>
      <c r="I1837" s="11">
        <f t="shared" si="56"/>
        <v>0</v>
      </c>
      <c r="J1837" s="11">
        <f t="shared" si="57"/>
        <v>6</v>
      </c>
    </row>
    <row r="1838" spans="1:10" x14ac:dyDescent="0.3">
      <c r="A1838" s="7">
        <v>41312</v>
      </c>
      <c r="C1838" s="9">
        <v>14000</v>
      </c>
      <c r="D1838" s="4" t="s">
        <v>16</v>
      </c>
      <c r="E1838" s="4" t="s">
        <v>29</v>
      </c>
      <c r="F1838" s="4" t="s">
        <v>148</v>
      </c>
      <c r="H1838" s="11">
        <f t="shared" si="56"/>
        <v>2</v>
      </c>
      <c r="I1838" s="11">
        <f t="shared" si="56"/>
        <v>0</v>
      </c>
      <c r="J1838" s="11">
        <f t="shared" si="57"/>
        <v>6</v>
      </c>
    </row>
    <row r="1839" spans="1:10" x14ac:dyDescent="0.3">
      <c r="A1839" s="7">
        <v>41313</v>
      </c>
      <c r="C1839" s="9">
        <v>-19127.560000000001</v>
      </c>
      <c r="D1839" s="4" t="s">
        <v>9</v>
      </c>
      <c r="E1839" s="4" t="s">
        <v>29</v>
      </c>
      <c r="F1839" s="4" t="s">
        <v>149</v>
      </c>
      <c r="H1839" s="11">
        <f t="shared" si="56"/>
        <v>2</v>
      </c>
      <c r="I1839" s="11">
        <f t="shared" si="56"/>
        <v>0</v>
      </c>
      <c r="J1839" s="11">
        <f t="shared" si="57"/>
        <v>6</v>
      </c>
    </row>
    <row r="1840" spans="1:10" x14ac:dyDescent="0.3">
      <c r="A1840" s="7">
        <v>41313</v>
      </c>
      <c r="C1840" s="9">
        <v>-14499.53</v>
      </c>
      <c r="D1840" s="4" t="s">
        <v>15</v>
      </c>
      <c r="E1840" s="4" t="s">
        <v>29</v>
      </c>
      <c r="F1840" s="4" t="s">
        <v>149</v>
      </c>
      <c r="H1840" s="11">
        <f t="shared" si="56"/>
        <v>2</v>
      </c>
      <c r="I1840" s="11">
        <f t="shared" si="56"/>
        <v>0</v>
      </c>
      <c r="J1840" s="11">
        <f t="shared" si="57"/>
        <v>6</v>
      </c>
    </row>
    <row r="1841" spans="1:10" x14ac:dyDescent="0.3">
      <c r="A1841" s="7">
        <v>41313</v>
      </c>
      <c r="C1841" s="9">
        <v>-55653.74</v>
      </c>
      <c r="D1841" s="4" t="s">
        <v>16</v>
      </c>
      <c r="E1841" s="4" t="s">
        <v>29</v>
      </c>
      <c r="F1841" s="4" t="s">
        <v>167</v>
      </c>
      <c r="H1841" s="11">
        <f t="shared" si="56"/>
        <v>2</v>
      </c>
      <c r="I1841" s="11">
        <f t="shared" si="56"/>
        <v>0</v>
      </c>
      <c r="J1841" s="11">
        <f t="shared" si="57"/>
        <v>6</v>
      </c>
    </row>
    <row r="1842" spans="1:10" x14ac:dyDescent="0.3">
      <c r="A1842" s="7">
        <v>41313</v>
      </c>
      <c r="C1842" s="9">
        <v>-81677.279999999999</v>
      </c>
      <c r="D1842" s="4" t="s">
        <v>9</v>
      </c>
      <c r="E1842" s="4" t="s">
        <v>29</v>
      </c>
      <c r="F1842" s="4" t="s">
        <v>151</v>
      </c>
      <c r="H1842" s="11">
        <f t="shared" si="56"/>
        <v>2</v>
      </c>
      <c r="I1842" s="11">
        <f t="shared" si="56"/>
        <v>0</v>
      </c>
      <c r="J1842" s="11">
        <f t="shared" si="57"/>
        <v>6</v>
      </c>
    </row>
    <row r="1843" spans="1:10" x14ac:dyDescent="0.3">
      <c r="A1843" s="7">
        <v>41313</v>
      </c>
      <c r="C1843" s="9">
        <v>-8215.82</v>
      </c>
      <c r="D1843" s="4" t="s">
        <v>16</v>
      </c>
      <c r="E1843" s="4" t="s">
        <v>29</v>
      </c>
      <c r="F1843" s="4" t="s">
        <v>155</v>
      </c>
      <c r="H1843" s="11">
        <f t="shared" si="56"/>
        <v>2</v>
      </c>
      <c r="I1843" s="11">
        <f t="shared" si="56"/>
        <v>0</v>
      </c>
      <c r="J1843" s="11">
        <f t="shared" si="57"/>
        <v>6</v>
      </c>
    </row>
    <row r="1844" spans="1:10" x14ac:dyDescent="0.3">
      <c r="A1844" s="7">
        <v>41313</v>
      </c>
      <c r="C1844" s="9">
        <v>-133752.6</v>
      </c>
      <c r="D1844" s="4" t="s">
        <v>9</v>
      </c>
      <c r="E1844" s="4" t="s">
        <v>29</v>
      </c>
      <c r="F1844" s="4" t="s">
        <v>153</v>
      </c>
      <c r="H1844" s="11">
        <f t="shared" si="56"/>
        <v>2</v>
      </c>
      <c r="I1844" s="11">
        <f t="shared" si="56"/>
        <v>0</v>
      </c>
      <c r="J1844" s="11">
        <f t="shared" si="57"/>
        <v>6</v>
      </c>
    </row>
    <row r="1845" spans="1:10" x14ac:dyDescent="0.3">
      <c r="A1845" s="7">
        <v>41313</v>
      </c>
      <c r="C1845" s="9">
        <v>-262147.78999999998</v>
      </c>
      <c r="D1845" s="4" t="s">
        <v>16</v>
      </c>
      <c r="E1845" s="4" t="s">
        <v>29</v>
      </c>
      <c r="F1845" s="4" t="s">
        <v>168</v>
      </c>
      <c r="H1845" s="11">
        <f t="shared" si="56"/>
        <v>2</v>
      </c>
      <c r="I1845" s="11">
        <f t="shared" si="56"/>
        <v>0</v>
      </c>
      <c r="J1845" s="11">
        <f t="shared" si="57"/>
        <v>6</v>
      </c>
    </row>
    <row r="1846" spans="1:10" x14ac:dyDescent="0.3">
      <c r="A1846" s="7">
        <v>41317</v>
      </c>
      <c r="C1846" s="9">
        <v>-106695.64</v>
      </c>
      <c r="D1846" s="4" t="s">
        <v>16</v>
      </c>
      <c r="E1846" s="4" t="s">
        <v>29</v>
      </c>
      <c r="F1846" s="4" t="s">
        <v>153</v>
      </c>
      <c r="H1846" s="11">
        <f t="shared" si="56"/>
        <v>2</v>
      </c>
      <c r="I1846" s="11">
        <f t="shared" si="56"/>
        <v>0</v>
      </c>
      <c r="J1846" s="11">
        <f t="shared" si="57"/>
        <v>7</v>
      </c>
    </row>
    <row r="1847" spans="1:10" x14ac:dyDescent="0.3">
      <c r="A1847" s="7">
        <v>41317</v>
      </c>
      <c r="C1847" s="9">
        <v>-42000</v>
      </c>
      <c r="D1847" s="4" t="s">
        <v>16</v>
      </c>
      <c r="E1847" s="4" t="s">
        <v>29</v>
      </c>
      <c r="F1847" s="4" t="s">
        <v>159</v>
      </c>
      <c r="H1847" s="11">
        <f t="shared" si="56"/>
        <v>2</v>
      </c>
      <c r="I1847" s="11">
        <f t="shared" si="56"/>
        <v>0</v>
      </c>
      <c r="J1847" s="11">
        <f t="shared" si="57"/>
        <v>7</v>
      </c>
    </row>
    <row r="1848" spans="1:10" x14ac:dyDescent="0.3">
      <c r="A1848" s="7">
        <v>41317</v>
      </c>
      <c r="C1848" s="9">
        <v>-36422.35</v>
      </c>
      <c r="D1848" s="4" t="s">
        <v>9</v>
      </c>
      <c r="E1848" s="4" t="s">
        <v>29</v>
      </c>
      <c r="F1848" s="4" t="s">
        <v>152</v>
      </c>
      <c r="H1848" s="11">
        <f t="shared" si="56"/>
        <v>2</v>
      </c>
      <c r="I1848" s="11">
        <f t="shared" si="56"/>
        <v>0</v>
      </c>
      <c r="J1848" s="11">
        <f t="shared" si="57"/>
        <v>7</v>
      </c>
    </row>
    <row r="1849" spans="1:10" x14ac:dyDescent="0.3">
      <c r="A1849" s="7">
        <v>41317</v>
      </c>
      <c r="C1849" s="9">
        <v>-48090.720000000001</v>
      </c>
      <c r="D1849" s="4" t="s">
        <v>9</v>
      </c>
      <c r="E1849" s="4" t="s">
        <v>29</v>
      </c>
      <c r="F1849" s="4" t="s">
        <v>155</v>
      </c>
      <c r="H1849" s="11">
        <f t="shared" si="56"/>
        <v>2</v>
      </c>
      <c r="I1849" s="11">
        <f t="shared" si="56"/>
        <v>0</v>
      </c>
      <c r="J1849" s="11">
        <f t="shared" si="57"/>
        <v>7</v>
      </c>
    </row>
    <row r="1850" spans="1:10" x14ac:dyDescent="0.3">
      <c r="A1850" s="7">
        <v>41317</v>
      </c>
      <c r="C1850" s="9">
        <v>-28081</v>
      </c>
      <c r="D1850" s="4" t="s">
        <v>9</v>
      </c>
      <c r="E1850" s="4" t="s">
        <v>29</v>
      </c>
      <c r="F1850" s="4" t="s">
        <v>158</v>
      </c>
      <c r="H1850" s="11">
        <f t="shared" si="56"/>
        <v>2</v>
      </c>
      <c r="I1850" s="11">
        <f t="shared" si="56"/>
        <v>0</v>
      </c>
      <c r="J1850" s="11">
        <f t="shared" si="57"/>
        <v>7</v>
      </c>
    </row>
    <row r="1851" spans="1:10" x14ac:dyDescent="0.3">
      <c r="A1851" s="7">
        <v>41317</v>
      </c>
      <c r="C1851" s="9">
        <v>-26092.36</v>
      </c>
      <c r="D1851" s="4" t="s">
        <v>9</v>
      </c>
      <c r="E1851" s="4" t="s">
        <v>29</v>
      </c>
      <c r="F1851" s="4" t="s">
        <v>159</v>
      </c>
      <c r="H1851" s="11">
        <f t="shared" si="56"/>
        <v>2</v>
      </c>
      <c r="I1851" s="11">
        <f t="shared" si="56"/>
        <v>0</v>
      </c>
      <c r="J1851" s="11">
        <f t="shared" si="57"/>
        <v>7</v>
      </c>
    </row>
    <row r="1852" spans="1:10" x14ac:dyDescent="0.3">
      <c r="A1852" s="7">
        <v>41317</v>
      </c>
      <c r="C1852" s="9">
        <v>-16642.64</v>
      </c>
      <c r="D1852" s="4" t="s">
        <v>15</v>
      </c>
      <c r="E1852" s="4" t="s">
        <v>29</v>
      </c>
      <c r="F1852" s="4" t="s">
        <v>161</v>
      </c>
      <c r="H1852" s="11">
        <f t="shared" si="56"/>
        <v>2</v>
      </c>
      <c r="I1852" s="11">
        <f t="shared" si="56"/>
        <v>0</v>
      </c>
      <c r="J1852" s="11">
        <f t="shared" si="57"/>
        <v>7</v>
      </c>
    </row>
    <row r="1853" spans="1:10" x14ac:dyDescent="0.3">
      <c r="A1853" s="7">
        <v>41317</v>
      </c>
      <c r="C1853" s="9">
        <v>-19149.46</v>
      </c>
      <c r="D1853" s="4" t="s">
        <v>9</v>
      </c>
      <c r="E1853" s="4" t="s">
        <v>29</v>
      </c>
      <c r="F1853" s="4" t="s">
        <v>167</v>
      </c>
      <c r="H1853" s="11">
        <f t="shared" si="56"/>
        <v>2</v>
      </c>
      <c r="I1853" s="11">
        <f t="shared" si="56"/>
        <v>0</v>
      </c>
      <c r="J1853" s="11">
        <f t="shared" si="57"/>
        <v>7</v>
      </c>
    </row>
    <row r="1854" spans="1:10" x14ac:dyDescent="0.3">
      <c r="A1854" s="7">
        <v>41317</v>
      </c>
      <c r="C1854" s="9">
        <v>-12499.33</v>
      </c>
      <c r="D1854" s="4" t="s">
        <v>16</v>
      </c>
      <c r="E1854" s="4" t="s">
        <v>29</v>
      </c>
      <c r="F1854" s="4" t="s">
        <v>151</v>
      </c>
      <c r="H1854" s="11">
        <f t="shared" si="56"/>
        <v>2</v>
      </c>
      <c r="I1854" s="11">
        <f t="shared" si="56"/>
        <v>0</v>
      </c>
      <c r="J1854" s="11">
        <f t="shared" si="57"/>
        <v>7</v>
      </c>
    </row>
    <row r="1855" spans="1:10" x14ac:dyDescent="0.3">
      <c r="A1855" s="7">
        <v>41317</v>
      </c>
      <c r="C1855" s="9">
        <v>-11814.84</v>
      </c>
      <c r="D1855" s="4" t="s">
        <v>15</v>
      </c>
      <c r="E1855" s="4" t="s">
        <v>29</v>
      </c>
      <c r="F1855" s="4" t="s">
        <v>155</v>
      </c>
      <c r="H1855" s="11">
        <f t="shared" si="56"/>
        <v>2</v>
      </c>
      <c r="I1855" s="11">
        <f t="shared" si="56"/>
        <v>0</v>
      </c>
      <c r="J1855" s="11">
        <f t="shared" si="57"/>
        <v>7</v>
      </c>
    </row>
    <row r="1856" spans="1:10" x14ac:dyDescent="0.3">
      <c r="A1856" s="7">
        <v>41317</v>
      </c>
      <c r="C1856" s="9">
        <v>-9705.94</v>
      </c>
      <c r="D1856" s="4" t="s">
        <v>15</v>
      </c>
      <c r="E1856" s="4" t="s">
        <v>29</v>
      </c>
      <c r="F1856" s="4" t="s">
        <v>148</v>
      </c>
      <c r="H1856" s="11">
        <f t="shared" si="56"/>
        <v>2</v>
      </c>
      <c r="I1856" s="11">
        <f t="shared" si="56"/>
        <v>0</v>
      </c>
      <c r="J1856" s="11">
        <f t="shared" si="57"/>
        <v>7</v>
      </c>
    </row>
    <row r="1857" spans="1:10" x14ac:dyDescent="0.3">
      <c r="A1857" s="7">
        <v>41317</v>
      </c>
      <c r="C1857" s="9">
        <v>-6094.01</v>
      </c>
      <c r="D1857" s="4" t="s">
        <v>15</v>
      </c>
      <c r="E1857" s="4" t="s">
        <v>29</v>
      </c>
      <c r="F1857" s="4" t="s">
        <v>158</v>
      </c>
      <c r="H1857" s="11">
        <f t="shared" si="56"/>
        <v>2</v>
      </c>
      <c r="I1857" s="11">
        <f t="shared" si="56"/>
        <v>0</v>
      </c>
      <c r="J1857" s="11">
        <f t="shared" si="57"/>
        <v>7</v>
      </c>
    </row>
    <row r="1858" spans="1:10" x14ac:dyDescent="0.3">
      <c r="A1858" s="7">
        <v>41317</v>
      </c>
      <c r="C1858" s="9">
        <v>-3752.72</v>
      </c>
      <c r="D1858" s="4" t="s">
        <v>16</v>
      </c>
      <c r="E1858" s="4" t="s">
        <v>29</v>
      </c>
      <c r="F1858" s="4" t="s">
        <v>160</v>
      </c>
      <c r="H1858" s="11">
        <f t="shared" si="56"/>
        <v>2</v>
      </c>
      <c r="I1858" s="11">
        <f t="shared" si="56"/>
        <v>0</v>
      </c>
      <c r="J1858" s="11">
        <f t="shared" si="57"/>
        <v>7</v>
      </c>
    </row>
    <row r="1859" spans="1:10" x14ac:dyDescent="0.3">
      <c r="A1859" s="7">
        <v>41317</v>
      </c>
      <c r="C1859" s="9">
        <v>-28344.76</v>
      </c>
      <c r="D1859" s="4" t="s">
        <v>9</v>
      </c>
      <c r="E1859" s="4" t="s">
        <v>29</v>
      </c>
      <c r="F1859" s="4" t="s">
        <v>168</v>
      </c>
      <c r="H1859" s="11">
        <f t="shared" si="56"/>
        <v>2</v>
      </c>
      <c r="I1859" s="11">
        <f t="shared" si="56"/>
        <v>0</v>
      </c>
      <c r="J1859" s="11">
        <f t="shared" si="57"/>
        <v>7</v>
      </c>
    </row>
    <row r="1860" spans="1:10" x14ac:dyDescent="0.3">
      <c r="A1860" s="7">
        <v>41317</v>
      </c>
      <c r="C1860" s="9">
        <v>-9000</v>
      </c>
      <c r="D1860" s="4" t="s">
        <v>16</v>
      </c>
      <c r="E1860" s="4" t="s">
        <v>29</v>
      </c>
      <c r="F1860" s="4" t="s">
        <v>156</v>
      </c>
      <c r="H1860" s="11">
        <f t="shared" ref="H1860:I1923" si="58">IF(ISBLANK(A1860),0,MONTH(A1860))</f>
        <v>2</v>
      </c>
      <c r="I1860" s="11">
        <f t="shared" si="58"/>
        <v>0</v>
      </c>
      <c r="J1860" s="11">
        <f t="shared" ref="J1860:J1923" si="59">WEEKNUM(A1860)</f>
        <v>7</v>
      </c>
    </row>
    <row r="1861" spans="1:10" x14ac:dyDescent="0.3">
      <c r="A1861" s="7">
        <v>41317</v>
      </c>
      <c r="C1861" s="9">
        <v>-7589.58</v>
      </c>
      <c r="D1861" s="4" t="s">
        <v>9</v>
      </c>
      <c r="E1861" s="4" t="s">
        <v>29</v>
      </c>
      <c r="F1861" s="4" t="s">
        <v>158</v>
      </c>
      <c r="H1861" s="11">
        <f t="shared" si="58"/>
        <v>2</v>
      </c>
      <c r="I1861" s="11">
        <f t="shared" si="58"/>
        <v>0</v>
      </c>
      <c r="J1861" s="11">
        <f t="shared" si="59"/>
        <v>7</v>
      </c>
    </row>
    <row r="1862" spans="1:10" x14ac:dyDescent="0.3">
      <c r="A1862" s="7">
        <v>41317</v>
      </c>
      <c r="C1862" s="9">
        <v>-19522.689999999999</v>
      </c>
      <c r="D1862" s="4" t="s">
        <v>9</v>
      </c>
      <c r="E1862" s="4" t="s">
        <v>29</v>
      </c>
      <c r="F1862" s="4" t="s">
        <v>150</v>
      </c>
      <c r="H1862" s="11">
        <f t="shared" si="58"/>
        <v>2</v>
      </c>
      <c r="I1862" s="11">
        <f t="shared" si="58"/>
        <v>0</v>
      </c>
      <c r="J1862" s="11">
        <f t="shared" si="59"/>
        <v>7</v>
      </c>
    </row>
    <row r="1863" spans="1:10" x14ac:dyDescent="0.3">
      <c r="A1863" s="7">
        <v>41317</v>
      </c>
      <c r="C1863" s="9">
        <v>-3958.92</v>
      </c>
      <c r="D1863" s="4" t="s">
        <v>15</v>
      </c>
      <c r="E1863" s="4" t="s">
        <v>29</v>
      </c>
      <c r="F1863" s="4" t="s">
        <v>162</v>
      </c>
      <c r="H1863" s="11">
        <f t="shared" si="58"/>
        <v>2</v>
      </c>
      <c r="I1863" s="11">
        <f t="shared" si="58"/>
        <v>0</v>
      </c>
      <c r="J1863" s="11">
        <f t="shared" si="59"/>
        <v>7</v>
      </c>
    </row>
    <row r="1864" spans="1:10" x14ac:dyDescent="0.3">
      <c r="A1864" s="7">
        <v>41317</v>
      </c>
      <c r="C1864" s="9">
        <v>-1374.16</v>
      </c>
      <c r="D1864" s="4" t="s">
        <v>15</v>
      </c>
      <c r="E1864" s="4" t="s">
        <v>29</v>
      </c>
      <c r="F1864" s="4" t="s">
        <v>154</v>
      </c>
      <c r="H1864" s="11">
        <f t="shared" si="58"/>
        <v>2</v>
      </c>
      <c r="I1864" s="11">
        <f t="shared" si="58"/>
        <v>0</v>
      </c>
      <c r="J1864" s="11">
        <f t="shared" si="59"/>
        <v>7</v>
      </c>
    </row>
    <row r="1865" spans="1:10" x14ac:dyDescent="0.3">
      <c r="A1865" s="7">
        <v>41317</v>
      </c>
      <c r="C1865" s="9">
        <v>-7788.6</v>
      </c>
      <c r="D1865" s="4" t="s">
        <v>9</v>
      </c>
      <c r="E1865" s="4" t="s">
        <v>29</v>
      </c>
      <c r="F1865" s="4" t="s">
        <v>167</v>
      </c>
      <c r="H1865" s="11">
        <f t="shared" si="58"/>
        <v>2</v>
      </c>
      <c r="I1865" s="11">
        <f t="shared" si="58"/>
        <v>0</v>
      </c>
      <c r="J1865" s="11">
        <f t="shared" si="59"/>
        <v>7</v>
      </c>
    </row>
    <row r="1866" spans="1:10" x14ac:dyDescent="0.3">
      <c r="A1866" s="7">
        <v>41317</v>
      </c>
      <c r="C1866" s="9">
        <v>-26986.240000000002</v>
      </c>
      <c r="D1866" s="4" t="s">
        <v>9</v>
      </c>
      <c r="E1866" s="4" t="s">
        <v>29</v>
      </c>
      <c r="F1866" s="4" t="s">
        <v>158</v>
      </c>
      <c r="H1866" s="11">
        <f t="shared" si="58"/>
        <v>2</v>
      </c>
      <c r="I1866" s="11">
        <f t="shared" si="58"/>
        <v>0</v>
      </c>
      <c r="J1866" s="11">
        <f t="shared" si="59"/>
        <v>7</v>
      </c>
    </row>
    <row r="1867" spans="1:10" x14ac:dyDescent="0.3">
      <c r="A1867" s="7">
        <v>41317</v>
      </c>
      <c r="C1867" s="9">
        <v>-1616.69</v>
      </c>
      <c r="D1867" s="4" t="s">
        <v>9</v>
      </c>
      <c r="E1867" s="4" t="s">
        <v>29</v>
      </c>
      <c r="F1867" s="4" t="s">
        <v>163</v>
      </c>
      <c r="H1867" s="11">
        <f t="shared" si="58"/>
        <v>2</v>
      </c>
      <c r="I1867" s="11">
        <f t="shared" si="58"/>
        <v>0</v>
      </c>
      <c r="J1867" s="11">
        <f t="shared" si="59"/>
        <v>7</v>
      </c>
    </row>
    <row r="1868" spans="1:10" x14ac:dyDescent="0.3">
      <c r="A1868" s="7">
        <v>41317</v>
      </c>
      <c r="C1868" s="9">
        <v>-96213.42</v>
      </c>
      <c r="D1868" s="4" t="s">
        <v>9</v>
      </c>
      <c r="E1868" s="4" t="s">
        <v>29</v>
      </c>
      <c r="F1868" s="4" t="s">
        <v>148</v>
      </c>
      <c r="H1868" s="11">
        <f t="shared" si="58"/>
        <v>2</v>
      </c>
      <c r="I1868" s="11">
        <f t="shared" si="58"/>
        <v>0</v>
      </c>
      <c r="J1868" s="11">
        <f t="shared" si="59"/>
        <v>7</v>
      </c>
    </row>
    <row r="1869" spans="1:10" x14ac:dyDescent="0.3">
      <c r="A1869" s="7">
        <v>41317</v>
      </c>
      <c r="C1869" s="9">
        <v>-8596.0499999999993</v>
      </c>
      <c r="D1869" s="4" t="s">
        <v>16</v>
      </c>
      <c r="E1869" s="4" t="s">
        <v>29</v>
      </c>
      <c r="F1869" s="4" t="s">
        <v>158</v>
      </c>
      <c r="H1869" s="11">
        <f t="shared" si="58"/>
        <v>2</v>
      </c>
      <c r="I1869" s="11">
        <f t="shared" si="58"/>
        <v>0</v>
      </c>
      <c r="J1869" s="11">
        <f t="shared" si="59"/>
        <v>7</v>
      </c>
    </row>
    <row r="1870" spans="1:10" x14ac:dyDescent="0.3">
      <c r="A1870" s="7">
        <v>41317</v>
      </c>
      <c r="C1870" s="9">
        <v>-45402.81</v>
      </c>
      <c r="D1870" s="4" t="s">
        <v>15</v>
      </c>
      <c r="E1870" s="4" t="s">
        <v>29</v>
      </c>
      <c r="F1870" s="4" t="s">
        <v>154</v>
      </c>
      <c r="H1870" s="11">
        <f t="shared" si="58"/>
        <v>2</v>
      </c>
      <c r="I1870" s="11">
        <f t="shared" si="58"/>
        <v>0</v>
      </c>
      <c r="J1870" s="11">
        <f t="shared" si="59"/>
        <v>7</v>
      </c>
    </row>
    <row r="1871" spans="1:10" x14ac:dyDescent="0.3">
      <c r="A1871" s="7">
        <v>41317</v>
      </c>
      <c r="C1871" s="9">
        <v>-7954.26</v>
      </c>
      <c r="D1871" s="4" t="s">
        <v>16</v>
      </c>
      <c r="E1871" s="4" t="s">
        <v>29</v>
      </c>
      <c r="F1871" s="4" t="s">
        <v>159</v>
      </c>
      <c r="H1871" s="11">
        <f t="shared" si="58"/>
        <v>2</v>
      </c>
      <c r="I1871" s="11">
        <f t="shared" si="58"/>
        <v>0</v>
      </c>
      <c r="J1871" s="11">
        <f t="shared" si="59"/>
        <v>7</v>
      </c>
    </row>
    <row r="1872" spans="1:10" x14ac:dyDescent="0.3">
      <c r="A1872" s="7">
        <v>41317</v>
      </c>
      <c r="C1872" s="9">
        <v>-21985.81</v>
      </c>
      <c r="D1872" s="4" t="s">
        <v>16</v>
      </c>
      <c r="E1872" s="4" t="s">
        <v>29</v>
      </c>
      <c r="F1872" s="4" t="s">
        <v>156</v>
      </c>
      <c r="H1872" s="11">
        <f t="shared" si="58"/>
        <v>2</v>
      </c>
      <c r="I1872" s="11">
        <f t="shared" si="58"/>
        <v>0</v>
      </c>
      <c r="J1872" s="11">
        <f t="shared" si="59"/>
        <v>7</v>
      </c>
    </row>
    <row r="1873" spans="1:10" x14ac:dyDescent="0.3">
      <c r="A1873" s="7">
        <v>41317</v>
      </c>
      <c r="C1873" s="9">
        <v>-12557.34</v>
      </c>
      <c r="D1873" s="4" t="s">
        <v>9</v>
      </c>
      <c r="E1873" s="4" t="s">
        <v>29</v>
      </c>
      <c r="F1873" s="4" t="s">
        <v>148</v>
      </c>
      <c r="H1873" s="11">
        <f t="shared" si="58"/>
        <v>2</v>
      </c>
      <c r="I1873" s="11">
        <f t="shared" si="58"/>
        <v>0</v>
      </c>
      <c r="J1873" s="11">
        <f t="shared" si="59"/>
        <v>7</v>
      </c>
    </row>
    <row r="1874" spans="1:10" x14ac:dyDescent="0.3">
      <c r="A1874" s="7">
        <v>41317</v>
      </c>
      <c r="C1874" s="9">
        <v>-33055.279999999999</v>
      </c>
      <c r="D1874" s="4" t="s">
        <v>15</v>
      </c>
      <c r="E1874" s="4" t="s">
        <v>29</v>
      </c>
      <c r="F1874" s="4" t="s">
        <v>158</v>
      </c>
      <c r="H1874" s="11">
        <f t="shared" si="58"/>
        <v>2</v>
      </c>
      <c r="I1874" s="11">
        <f t="shared" si="58"/>
        <v>0</v>
      </c>
      <c r="J1874" s="11">
        <f t="shared" si="59"/>
        <v>7</v>
      </c>
    </row>
    <row r="1875" spans="1:10" x14ac:dyDescent="0.3">
      <c r="A1875" s="7">
        <v>41317</v>
      </c>
      <c r="C1875" s="9">
        <v>-36000</v>
      </c>
      <c r="D1875" s="4" t="s">
        <v>16</v>
      </c>
      <c r="E1875" s="4" t="s">
        <v>29</v>
      </c>
      <c r="F1875" s="4" t="s">
        <v>148</v>
      </c>
      <c r="H1875" s="11">
        <f t="shared" si="58"/>
        <v>2</v>
      </c>
      <c r="I1875" s="11">
        <f t="shared" si="58"/>
        <v>0</v>
      </c>
      <c r="J1875" s="11">
        <f t="shared" si="59"/>
        <v>7</v>
      </c>
    </row>
    <row r="1876" spans="1:10" x14ac:dyDescent="0.3">
      <c r="A1876" s="7">
        <v>41317</v>
      </c>
      <c r="C1876" s="9">
        <v>-54651.89</v>
      </c>
      <c r="D1876" s="4" t="s">
        <v>15</v>
      </c>
      <c r="E1876" s="4" t="s">
        <v>29</v>
      </c>
      <c r="F1876" s="4" t="s">
        <v>153</v>
      </c>
      <c r="H1876" s="11">
        <f t="shared" si="58"/>
        <v>2</v>
      </c>
      <c r="I1876" s="11">
        <f t="shared" si="58"/>
        <v>0</v>
      </c>
      <c r="J1876" s="11">
        <f t="shared" si="59"/>
        <v>7</v>
      </c>
    </row>
    <row r="1877" spans="1:10" x14ac:dyDescent="0.3">
      <c r="A1877" s="7">
        <v>41318</v>
      </c>
      <c r="C1877" s="9">
        <v>-2100</v>
      </c>
      <c r="D1877" s="4" t="s">
        <v>16</v>
      </c>
      <c r="E1877" s="4" t="s">
        <v>29</v>
      </c>
      <c r="F1877" s="4" t="s">
        <v>150</v>
      </c>
      <c r="H1877" s="11">
        <f t="shared" si="58"/>
        <v>2</v>
      </c>
      <c r="I1877" s="11">
        <f t="shared" si="58"/>
        <v>0</v>
      </c>
      <c r="J1877" s="11">
        <f t="shared" si="59"/>
        <v>7</v>
      </c>
    </row>
    <row r="1878" spans="1:10" x14ac:dyDescent="0.3">
      <c r="A1878" s="7">
        <v>41318</v>
      </c>
      <c r="C1878" s="9">
        <v>-5473.2</v>
      </c>
      <c r="D1878" s="4" t="s">
        <v>16</v>
      </c>
      <c r="E1878" s="4" t="s">
        <v>29</v>
      </c>
      <c r="F1878" s="4" t="s">
        <v>154</v>
      </c>
      <c r="H1878" s="11">
        <f t="shared" si="58"/>
        <v>2</v>
      </c>
      <c r="I1878" s="11">
        <f t="shared" si="58"/>
        <v>0</v>
      </c>
      <c r="J1878" s="11">
        <f t="shared" si="59"/>
        <v>7</v>
      </c>
    </row>
    <row r="1879" spans="1:10" x14ac:dyDescent="0.3">
      <c r="A1879" s="7">
        <v>41318</v>
      </c>
      <c r="C1879" s="9">
        <v>-10360.93</v>
      </c>
      <c r="D1879" s="4" t="s">
        <v>15</v>
      </c>
      <c r="E1879" s="4" t="s">
        <v>29</v>
      </c>
      <c r="F1879" s="4" t="s">
        <v>152</v>
      </c>
      <c r="H1879" s="11">
        <f t="shared" si="58"/>
        <v>2</v>
      </c>
      <c r="I1879" s="11">
        <f t="shared" si="58"/>
        <v>0</v>
      </c>
      <c r="J1879" s="11">
        <f t="shared" si="59"/>
        <v>7</v>
      </c>
    </row>
    <row r="1880" spans="1:10" x14ac:dyDescent="0.3">
      <c r="A1880" s="7">
        <v>41318</v>
      </c>
      <c r="C1880" s="9">
        <v>-19643.53</v>
      </c>
      <c r="D1880" s="4" t="s">
        <v>16</v>
      </c>
      <c r="E1880" s="4" t="s">
        <v>29</v>
      </c>
      <c r="F1880" s="4" t="s">
        <v>153</v>
      </c>
      <c r="H1880" s="11">
        <f t="shared" si="58"/>
        <v>2</v>
      </c>
      <c r="I1880" s="11">
        <f t="shared" si="58"/>
        <v>0</v>
      </c>
      <c r="J1880" s="11">
        <f t="shared" si="59"/>
        <v>7</v>
      </c>
    </row>
    <row r="1881" spans="1:10" x14ac:dyDescent="0.3">
      <c r="A1881" s="7">
        <v>41318</v>
      </c>
      <c r="C1881" s="9">
        <v>-5014.32</v>
      </c>
      <c r="D1881" s="4" t="s">
        <v>16</v>
      </c>
      <c r="E1881" s="4" t="s">
        <v>29</v>
      </c>
      <c r="F1881" s="4" t="s">
        <v>159</v>
      </c>
      <c r="H1881" s="11">
        <f t="shared" si="58"/>
        <v>2</v>
      </c>
      <c r="I1881" s="11">
        <f t="shared" si="58"/>
        <v>0</v>
      </c>
      <c r="J1881" s="11">
        <f t="shared" si="59"/>
        <v>7</v>
      </c>
    </row>
    <row r="1882" spans="1:10" x14ac:dyDescent="0.3">
      <c r="A1882" s="7">
        <v>41318</v>
      </c>
      <c r="C1882" s="9">
        <v>-24496.03</v>
      </c>
      <c r="D1882" s="4" t="s">
        <v>16</v>
      </c>
      <c r="E1882" s="4" t="s">
        <v>29</v>
      </c>
      <c r="F1882" s="4" t="s">
        <v>161</v>
      </c>
      <c r="H1882" s="11">
        <f t="shared" si="58"/>
        <v>2</v>
      </c>
      <c r="I1882" s="11">
        <f t="shared" si="58"/>
        <v>0</v>
      </c>
      <c r="J1882" s="11">
        <f t="shared" si="59"/>
        <v>7</v>
      </c>
    </row>
    <row r="1883" spans="1:10" x14ac:dyDescent="0.3">
      <c r="A1883" s="7">
        <v>41318</v>
      </c>
      <c r="C1883" s="9">
        <v>-11824.66</v>
      </c>
      <c r="D1883" s="4" t="s">
        <v>9</v>
      </c>
      <c r="E1883" s="4" t="s">
        <v>29</v>
      </c>
      <c r="F1883" s="4" t="s">
        <v>155</v>
      </c>
      <c r="H1883" s="11">
        <f t="shared" si="58"/>
        <v>2</v>
      </c>
      <c r="I1883" s="11">
        <f t="shared" si="58"/>
        <v>0</v>
      </c>
      <c r="J1883" s="11">
        <f t="shared" si="59"/>
        <v>7</v>
      </c>
    </row>
    <row r="1884" spans="1:10" x14ac:dyDescent="0.3">
      <c r="A1884" s="7">
        <v>41318</v>
      </c>
      <c r="C1884" s="9">
        <v>-44312.45</v>
      </c>
      <c r="D1884" s="4" t="s">
        <v>15</v>
      </c>
      <c r="E1884" s="4" t="s">
        <v>29</v>
      </c>
      <c r="F1884" s="4" t="s">
        <v>155</v>
      </c>
      <c r="H1884" s="11">
        <f t="shared" si="58"/>
        <v>2</v>
      </c>
      <c r="I1884" s="11">
        <f t="shared" si="58"/>
        <v>0</v>
      </c>
      <c r="J1884" s="11">
        <f t="shared" si="59"/>
        <v>7</v>
      </c>
    </row>
    <row r="1885" spans="1:10" x14ac:dyDescent="0.3">
      <c r="A1885" s="7">
        <v>41318</v>
      </c>
      <c r="C1885" s="9">
        <v>-1918.18</v>
      </c>
      <c r="D1885" s="4" t="s">
        <v>9</v>
      </c>
      <c r="E1885" s="4" t="s">
        <v>29</v>
      </c>
      <c r="F1885" s="4" t="s">
        <v>155</v>
      </c>
      <c r="H1885" s="11">
        <f t="shared" si="58"/>
        <v>2</v>
      </c>
      <c r="I1885" s="11">
        <f t="shared" si="58"/>
        <v>0</v>
      </c>
      <c r="J1885" s="11">
        <f t="shared" si="59"/>
        <v>7</v>
      </c>
    </row>
    <row r="1886" spans="1:10" x14ac:dyDescent="0.3">
      <c r="A1886" s="7">
        <v>41318</v>
      </c>
      <c r="C1886" s="9">
        <v>-66148.14</v>
      </c>
      <c r="D1886" s="4" t="s">
        <v>9</v>
      </c>
      <c r="E1886" s="4" t="s">
        <v>29</v>
      </c>
      <c r="F1886" s="4" t="s">
        <v>168</v>
      </c>
      <c r="H1886" s="11">
        <f t="shared" si="58"/>
        <v>2</v>
      </c>
      <c r="I1886" s="11">
        <f t="shared" si="58"/>
        <v>0</v>
      </c>
      <c r="J1886" s="11">
        <f t="shared" si="59"/>
        <v>7</v>
      </c>
    </row>
    <row r="1887" spans="1:10" x14ac:dyDescent="0.3">
      <c r="A1887" s="7">
        <v>41318</v>
      </c>
      <c r="C1887" s="9">
        <v>-3203.31</v>
      </c>
      <c r="D1887" s="4" t="s">
        <v>16</v>
      </c>
      <c r="E1887" s="4" t="s">
        <v>29</v>
      </c>
      <c r="F1887" s="4" t="s">
        <v>156</v>
      </c>
      <c r="H1887" s="11">
        <f t="shared" si="58"/>
        <v>2</v>
      </c>
      <c r="I1887" s="11">
        <f t="shared" si="58"/>
        <v>0</v>
      </c>
      <c r="J1887" s="11">
        <f t="shared" si="59"/>
        <v>7</v>
      </c>
    </row>
    <row r="1888" spans="1:10" x14ac:dyDescent="0.3">
      <c r="A1888" s="7">
        <v>41318</v>
      </c>
      <c r="C1888" s="9">
        <v>-189032.64</v>
      </c>
      <c r="D1888" s="4" t="s">
        <v>9</v>
      </c>
      <c r="E1888" s="4" t="s">
        <v>29</v>
      </c>
      <c r="F1888" s="4" t="s">
        <v>157</v>
      </c>
      <c r="H1888" s="11">
        <f t="shared" si="58"/>
        <v>2</v>
      </c>
      <c r="I1888" s="11">
        <f t="shared" si="58"/>
        <v>0</v>
      </c>
      <c r="J1888" s="11">
        <f t="shared" si="59"/>
        <v>7</v>
      </c>
    </row>
    <row r="1889" spans="1:10" x14ac:dyDescent="0.3">
      <c r="A1889" s="7">
        <v>41318</v>
      </c>
      <c r="C1889" s="9">
        <v>-19091.580000000002</v>
      </c>
      <c r="D1889" s="4" t="s">
        <v>16</v>
      </c>
      <c r="E1889" s="4" t="s">
        <v>29</v>
      </c>
      <c r="F1889" s="4" t="s">
        <v>167</v>
      </c>
      <c r="H1889" s="11">
        <f t="shared" si="58"/>
        <v>2</v>
      </c>
      <c r="I1889" s="11">
        <f t="shared" si="58"/>
        <v>0</v>
      </c>
      <c r="J1889" s="11">
        <f t="shared" si="59"/>
        <v>7</v>
      </c>
    </row>
    <row r="1890" spans="1:10" x14ac:dyDescent="0.3">
      <c r="A1890" s="7">
        <v>41318</v>
      </c>
      <c r="C1890" s="9">
        <v>-106060</v>
      </c>
      <c r="D1890" s="4" t="s">
        <v>16</v>
      </c>
      <c r="E1890" s="4" t="s">
        <v>29</v>
      </c>
      <c r="F1890" s="4" t="s">
        <v>166</v>
      </c>
      <c r="H1890" s="11">
        <f t="shared" si="58"/>
        <v>2</v>
      </c>
      <c r="I1890" s="11">
        <f t="shared" si="58"/>
        <v>0</v>
      </c>
      <c r="J1890" s="11">
        <f t="shared" si="59"/>
        <v>7</v>
      </c>
    </row>
    <row r="1891" spans="1:10" x14ac:dyDescent="0.3">
      <c r="A1891" s="7">
        <v>41318</v>
      </c>
      <c r="C1891" s="9">
        <v>-312289.53000000003</v>
      </c>
      <c r="D1891" s="4" t="s">
        <v>9</v>
      </c>
      <c r="E1891" s="4" t="s">
        <v>29</v>
      </c>
      <c r="F1891" s="4" t="s">
        <v>157</v>
      </c>
      <c r="H1891" s="11">
        <f t="shared" si="58"/>
        <v>2</v>
      </c>
      <c r="I1891" s="11">
        <f t="shared" si="58"/>
        <v>0</v>
      </c>
      <c r="J1891" s="11">
        <f t="shared" si="59"/>
        <v>7</v>
      </c>
    </row>
    <row r="1892" spans="1:10" x14ac:dyDescent="0.3">
      <c r="A1892" s="7">
        <v>41318</v>
      </c>
      <c r="C1892" s="9">
        <v>-723626.21</v>
      </c>
      <c r="D1892" s="4" t="s">
        <v>16</v>
      </c>
      <c r="E1892" s="4" t="s">
        <v>29</v>
      </c>
      <c r="F1892" s="4" t="s">
        <v>168</v>
      </c>
      <c r="H1892" s="11">
        <f t="shared" si="58"/>
        <v>2</v>
      </c>
      <c r="I1892" s="11">
        <f t="shared" si="58"/>
        <v>0</v>
      </c>
      <c r="J1892" s="11">
        <f t="shared" si="59"/>
        <v>7</v>
      </c>
    </row>
    <row r="1893" spans="1:10" x14ac:dyDescent="0.3">
      <c r="A1893" s="7">
        <v>41318</v>
      </c>
      <c r="C1893" s="9">
        <v>-182280</v>
      </c>
      <c r="D1893" s="4" t="s">
        <v>9</v>
      </c>
      <c r="E1893" s="4" t="s">
        <v>29</v>
      </c>
      <c r="F1893" s="4" t="s">
        <v>157</v>
      </c>
      <c r="H1893" s="11">
        <f t="shared" si="58"/>
        <v>2</v>
      </c>
      <c r="I1893" s="11">
        <f t="shared" si="58"/>
        <v>0</v>
      </c>
      <c r="J1893" s="11">
        <f t="shared" si="59"/>
        <v>7</v>
      </c>
    </row>
    <row r="1894" spans="1:10" x14ac:dyDescent="0.3">
      <c r="A1894" s="7">
        <v>41319</v>
      </c>
      <c r="C1894" s="9">
        <v>-17300</v>
      </c>
      <c r="D1894" s="4" t="s">
        <v>16</v>
      </c>
      <c r="E1894" s="4" t="s">
        <v>29</v>
      </c>
      <c r="F1894" s="4" t="s">
        <v>163</v>
      </c>
      <c r="H1894" s="11">
        <f t="shared" si="58"/>
        <v>2</v>
      </c>
      <c r="I1894" s="11">
        <f t="shared" si="58"/>
        <v>0</v>
      </c>
      <c r="J1894" s="11">
        <f t="shared" si="59"/>
        <v>7</v>
      </c>
    </row>
    <row r="1895" spans="1:10" x14ac:dyDescent="0.3">
      <c r="A1895" s="7">
        <v>41319</v>
      </c>
      <c r="C1895" s="9">
        <v>-45395</v>
      </c>
      <c r="D1895" s="4" t="s">
        <v>9</v>
      </c>
      <c r="E1895" s="4" t="s">
        <v>29</v>
      </c>
      <c r="F1895" s="4" t="s">
        <v>154</v>
      </c>
      <c r="H1895" s="11">
        <f t="shared" si="58"/>
        <v>2</v>
      </c>
      <c r="I1895" s="11">
        <f t="shared" si="58"/>
        <v>0</v>
      </c>
      <c r="J1895" s="11">
        <f t="shared" si="59"/>
        <v>7</v>
      </c>
    </row>
    <row r="1896" spans="1:10" x14ac:dyDescent="0.3">
      <c r="A1896" s="7">
        <v>41320</v>
      </c>
      <c r="C1896" s="9">
        <v>-9421.61</v>
      </c>
      <c r="D1896" s="4" t="s">
        <v>15</v>
      </c>
      <c r="E1896" s="4" t="s">
        <v>29</v>
      </c>
      <c r="F1896" s="4" t="s">
        <v>162</v>
      </c>
      <c r="H1896" s="11">
        <f t="shared" si="58"/>
        <v>2</v>
      </c>
      <c r="I1896" s="11">
        <f t="shared" si="58"/>
        <v>0</v>
      </c>
      <c r="J1896" s="11">
        <f t="shared" si="59"/>
        <v>7</v>
      </c>
    </row>
    <row r="1897" spans="1:10" x14ac:dyDescent="0.3">
      <c r="A1897" s="7">
        <v>41323</v>
      </c>
      <c r="C1897" s="9">
        <v>-10135.84</v>
      </c>
      <c r="D1897" s="4" t="s">
        <v>9</v>
      </c>
      <c r="E1897" s="4" t="s">
        <v>29</v>
      </c>
      <c r="F1897" s="4" t="s">
        <v>154</v>
      </c>
      <c r="H1897" s="11">
        <f t="shared" si="58"/>
        <v>2</v>
      </c>
      <c r="I1897" s="11">
        <f t="shared" si="58"/>
        <v>0</v>
      </c>
      <c r="J1897" s="11">
        <f t="shared" si="59"/>
        <v>8</v>
      </c>
    </row>
    <row r="1898" spans="1:10" x14ac:dyDescent="0.3">
      <c r="A1898" s="7">
        <v>41323</v>
      </c>
      <c r="C1898" s="9">
        <v>-6855.4</v>
      </c>
      <c r="D1898" s="4" t="s">
        <v>15</v>
      </c>
      <c r="E1898" s="4" t="s">
        <v>29</v>
      </c>
      <c r="F1898" s="4" t="s">
        <v>149</v>
      </c>
      <c r="H1898" s="11">
        <f t="shared" si="58"/>
        <v>2</v>
      </c>
      <c r="I1898" s="11">
        <f t="shared" si="58"/>
        <v>0</v>
      </c>
      <c r="J1898" s="11">
        <f t="shared" si="59"/>
        <v>8</v>
      </c>
    </row>
    <row r="1899" spans="1:10" x14ac:dyDescent="0.3">
      <c r="A1899" s="7">
        <v>41323</v>
      </c>
      <c r="C1899" s="9">
        <v>-3592.8</v>
      </c>
      <c r="D1899" s="4" t="s">
        <v>15</v>
      </c>
      <c r="E1899" s="4" t="s">
        <v>29</v>
      </c>
      <c r="F1899" s="4" t="s">
        <v>156</v>
      </c>
      <c r="H1899" s="11">
        <f t="shared" si="58"/>
        <v>2</v>
      </c>
      <c r="I1899" s="11">
        <f t="shared" si="58"/>
        <v>0</v>
      </c>
      <c r="J1899" s="11">
        <f t="shared" si="59"/>
        <v>8</v>
      </c>
    </row>
    <row r="1900" spans="1:10" x14ac:dyDescent="0.3">
      <c r="A1900" s="7">
        <v>41323</v>
      </c>
      <c r="C1900" s="9">
        <v>-35426.43</v>
      </c>
      <c r="D1900" s="4" t="s">
        <v>16</v>
      </c>
      <c r="E1900" s="4" t="s">
        <v>29</v>
      </c>
      <c r="F1900" s="4" t="s">
        <v>153</v>
      </c>
      <c r="H1900" s="11">
        <f t="shared" si="58"/>
        <v>2</v>
      </c>
      <c r="I1900" s="11">
        <f t="shared" si="58"/>
        <v>0</v>
      </c>
      <c r="J1900" s="11">
        <f t="shared" si="59"/>
        <v>8</v>
      </c>
    </row>
    <row r="1901" spans="1:10" x14ac:dyDescent="0.3">
      <c r="A1901" s="7">
        <v>41323</v>
      </c>
      <c r="C1901" s="9">
        <v>-41179.14</v>
      </c>
      <c r="D1901" s="4" t="s">
        <v>16</v>
      </c>
      <c r="E1901" s="4" t="s">
        <v>29</v>
      </c>
      <c r="F1901" s="4" t="s">
        <v>149</v>
      </c>
      <c r="H1901" s="11">
        <f t="shared" si="58"/>
        <v>2</v>
      </c>
      <c r="I1901" s="11">
        <f t="shared" si="58"/>
        <v>0</v>
      </c>
      <c r="J1901" s="11">
        <f t="shared" si="59"/>
        <v>8</v>
      </c>
    </row>
    <row r="1902" spans="1:10" x14ac:dyDescent="0.3">
      <c r="A1902" s="7">
        <v>41323</v>
      </c>
      <c r="C1902" s="9">
        <v>-109656.68</v>
      </c>
      <c r="D1902" s="4" t="s">
        <v>15</v>
      </c>
      <c r="E1902" s="4" t="s">
        <v>29</v>
      </c>
      <c r="F1902" s="4" t="s">
        <v>148</v>
      </c>
      <c r="H1902" s="11">
        <f t="shared" si="58"/>
        <v>2</v>
      </c>
      <c r="I1902" s="11">
        <f t="shared" si="58"/>
        <v>0</v>
      </c>
      <c r="J1902" s="11">
        <f t="shared" si="59"/>
        <v>8</v>
      </c>
    </row>
    <row r="1903" spans="1:10" x14ac:dyDescent="0.3">
      <c r="A1903" s="7">
        <v>41323</v>
      </c>
      <c r="C1903" s="9">
        <v>-72225</v>
      </c>
      <c r="D1903" s="4" t="s">
        <v>16</v>
      </c>
      <c r="E1903" s="4" t="s">
        <v>29</v>
      </c>
      <c r="F1903" s="4" t="s">
        <v>152</v>
      </c>
      <c r="H1903" s="11">
        <f t="shared" si="58"/>
        <v>2</v>
      </c>
      <c r="I1903" s="11">
        <f t="shared" si="58"/>
        <v>0</v>
      </c>
      <c r="J1903" s="11">
        <f t="shared" si="59"/>
        <v>8</v>
      </c>
    </row>
    <row r="1904" spans="1:10" x14ac:dyDescent="0.3">
      <c r="A1904" s="7">
        <v>41323</v>
      </c>
      <c r="C1904" s="9">
        <v>-3063.34</v>
      </c>
      <c r="D1904" s="4" t="s">
        <v>15</v>
      </c>
      <c r="E1904" s="4" t="s">
        <v>29</v>
      </c>
      <c r="F1904" s="4" t="s">
        <v>154</v>
      </c>
      <c r="H1904" s="11">
        <f t="shared" si="58"/>
        <v>2</v>
      </c>
      <c r="I1904" s="11">
        <f t="shared" si="58"/>
        <v>0</v>
      </c>
      <c r="J1904" s="11">
        <f t="shared" si="59"/>
        <v>8</v>
      </c>
    </row>
    <row r="1905" spans="1:10" x14ac:dyDescent="0.3">
      <c r="A1905" s="7">
        <v>41323</v>
      </c>
      <c r="C1905" s="9">
        <v>-4600.99</v>
      </c>
      <c r="D1905" s="4" t="s">
        <v>9</v>
      </c>
      <c r="E1905" s="4" t="s">
        <v>29</v>
      </c>
      <c r="F1905" s="4" t="s">
        <v>164</v>
      </c>
      <c r="H1905" s="11">
        <f t="shared" si="58"/>
        <v>2</v>
      </c>
      <c r="I1905" s="11">
        <f t="shared" si="58"/>
        <v>0</v>
      </c>
      <c r="J1905" s="11">
        <f t="shared" si="59"/>
        <v>8</v>
      </c>
    </row>
    <row r="1906" spans="1:10" x14ac:dyDescent="0.3">
      <c r="A1906" s="7">
        <v>41323</v>
      </c>
      <c r="C1906" s="9">
        <v>-36036.35</v>
      </c>
      <c r="D1906" s="4" t="s">
        <v>15</v>
      </c>
      <c r="E1906" s="4" t="s">
        <v>29</v>
      </c>
      <c r="F1906" s="4" t="s">
        <v>163</v>
      </c>
      <c r="H1906" s="11">
        <f t="shared" si="58"/>
        <v>2</v>
      </c>
      <c r="I1906" s="11">
        <f t="shared" si="58"/>
        <v>0</v>
      </c>
      <c r="J1906" s="11">
        <f t="shared" si="59"/>
        <v>8</v>
      </c>
    </row>
    <row r="1907" spans="1:10" x14ac:dyDescent="0.3">
      <c r="A1907" s="7">
        <v>41323</v>
      </c>
      <c r="C1907" s="9">
        <v>-4263.16</v>
      </c>
      <c r="D1907" s="4" t="s">
        <v>15</v>
      </c>
      <c r="E1907" s="4" t="s">
        <v>29</v>
      </c>
      <c r="F1907" s="4" t="s">
        <v>160</v>
      </c>
      <c r="H1907" s="11">
        <f t="shared" si="58"/>
        <v>2</v>
      </c>
      <c r="I1907" s="11">
        <f t="shared" si="58"/>
        <v>0</v>
      </c>
      <c r="J1907" s="11">
        <f t="shared" si="59"/>
        <v>8</v>
      </c>
    </row>
    <row r="1908" spans="1:10" x14ac:dyDescent="0.3">
      <c r="A1908" s="7">
        <v>41323</v>
      </c>
      <c r="C1908" s="9">
        <v>-32122</v>
      </c>
      <c r="D1908" s="4" t="s">
        <v>15</v>
      </c>
      <c r="E1908" s="4" t="s">
        <v>29</v>
      </c>
      <c r="F1908" s="4" t="s">
        <v>156</v>
      </c>
      <c r="H1908" s="11">
        <f t="shared" si="58"/>
        <v>2</v>
      </c>
      <c r="I1908" s="11">
        <f t="shared" si="58"/>
        <v>0</v>
      </c>
      <c r="J1908" s="11">
        <f t="shared" si="59"/>
        <v>8</v>
      </c>
    </row>
    <row r="1909" spans="1:10" x14ac:dyDescent="0.3">
      <c r="A1909" s="7">
        <v>41323</v>
      </c>
      <c r="C1909" s="9">
        <v>-10907.25</v>
      </c>
      <c r="D1909" s="4" t="s">
        <v>15</v>
      </c>
      <c r="E1909" s="4" t="s">
        <v>29</v>
      </c>
      <c r="F1909" s="4" t="s">
        <v>156</v>
      </c>
      <c r="H1909" s="11">
        <f t="shared" si="58"/>
        <v>2</v>
      </c>
      <c r="I1909" s="11">
        <f t="shared" si="58"/>
        <v>0</v>
      </c>
      <c r="J1909" s="11">
        <f t="shared" si="59"/>
        <v>8</v>
      </c>
    </row>
    <row r="1910" spans="1:10" x14ac:dyDescent="0.3">
      <c r="A1910" s="7">
        <v>41323</v>
      </c>
      <c r="C1910" s="9">
        <v>-7804.44</v>
      </c>
      <c r="D1910" s="4" t="s">
        <v>16</v>
      </c>
      <c r="E1910" s="4" t="s">
        <v>29</v>
      </c>
      <c r="F1910" s="4" t="s">
        <v>158</v>
      </c>
      <c r="H1910" s="11">
        <f t="shared" si="58"/>
        <v>2</v>
      </c>
      <c r="I1910" s="11">
        <f t="shared" si="58"/>
        <v>0</v>
      </c>
      <c r="J1910" s="11">
        <f t="shared" si="59"/>
        <v>8</v>
      </c>
    </row>
    <row r="1911" spans="1:10" x14ac:dyDescent="0.3">
      <c r="A1911" s="7">
        <v>41323</v>
      </c>
      <c r="C1911" s="9">
        <v>-3259.24</v>
      </c>
      <c r="D1911" s="4" t="s">
        <v>9</v>
      </c>
      <c r="E1911" s="4" t="s">
        <v>29</v>
      </c>
      <c r="F1911" s="4" t="s">
        <v>148</v>
      </c>
      <c r="H1911" s="11">
        <f t="shared" si="58"/>
        <v>2</v>
      </c>
      <c r="I1911" s="11">
        <f t="shared" si="58"/>
        <v>0</v>
      </c>
      <c r="J1911" s="11">
        <f t="shared" si="59"/>
        <v>8</v>
      </c>
    </row>
    <row r="1912" spans="1:10" x14ac:dyDescent="0.3">
      <c r="A1912" s="7">
        <v>41323</v>
      </c>
      <c r="C1912" s="9">
        <v>-62841.39</v>
      </c>
      <c r="D1912" s="4" t="s">
        <v>15</v>
      </c>
      <c r="E1912" s="4" t="s">
        <v>29</v>
      </c>
      <c r="F1912" s="4" t="s">
        <v>161</v>
      </c>
      <c r="H1912" s="11">
        <f t="shared" si="58"/>
        <v>2</v>
      </c>
      <c r="I1912" s="11">
        <f t="shared" si="58"/>
        <v>0</v>
      </c>
      <c r="J1912" s="11">
        <f t="shared" si="59"/>
        <v>8</v>
      </c>
    </row>
    <row r="1913" spans="1:10" x14ac:dyDescent="0.3">
      <c r="A1913" s="7">
        <v>41323</v>
      </c>
      <c r="C1913" s="9">
        <v>-4304.1000000000004</v>
      </c>
      <c r="D1913" s="4" t="s">
        <v>16</v>
      </c>
      <c r="E1913" s="4" t="s">
        <v>29</v>
      </c>
      <c r="F1913" s="4" t="s">
        <v>152</v>
      </c>
      <c r="H1913" s="11">
        <f t="shared" si="58"/>
        <v>2</v>
      </c>
      <c r="I1913" s="11">
        <f t="shared" si="58"/>
        <v>0</v>
      </c>
      <c r="J1913" s="11">
        <f t="shared" si="59"/>
        <v>8</v>
      </c>
    </row>
    <row r="1914" spans="1:10" x14ac:dyDescent="0.3">
      <c r="A1914" s="7">
        <v>41323</v>
      </c>
      <c r="C1914" s="9">
        <v>-12495.05</v>
      </c>
      <c r="D1914" s="4" t="s">
        <v>9</v>
      </c>
      <c r="E1914" s="4" t="s">
        <v>29</v>
      </c>
      <c r="F1914" s="4" t="s">
        <v>162</v>
      </c>
      <c r="H1914" s="11">
        <f t="shared" si="58"/>
        <v>2</v>
      </c>
      <c r="I1914" s="11">
        <f t="shared" si="58"/>
        <v>0</v>
      </c>
      <c r="J1914" s="11">
        <f t="shared" si="59"/>
        <v>8</v>
      </c>
    </row>
    <row r="1915" spans="1:10" x14ac:dyDescent="0.3">
      <c r="A1915" s="7">
        <v>41324</v>
      </c>
      <c r="C1915" s="9">
        <v>-2164</v>
      </c>
      <c r="D1915" s="4" t="s">
        <v>9</v>
      </c>
      <c r="E1915" s="4" t="s">
        <v>29</v>
      </c>
      <c r="F1915" s="4" t="s">
        <v>153</v>
      </c>
      <c r="H1915" s="11">
        <f t="shared" si="58"/>
        <v>2</v>
      </c>
      <c r="I1915" s="11">
        <f t="shared" si="58"/>
        <v>0</v>
      </c>
      <c r="J1915" s="11">
        <f t="shared" si="59"/>
        <v>8</v>
      </c>
    </row>
    <row r="1916" spans="1:10" x14ac:dyDescent="0.3">
      <c r="A1916" s="7">
        <v>41324</v>
      </c>
      <c r="C1916" s="9">
        <v>-2686</v>
      </c>
      <c r="D1916" s="4" t="s">
        <v>16</v>
      </c>
      <c r="E1916" s="4" t="s">
        <v>29</v>
      </c>
      <c r="F1916" s="4" t="s">
        <v>166</v>
      </c>
      <c r="H1916" s="11">
        <f t="shared" si="58"/>
        <v>2</v>
      </c>
      <c r="I1916" s="11">
        <f t="shared" si="58"/>
        <v>0</v>
      </c>
      <c r="J1916" s="11">
        <f t="shared" si="59"/>
        <v>8</v>
      </c>
    </row>
    <row r="1917" spans="1:10" x14ac:dyDescent="0.3">
      <c r="A1917" s="7">
        <v>41324</v>
      </c>
      <c r="C1917" s="9">
        <v>-16376.9</v>
      </c>
      <c r="D1917" s="4" t="s">
        <v>16</v>
      </c>
      <c r="E1917" s="4" t="s">
        <v>29</v>
      </c>
      <c r="F1917" s="4" t="s">
        <v>149</v>
      </c>
      <c r="H1917" s="11">
        <f t="shared" si="58"/>
        <v>2</v>
      </c>
      <c r="I1917" s="11">
        <f t="shared" si="58"/>
        <v>0</v>
      </c>
      <c r="J1917" s="11">
        <f t="shared" si="59"/>
        <v>8</v>
      </c>
    </row>
    <row r="1918" spans="1:10" x14ac:dyDescent="0.3">
      <c r="A1918" s="7">
        <v>41324</v>
      </c>
      <c r="C1918" s="9">
        <v>-11469.82</v>
      </c>
      <c r="D1918" s="4" t="s">
        <v>9</v>
      </c>
      <c r="E1918" s="4" t="s">
        <v>29</v>
      </c>
      <c r="F1918" s="4" t="s">
        <v>162</v>
      </c>
      <c r="H1918" s="11">
        <f t="shared" si="58"/>
        <v>2</v>
      </c>
      <c r="I1918" s="11">
        <f t="shared" si="58"/>
        <v>0</v>
      </c>
      <c r="J1918" s="11">
        <f t="shared" si="59"/>
        <v>8</v>
      </c>
    </row>
    <row r="1919" spans="1:10" x14ac:dyDescent="0.3">
      <c r="A1919" s="7">
        <v>41324</v>
      </c>
      <c r="C1919" s="9">
        <v>-3967.65</v>
      </c>
      <c r="D1919" s="4" t="s">
        <v>16</v>
      </c>
      <c r="E1919" s="4" t="s">
        <v>29</v>
      </c>
      <c r="F1919" s="4" t="s">
        <v>152</v>
      </c>
      <c r="H1919" s="11">
        <f t="shared" si="58"/>
        <v>2</v>
      </c>
      <c r="I1919" s="11">
        <f t="shared" si="58"/>
        <v>0</v>
      </c>
      <c r="J1919" s="11">
        <f t="shared" si="59"/>
        <v>8</v>
      </c>
    </row>
    <row r="1920" spans="1:10" x14ac:dyDescent="0.3">
      <c r="A1920" s="7">
        <v>41324</v>
      </c>
      <c r="C1920" s="9">
        <v>-42331.47</v>
      </c>
      <c r="D1920" s="4" t="s">
        <v>9</v>
      </c>
      <c r="E1920" s="4" t="s">
        <v>29</v>
      </c>
      <c r="F1920" s="4" t="s">
        <v>156</v>
      </c>
      <c r="H1920" s="11">
        <f t="shared" si="58"/>
        <v>2</v>
      </c>
      <c r="I1920" s="11">
        <f t="shared" si="58"/>
        <v>0</v>
      </c>
      <c r="J1920" s="11">
        <f t="shared" si="59"/>
        <v>8</v>
      </c>
    </row>
    <row r="1921" spans="1:10" x14ac:dyDescent="0.3">
      <c r="A1921" s="7">
        <v>41324</v>
      </c>
      <c r="C1921" s="9">
        <v>-7486.11</v>
      </c>
      <c r="D1921" s="4" t="s">
        <v>9</v>
      </c>
      <c r="E1921" s="4" t="s">
        <v>29</v>
      </c>
      <c r="F1921" s="4" t="s">
        <v>162</v>
      </c>
      <c r="H1921" s="11">
        <f t="shared" si="58"/>
        <v>2</v>
      </c>
      <c r="I1921" s="11">
        <f t="shared" si="58"/>
        <v>0</v>
      </c>
      <c r="J1921" s="11">
        <f t="shared" si="59"/>
        <v>8</v>
      </c>
    </row>
    <row r="1922" spans="1:10" x14ac:dyDescent="0.3">
      <c r="A1922" s="7">
        <v>41324</v>
      </c>
      <c r="C1922" s="9">
        <v>-5954.55</v>
      </c>
      <c r="D1922" s="4" t="s">
        <v>9</v>
      </c>
      <c r="E1922" s="4" t="s">
        <v>29</v>
      </c>
      <c r="F1922" s="4" t="s">
        <v>154</v>
      </c>
      <c r="H1922" s="11">
        <f t="shared" si="58"/>
        <v>2</v>
      </c>
      <c r="I1922" s="11">
        <f t="shared" si="58"/>
        <v>0</v>
      </c>
      <c r="J1922" s="11">
        <f t="shared" si="59"/>
        <v>8</v>
      </c>
    </row>
    <row r="1923" spans="1:10" x14ac:dyDescent="0.3">
      <c r="A1923" s="7">
        <v>41324</v>
      </c>
      <c r="C1923" s="9">
        <v>-1596.48</v>
      </c>
      <c r="D1923" s="4" t="s">
        <v>16</v>
      </c>
      <c r="E1923" s="4" t="s">
        <v>29</v>
      </c>
      <c r="F1923" s="4" t="s">
        <v>158</v>
      </c>
      <c r="H1923" s="11">
        <f t="shared" si="58"/>
        <v>2</v>
      </c>
      <c r="I1923" s="11">
        <f t="shared" si="58"/>
        <v>0</v>
      </c>
      <c r="J1923" s="11">
        <f t="shared" si="59"/>
        <v>8</v>
      </c>
    </row>
    <row r="1924" spans="1:10" x14ac:dyDescent="0.3">
      <c r="A1924" s="7">
        <v>41324</v>
      </c>
      <c r="C1924" s="9">
        <v>-29125.759999999998</v>
      </c>
      <c r="D1924" s="4" t="s">
        <v>16</v>
      </c>
      <c r="E1924" s="4" t="s">
        <v>29</v>
      </c>
      <c r="F1924" s="4" t="s">
        <v>149</v>
      </c>
      <c r="H1924" s="11">
        <f t="shared" ref="H1924:I1987" si="60">IF(ISBLANK(A1924),0,MONTH(A1924))</f>
        <v>2</v>
      </c>
      <c r="I1924" s="11">
        <f t="shared" si="60"/>
        <v>0</v>
      </c>
      <c r="J1924" s="11">
        <f t="shared" ref="J1924:J1987" si="61">WEEKNUM(A1924)</f>
        <v>8</v>
      </c>
    </row>
    <row r="1925" spans="1:10" x14ac:dyDescent="0.3">
      <c r="A1925" s="7">
        <v>41324</v>
      </c>
      <c r="C1925" s="9">
        <v>-16047.32</v>
      </c>
      <c r="D1925" s="4" t="s">
        <v>15</v>
      </c>
      <c r="E1925" s="4" t="s">
        <v>29</v>
      </c>
      <c r="F1925" s="4" t="s">
        <v>152</v>
      </c>
      <c r="H1925" s="11">
        <f t="shared" si="60"/>
        <v>2</v>
      </c>
      <c r="I1925" s="11">
        <f t="shared" si="60"/>
        <v>0</v>
      </c>
      <c r="J1925" s="11">
        <f t="shared" si="61"/>
        <v>8</v>
      </c>
    </row>
    <row r="1926" spans="1:10" x14ac:dyDescent="0.3">
      <c r="A1926" s="7">
        <v>41324</v>
      </c>
      <c r="C1926" s="9">
        <v>-3613.3</v>
      </c>
      <c r="D1926" s="4" t="s">
        <v>9</v>
      </c>
      <c r="E1926" s="4" t="s">
        <v>29</v>
      </c>
      <c r="F1926" s="4" t="s">
        <v>160</v>
      </c>
      <c r="H1926" s="11">
        <f t="shared" si="60"/>
        <v>2</v>
      </c>
      <c r="I1926" s="11">
        <f t="shared" si="60"/>
        <v>0</v>
      </c>
      <c r="J1926" s="11">
        <f t="shared" si="61"/>
        <v>8</v>
      </c>
    </row>
    <row r="1927" spans="1:10" x14ac:dyDescent="0.3">
      <c r="A1927" s="7">
        <v>41324</v>
      </c>
      <c r="C1927" s="9">
        <v>-13244.72</v>
      </c>
      <c r="D1927" s="4" t="s">
        <v>15</v>
      </c>
      <c r="E1927" s="4" t="s">
        <v>29</v>
      </c>
      <c r="F1927" s="4" t="s">
        <v>149</v>
      </c>
      <c r="H1927" s="11">
        <f t="shared" si="60"/>
        <v>2</v>
      </c>
      <c r="I1927" s="11">
        <f t="shared" si="60"/>
        <v>0</v>
      </c>
      <c r="J1927" s="11">
        <f t="shared" si="61"/>
        <v>8</v>
      </c>
    </row>
    <row r="1928" spans="1:10" x14ac:dyDescent="0.3">
      <c r="A1928" s="7">
        <v>41324</v>
      </c>
      <c r="C1928" s="9">
        <v>-3346</v>
      </c>
      <c r="D1928" s="4" t="s">
        <v>9</v>
      </c>
      <c r="E1928" s="4" t="s">
        <v>29</v>
      </c>
      <c r="F1928" s="4" t="s">
        <v>151</v>
      </c>
      <c r="H1928" s="11">
        <f t="shared" si="60"/>
        <v>2</v>
      </c>
      <c r="I1928" s="11">
        <f t="shared" si="60"/>
        <v>0</v>
      </c>
      <c r="J1928" s="11">
        <f t="shared" si="61"/>
        <v>8</v>
      </c>
    </row>
    <row r="1929" spans="1:10" x14ac:dyDescent="0.3">
      <c r="A1929" s="7">
        <v>41324</v>
      </c>
      <c r="C1929" s="9">
        <v>-9300</v>
      </c>
      <c r="D1929" s="4" t="s">
        <v>9</v>
      </c>
      <c r="E1929" s="4" t="s">
        <v>29</v>
      </c>
      <c r="F1929" s="4" t="s">
        <v>166</v>
      </c>
      <c r="H1929" s="11">
        <f t="shared" si="60"/>
        <v>2</v>
      </c>
      <c r="I1929" s="11">
        <f t="shared" si="60"/>
        <v>0</v>
      </c>
      <c r="J1929" s="11">
        <f t="shared" si="61"/>
        <v>8</v>
      </c>
    </row>
    <row r="1930" spans="1:10" x14ac:dyDescent="0.3">
      <c r="A1930" s="7">
        <v>41324</v>
      </c>
      <c r="C1930" s="9">
        <v>-1778.22</v>
      </c>
      <c r="D1930" s="4" t="s">
        <v>15</v>
      </c>
      <c r="E1930" s="4" t="s">
        <v>29</v>
      </c>
      <c r="F1930" s="4" t="s">
        <v>162</v>
      </c>
      <c r="H1930" s="11">
        <f t="shared" si="60"/>
        <v>2</v>
      </c>
      <c r="I1930" s="11">
        <f t="shared" si="60"/>
        <v>0</v>
      </c>
      <c r="J1930" s="11">
        <f t="shared" si="61"/>
        <v>8</v>
      </c>
    </row>
    <row r="1931" spans="1:10" x14ac:dyDescent="0.3">
      <c r="A1931" s="7">
        <v>41324</v>
      </c>
      <c r="C1931" s="9">
        <v>-26711.69</v>
      </c>
      <c r="D1931" s="4" t="s">
        <v>16</v>
      </c>
      <c r="E1931" s="4" t="s">
        <v>29</v>
      </c>
      <c r="F1931" s="4" t="s">
        <v>159</v>
      </c>
      <c r="H1931" s="11">
        <f t="shared" si="60"/>
        <v>2</v>
      </c>
      <c r="I1931" s="11">
        <f t="shared" si="60"/>
        <v>0</v>
      </c>
      <c r="J1931" s="11">
        <f t="shared" si="61"/>
        <v>8</v>
      </c>
    </row>
    <row r="1932" spans="1:10" x14ac:dyDescent="0.3">
      <c r="A1932" s="7">
        <v>41324</v>
      </c>
      <c r="C1932" s="9">
        <v>-3594.22</v>
      </c>
      <c r="D1932" s="4" t="s">
        <v>16</v>
      </c>
      <c r="E1932" s="4" t="s">
        <v>29</v>
      </c>
      <c r="F1932" s="4" t="s">
        <v>151</v>
      </c>
      <c r="H1932" s="11">
        <f t="shared" si="60"/>
        <v>2</v>
      </c>
      <c r="I1932" s="11">
        <f t="shared" si="60"/>
        <v>0</v>
      </c>
      <c r="J1932" s="11">
        <f t="shared" si="61"/>
        <v>8</v>
      </c>
    </row>
    <row r="1933" spans="1:10" x14ac:dyDescent="0.3">
      <c r="A1933" s="7">
        <v>41324</v>
      </c>
      <c r="C1933" s="9">
        <v>-5176.8599999999997</v>
      </c>
      <c r="D1933" s="4" t="s">
        <v>9</v>
      </c>
      <c r="E1933" s="4" t="s">
        <v>29</v>
      </c>
      <c r="F1933" s="4" t="s">
        <v>148</v>
      </c>
      <c r="H1933" s="11">
        <f t="shared" si="60"/>
        <v>2</v>
      </c>
      <c r="I1933" s="11">
        <f t="shared" si="60"/>
        <v>0</v>
      </c>
      <c r="J1933" s="11">
        <f t="shared" si="61"/>
        <v>8</v>
      </c>
    </row>
    <row r="1934" spans="1:10" x14ac:dyDescent="0.3">
      <c r="A1934" s="7">
        <v>41325</v>
      </c>
      <c r="C1934" s="9">
        <v>-3366.34</v>
      </c>
      <c r="D1934" s="4" t="s">
        <v>9</v>
      </c>
      <c r="E1934" s="4" t="s">
        <v>29</v>
      </c>
      <c r="F1934" s="4" t="s">
        <v>167</v>
      </c>
      <c r="H1934" s="11">
        <f t="shared" si="60"/>
        <v>2</v>
      </c>
      <c r="I1934" s="11">
        <f t="shared" si="60"/>
        <v>0</v>
      </c>
      <c r="J1934" s="11">
        <f t="shared" si="61"/>
        <v>8</v>
      </c>
    </row>
    <row r="1935" spans="1:10" x14ac:dyDescent="0.3">
      <c r="A1935" s="7">
        <v>41326</v>
      </c>
      <c r="C1935" s="9">
        <v>-193215</v>
      </c>
      <c r="D1935" s="4" t="s">
        <v>9</v>
      </c>
      <c r="E1935" s="4" t="s">
        <v>29</v>
      </c>
      <c r="F1935" s="4" t="s">
        <v>155</v>
      </c>
      <c r="H1935" s="11">
        <f t="shared" si="60"/>
        <v>2</v>
      </c>
      <c r="I1935" s="11">
        <f t="shared" si="60"/>
        <v>0</v>
      </c>
      <c r="J1935" s="11">
        <f t="shared" si="61"/>
        <v>8</v>
      </c>
    </row>
    <row r="1936" spans="1:10" x14ac:dyDescent="0.3">
      <c r="A1936" s="7">
        <v>41326</v>
      </c>
      <c r="C1936" s="9">
        <v>-571468.04</v>
      </c>
      <c r="D1936" s="4" t="s">
        <v>9</v>
      </c>
      <c r="E1936" s="4" t="s">
        <v>29</v>
      </c>
      <c r="F1936" s="4" t="s">
        <v>156</v>
      </c>
      <c r="H1936" s="11">
        <f t="shared" si="60"/>
        <v>2</v>
      </c>
      <c r="I1936" s="11">
        <f t="shared" si="60"/>
        <v>0</v>
      </c>
      <c r="J1936" s="11">
        <f t="shared" si="61"/>
        <v>8</v>
      </c>
    </row>
    <row r="1937" spans="1:10" x14ac:dyDescent="0.3">
      <c r="A1937" s="7">
        <v>41326</v>
      </c>
      <c r="C1937" s="9">
        <v>-8491.2800000000007</v>
      </c>
      <c r="D1937" s="4" t="s">
        <v>9</v>
      </c>
      <c r="E1937" s="4" t="s">
        <v>29</v>
      </c>
      <c r="F1937" s="4" t="s">
        <v>162</v>
      </c>
      <c r="H1937" s="11">
        <f t="shared" si="60"/>
        <v>2</v>
      </c>
      <c r="I1937" s="11">
        <f t="shared" si="60"/>
        <v>0</v>
      </c>
      <c r="J1937" s="11">
        <f t="shared" si="61"/>
        <v>8</v>
      </c>
    </row>
    <row r="1938" spans="1:10" x14ac:dyDescent="0.3">
      <c r="A1938" s="7">
        <v>41326</v>
      </c>
      <c r="C1938" s="9">
        <v>-9350.32</v>
      </c>
      <c r="D1938" s="4" t="s">
        <v>15</v>
      </c>
      <c r="E1938" s="4" t="s">
        <v>29</v>
      </c>
      <c r="F1938" s="4" t="s">
        <v>160</v>
      </c>
      <c r="H1938" s="11">
        <f t="shared" si="60"/>
        <v>2</v>
      </c>
      <c r="I1938" s="11">
        <f t="shared" si="60"/>
        <v>0</v>
      </c>
      <c r="J1938" s="11">
        <f t="shared" si="61"/>
        <v>8</v>
      </c>
    </row>
    <row r="1939" spans="1:10" x14ac:dyDescent="0.3">
      <c r="A1939" s="7">
        <v>41327</v>
      </c>
      <c r="C1939" s="9">
        <v>-9492.59</v>
      </c>
      <c r="D1939" s="4" t="s">
        <v>9</v>
      </c>
      <c r="E1939" s="4" t="s">
        <v>29</v>
      </c>
      <c r="F1939" s="4" t="s">
        <v>148</v>
      </c>
      <c r="H1939" s="11">
        <f t="shared" si="60"/>
        <v>2</v>
      </c>
      <c r="I1939" s="11">
        <f t="shared" si="60"/>
        <v>0</v>
      </c>
      <c r="J1939" s="11">
        <f t="shared" si="61"/>
        <v>8</v>
      </c>
    </row>
    <row r="1940" spans="1:10" x14ac:dyDescent="0.3">
      <c r="A1940" s="7">
        <v>41331</v>
      </c>
      <c r="C1940" s="9">
        <v>-14950</v>
      </c>
      <c r="D1940" s="4" t="s">
        <v>16</v>
      </c>
      <c r="E1940" s="4" t="s">
        <v>29</v>
      </c>
      <c r="F1940" s="4" t="s">
        <v>154</v>
      </c>
      <c r="H1940" s="11">
        <f t="shared" si="60"/>
        <v>2</v>
      </c>
      <c r="I1940" s="11">
        <f t="shared" si="60"/>
        <v>0</v>
      </c>
      <c r="J1940" s="11">
        <f t="shared" si="61"/>
        <v>9</v>
      </c>
    </row>
    <row r="1941" spans="1:10" x14ac:dyDescent="0.3">
      <c r="A1941" s="7">
        <v>41331</v>
      </c>
      <c r="C1941" s="9">
        <v>-111335</v>
      </c>
      <c r="D1941" s="4" t="s">
        <v>16</v>
      </c>
      <c r="E1941" s="4" t="s">
        <v>29</v>
      </c>
      <c r="F1941" s="4" t="s">
        <v>152</v>
      </c>
      <c r="H1941" s="11">
        <f t="shared" si="60"/>
        <v>2</v>
      </c>
      <c r="I1941" s="11">
        <f t="shared" si="60"/>
        <v>0</v>
      </c>
      <c r="J1941" s="11">
        <f t="shared" si="61"/>
        <v>9</v>
      </c>
    </row>
    <row r="1942" spans="1:10" x14ac:dyDescent="0.3">
      <c r="A1942" s="7">
        <v>41333</v>
      </c>
      <c r="C1942" s="9">
        <v>-28675.9</v>
      </c>
      <c r="D1942" s="4" t="s">
        <v>9</v>
      </c>
      <c r="E1942" s="4" t="s">
        <v>29</v>
      </c>
      <c r="F1942" s="4" t="s">
        <v>154</v>
      </c>
      <c r="H1942" s="11">
        <f t="shared" si="60"/>
        <v>2</v>
      </c>
      <c r="I1942" s="11">
        <f t="shared" si="60"/>
        <v>0</v>
      </c>
      <c r="J1942" s="11">
        <f t="shared" si="61"/>
        <v>9</v>
      </c>
    </row>
    <row r="1943" spans="1:10" x14ac:dyDescent="0.3">
      <c r="A1943" s="7">
        <v>41333</v>
      </c>
      <c r="C1943" s="9">
        <v>-27472.82</v>
      </c>
      <c r="D1943" s="4" t="s">
        <v>16</v>
      </c>
      <c r="E1943" s="4" t="s">
        <v>29</v>
      </c>
      <c r="F1943" s="4" t="s">
        <v>160</v>
      </c>
      <c r="H1943" s="11">
        <f t="shared" si="60"/>
        <v>2</v>
      </c>
      <c r="I1943" s="11">
        <f t="shared" si="60"/>
        <v>0</v>
      </c>
      <c r="J1943" s="11">
        <f t="shared" si="61"/>
        <v>9</v>
      </c>
    </row>
    <row r="1944" spans="1:10" x14ac:dyDescent="0.3">
      <c r="A1944" s="7">
        <v>41333</v>
      </c>
      <c r="C1944" s="9">
        <v>-4651.78</v>
      </c>
      <c r="D1944" s="4" t="s">
        <v>15</v>
      </c>
      <c r="E1944" s="4" t="s">
        <v>29</v>
      </c>
      <c r="F1944" s="4" t="s">
        <v>166</v>
      </c>
      <c r="H1944" s="11">
        <f t="shared" si="60"/>
        <v>2</v>
      </c>
      <c r="I1944" s="11">
        <f t="shared" si="60"/>
        <v>0</v>
      </c>
      <c r="J1944" s="11">
        <f t="shared" si="61"/>
        <v>9</v>
      </c>
    </row>
    <row r="1945" spans="1:10" x14ac:dyDescent="0.3">
      <c r="A1945" s="7">
        <v>41333</v>
      </c>
      <c r="C1945" s="9">
        <v>-60453.82</v>
      </c>
      <c r="D1945" s="4" t="s">
        <v>15</v>
      </c>
      <c r="E1945" s="4" t="s">
        <v>29</v>
      </c>
      <c r="F1945" s="4" t="s">
        <v>168</v>
      </c>
      <c r="H1945" s="11">
        <f t="shared" si="60"/>
        <v>2</v>
      </c>
      <c r="I1945" s="11">
        <f t="shared" si="60"/>
        <v>0</v>
      </c>
      <c r="J1945" s="11">
        <f t="shared" si="61"/>
        <v>9</v>
      </c>
    </row>
    <row r="1946" spans="1:10" x14ac:dyDescent="0.3">
      <c r="A1946" s="7">
        <v>41333</v>
      </c>
      <c r="C1946" s="9">
        <v>-11114.19</v>
      </c>
      <c r="D1946" s="4" t="s">
        <v>15</v>
      </c>
      <c r="E1946" s="4" t="s">
        <v>29</v>
      </c>
      <c r="F1946" s="4" t="s">
        <v>154</v>
      </c>
      <c r="H1946" s="11">
        <f t="shared" si="60"/>
        <v>2</v>
      </c>
      <c r="I1946" s="11">
        <f t="shared" si="60"/>
        <v>0</v>
      </c>
      <c r="J1946" s="11">
        <f t="shared" si="61"/>
        <v>9</v>
      </c>
    </row>
    <row r="1947" spans="1:10" x14ac:dyDescent="0.3">
      <c r="A1947" s="7">
        <v>41333</v>
      </c>
      <c r="C1947" s="9">
        <v>-16970.25</v>
      </c>
      <c r="D1947" s="4" t="s">
        <v>9</v>
      </c>
      <c r="E1947" s="4" t="s">
        <v>29</v>
      </c>
      <c r="F1947" s="4" t="s">
        <v>166</v>
      </c>
      <c r="H1947" s="11">
        <f t="shared" si="60"/>
        <v>2</v>
      </c>
      <c r="I1947" s="11">
        <f t="shared" si="60"/>
        <v>0</v>
      </c>
      <c r="J1947" s="11">
        <f t="shared" si="61"/>
        <v>9</v>
      </c>
    </row>
    <row r="1948" spans="1:10" x14ac:dyDescent="0.3">
      <c r="A1948" s="7">
        <v>41333</v>
      </c>
      <c r="C1948" s="9">
        <v>-19736.759999999998</v>
      </c>
      <c r="D1948" s="4" t="s">
        <v>9</v>
      </c>
      <c r="E1948" s="4" t="s">
        <v>29</v>
      </c>
      <c r="F1948" s="4" t="s">
        <v>158</v>
      </c>
      <c r="H1948" s="11">
        <f t="shared" si="60"/>
        <v>2</v>
      </c>
      <c r="I1948" s="11">
        <f t="shared" si="60"/>
        <v>0</v>
      </c>
      <c r="J1948" s="11">
        <f t="shared" si="61"/>
        <v>9</v>
      </c>
    </row>
    <row r="1949" spans="1:10" x14ac:dyDescent="0.3">
      <c r="A1949" s="7">
        <v>41333</v>
      </c>
      <c r="C1949" s="9">
        <v>-1612</v>
      </c>
      <c r="D1949" s="4" t="s">
        <v>9</v>
      </c>
      <c r="E1949" s="4" t="s">
        <v>29</v>
      </c>
      <c r="F1949" s="4" t="s">
        <v>154</v>
      </c>
      <c r="H1949" s="11">
        <f t="shared" si="60"/>
        <v>2</v>
      </c>
      <c r="I1949" s="11">
        <f t="shared" si="60"/>
        <v>0</v>
      </c>
      <c r="J1949" s="11">
        <f t="shared" si="61"/>
        <v>9</v>
      </c>
    </row>
    <row r="1950" spans="1:10" x14ac:dyDescent="0.3">
      <c r="A1950" s="7">
        <v>41333</v>
      </c>
      <c r="C1950" s="9">
        <v>-1727.62</v>
      </c>
      <c r="D1950" s="4" t="s">
        <v>15</v>
      </c>
      <c r="E1950" s="4" t="s">
        <v>29</v>
      </c>
      <c r="F1950" s="4" t="s">
        <v>158</v>
      </c>
      <c r="H1950" s="11">
        <f t="shared" si="60"/>
        <v>2</v>
      </c>
      <c r="I1950" s="11">
        <f t="shared" si="60"/>
        <v>0</v>
      </c>
      <c r="J1950" s="11">
        <f t="shared" si="61"/>
        <v>9</v>
      </c>
    </row>
    <row r="1951" spans="1:10" x14ac:dyDescent="0.3">
      <c r="A1951" s="7">
        <v>41333</v>
      </c>
      <c r="C1951" s="9">
        <v>-49549.41</v>
      </c>
      <c r="D1951" s="4" t="s">
        <v>9</v>
      </c>
      <c r="E1951" s="4" t="s">
        <v>29</v>
      </c>
      <c r="F1951" s="4" t="s">
        <v>162</v>
      </c>
      <c r="H1951" s="11">
        <f t="shared" si="60"/>
        <v>2</v>
      </c>
      <c r="I1951" s="11">
        <f t="shared" si="60"/>
        <v>0</v>
      </c>
      <c r="J1951" s="11">
        <f t="shared" si="61"/>
        <v>9</v>
      </c>
    </row>
    <row r="1952" spans="1:10" x14ac:dyDescent="0.3">
      <c r="A1952" s="7">
        <v>41333</v>
      </c>
      <c r="C1952" s="9">
        <v>-5252.9</v>
      </c>
      <c r="D1952" s="4" t="s">
        <v>9</v>
      </c>
      <c r="E1952" s="4" t="s">
        <v>29</v>
      </c>
      <c r="F1952" s="4" t="s">
        <v>151</v>
      </c>
      <c r="H1952" s="11">
        <f t="shared" si="60"/>
        <v>2</v>
      </c>
      <c r="I1952" s="11">
        <f t="shared" si="60"/>
        <v>0</v>
      </c>
      <c r="J1952" s="11">
        <f t="shared" si="61"/>
        <v>9</v>
      </c>
    </row>
    <row r="1953" spans="1:10" x14ac:dyDescent="0.3">
      <c r="A1953" s="7">
        <v>41333</v>
      </c>
      <c r="C1953" s="9">
        <v>-1453.98</v>
      </c>
      <c r="D1953" s="4" t="s">
        <v>16</v>
      </c>
      <c r="E1953" s="4" t="s">
        <v>29</v>
      </c>
      <c r="F1953" s="4" t="s">
        <v>150</v>
      </c>
      <c r="H1953" s="11">
        <f t="shared" si="60"/>
        <v>2</v>
      </c>
      <c r="I1953" s="11">
        <f t="shared" si="60"/>
        <v>0</v>
      </c>
      <c r="J1953" s="11">
        <f t="shared" si="61"/>
        <v>9</v>
      </c>
    </row>
    <row r="1954" spans="1:10" x14ac:dyDescent="0.3">
      <c r="A1954" s="7">
        <v>41333</v>
      </c>
      <c r="C1954" s="9">
        <v>-37066.42</v>
      </c>
      <c r="D1954" s="4" t="s">
        <v>9</v>
      </c>
      <c r="E1954" s="4" t="s">
        <v>29</v>
      </c>
      <c r="F1954" s="4" t="s">
        <v>150</v>
      </c>
      <c r="H1954" s="11">
        <f t="shared" si="60"/>
        <v>2</v>
      </c>
      <c r="I1954" s="11">
        <f t="shared" si="60"/>
        <v>0</v>
      </c>
      <c r="J1954" s="11">
        <f t="shared" si="61"/>
        <v>9</v>
      </c>
    </row>
    <row r="1955" spans="1:10" x14ac:dyDescent="0.3">
      <c r="A1955" s="7">
        <v>41333</v>
      </c>
      <c r="C1955" s="9">
        <v>-32730.66</v>
      </c>
      <c r="D1955" s="4" t="s">
        <v>15</v>
      </c>
      <c r="E1955" s="4" t="s">
        <v>29</v>
      </c>
      <c r="F1955" s="4" t="s">
        <v>156</v>
      </c>
      <c r="H1955" s="11">
        <f t="shared" si="60"/>
        <v>2</v>
      </c>
      <c r="I1955" s="11">
        <f t="shared" si="60"/>
        <v>0</v>
      </c>
      <c r="J1955" s="11">
        <f t="shared" si="61"/>
        <v>9</v>
      </c>
    </row>
    <row r="1956" spans="1:10" x14ac:dyDescent="0.3">
      <c r="A1956" s="7">
        <v>41333</v>
      </c>
      <c r="C1956" s="9">
        <v>-1746.43</v>
      </c>
      <c r="D1956" s="4" t="s">
        <v>15</v>
      </c>
      <c r="E1956" s="4" t="s">
        <v>29</v>
      </c>
      <c r="F1956" s="4" t="s">
        <v>162</v>
      </c>
      <c r="H1956" s="11">
        <f t="shared" si="60"/>
        <v>2</v>
      </c>
      <c r="I1956" s="11">
        <f t="shared" si="60"/>
        <v>0</v>
      </c>
      <c r="J1956" s="11">
        <f t="shared" si="61"/>
        <v>9</v>
      </c>
    </row>
    <row r="1957" spans="1:10" x14ac:dyDescent="0.3">
      <c r="A1957" s="7">
        <v>41333</v>
      </c>
      <c r="C1957" s="9">
        <v>-1197.29</v>
      </c>
      <c r="D1957" s="4" t="s">
        <v>15</v>
      </c>
      <c r="E1957" s="4" t="s">
        <v>29</v>
      </c>
      <c r="F1957" s="4" t="s">
        <v>154</v>
      </c>
      <c r="H1957" s="11">
        <f t="shared" si="60"/>
        <v>2</v>
      </c>
      <c r="I1957" s="11">
        <f t="shared" si="60"/>
        <v>0</v>
      </c>
      <c r="J1957" s="11">
        <f t="shared" si="61"/>
        <v>9</v>
      </c>
    </row>
    <row r="1958" spans="1:10" x14ac:dyDescent="0.3">
      <c r="A1958" s="7">
        <v>41333</v>
      </c>
      <c r="C1958" s="9">
        <v>-11276.29</v>
      </c>
      <c r="D1958" s="4" t="s">
        <v>9</v>
      </c>
      <c r="E1958" s="4" t="s">
        <v>29</v>
      </c>
      <c r="F1958" s="4" t="s">
        <v>159</v>
      </c>
      <c r="H1958" s="11">
        <f t="shared" si="60"/>
        <v>2</v>
      </c>
      <c r="I1958" s="11">
        <f t="shared" si="60"/>
        <v>0</v>
      </c>
      <c r="J1958" s="11">
        <f t="shared" si="61"/>
        <v>9</v>
      </c>
    </row>
    <row r="1959" spans="1:10" x14ac:dyDescent="0.3">
      <c r="A1959" s="7">
        <v>41333</v>
      </c>
      <c r="C1959" s="9">
        <v>-12732.79</v>
      </c>
      <c r="D1959" s="4" t="s">
        <v>9</v>
      </c>
      <c r="E1959" s="4" t="s">
        <v>29</v>
      </c>
      <c r="F1959" s="4" t="s">
        <v>160</v>
      </c>
      <c r="H1959" s="11">
        <f t="shared" si="60"/>
        <v>2</v>
      </c>
      <c r="I1959" s="11">
        <f t="shared" si="60"/>
        <v>0</v>
      </c>
      <c r="J1959" s="11">
        <f t="shared" si="61"/>
        <v>9</v>
      </c>
    </row>
    <row r="1960" spans="1:10" x14ac:dyDescent="0.3">
      <c r="A1960" s="7">
        <v>41333</v>
      </c>
      <c r="C1960" s="9">
        <v>-1359.3</v>
      </c>
      <c r="D1960" s="4" t="s">
        <v>16</v>
      </c>
      <c r="E1960" s="4" t="s">
        <v>29</v>
      </c>
      <c r="F1960" s="4" t="s">
        <v>150</v>
      </c>
      <c r="H1960" s="11">
        <f t="shared" si="60"/>
        <v>2</v>
      </c>
      <c r="I1960" s="11">
        <f t="shared" si="60"/>
        <v>0</v>
      </c>
      <c r="J1960" s="11">
        <f t="shared" si="61"/>
        <v>9</v>
      </c>
    </row>
    <row r="1961" spans="1:10" x14ac:dyDescent="0.3">
      <c r="A1961" s="7">
        <v>41333</v>
      </c>
      <c r="C1961" s="9">
        <v>-5207.47</v>
      </c>
      <c r="D1961" s="4" t="s">
        <v>16</v>
      </c>
      <c r="E1961" s="4" t="s">
        <v>29</v>
      </c>
      <c r="F1961" s="4" t="s">
        <v>160</v>
      </c>
      <c r="H1961" s="11">
        <f t="shared" si="60"/>
        <v>2</v>
      </c>
      <c r="I1961" s="11">
        <f t="shared" si="60"/>
        <v>0</v>
      </c>
      <c r="J1961" s="11">
        <f t="shared" si="61"/>
        <v>9</v>
      </c>
    </row>
    <row r="1962" spans="1:10" x14ac:dyDescent="0.3">
      <c r="A1962" s="7">
        <v>41337</v>
      </c>
      <c r="C1962" s="9">
        <v>-9608.49</v>
      </c>
      <c r="D1962" s="4" t="s">
        <v>16</v>
      </c>
      <c r="E1962" s="4" t="s">
        <v>29</v>
      </c>
      <c r="F1962" s="4" t="s">
        <v>150</v>
      </c>
      <c r="H1962" s="11">
        <f t="shared" si="60"/>
        <v>3</v>
      </c>
      <c r="I1962" s="11">
        <f t="shared" si="60"/>
        <v>0</v>
      </c>
      <c r="J1962" s="11">
        <f t="shared" si="61"/>
        <v>10</v>
      </c>
    </row>
    <row r="1963" spans="1:10" x14ac:dyDescent="0.3">
      <c r="A1963" s="7">
        <v>41337</v>
      </c>
      <c r="C1963" s="9">
        <v>-236498.45</v>
      </c>
      <c r="D1963" s="4" t="s">
        <v>15</v>
      </c>
      <c r="E1963" s="4" t="s">
        <v>29</v>
      </c>
      <c r="F1963" s="4" t="s">
        <v>161</v>
      </c>
      <c r="H1963" s="11">
        <f t="shared" si="60"/>
        <v>3</v>
      </c>
      <c r="I1963" s="11">
        <f t="shared" si="60"/>
        <v>0</v>
      </c>
      <c r="J1963" s="11">
        <f t="shared" si="61"/>
        <v>10</v>
      </c>
    </row>
    <row r="1964" spans="1:10" x14ac:dyDescent="0.3">
      <c r="A1964" s="7">
        <v>41337</v>
      </c>
      <c r="C1964" s="9">
        <v>-500742.33</v>
      </c>
      <c r="D1964" s="4" t="s">
        <v>9</v>
      </c>
      <c r="E1964" s="4" t="s">
        <v>29</v>
      </c>
      <c r="F1964" s="4" t="s">
        <v>163</v>
      </c>
      <c r="H1964" s="11">
        <f t="shared" si="60"/>
        <v>3</v>
      </c>
      <c r="I1964" s="11">
        <f t="shared" si="60"/>
        <v>0</v>
      </c>
      <c r="J1964" s="11">
        <f t="shared" si="61"/>
        <v>10</v>
      </c>
    </row>
    <row r="1965" spans="1:10" x14ac:dyDescent="0.3">
      <c r="A1965" s="7">
        <v>41337</v>
      </c>
      <c r="C1965" s="9">
        <v>-93155.74</v>
      </c>
      <c r="D1965" s="4" t="s">
        <v>9</v>
      </c>
      <c r="E1965" s="4" t="s">
        <v>29</v>
      </c>
      <c r="F1965" s="4" t="s">
        <v>161</v>
      </c>
      <c r="H1965" s="11">
        <f t="shared" si="60"/>
        <v>3</v>
      </c>
      <c r="I1965" s="11">
        <f t="shared" si="60"/>
        <v>0</v>
      </c>
      <c r="J1965" s="11">
        <f t="shared" si="61"/>
        <v>10</v>
      </c>
    </row>
    <row r="1966" spans="1:10" x14ac:dyDescent="0.3">
      <c r="A1966" s="7">
        <v>41337</v>
      </c>
      <c r="C1966" s="9">
        <v>-285642.90999999997</v>
      </c>
      <c r="D1966" s="4" t="s">
        <v>16</v>
      </c>
      <c r="E1966" s="4" t="s">
        <v>29</v>
      </c>
      <c r="F1966" s="4" t="s">
        <v>149</v>
      </c>
      <c r="H1966" s="11">
        <f t="shared" si="60"/>
        <v>3</v>
      </c>
      <c r="I1966" s="11">
        <f t="shared" si="60"/>
        <v>0</v>
      </c>
      <c r="J1966" s="11">
        <f t="shared" si="61"/>
        <v>10</v>
      </c>
    </row>
    <row r="1967" spans="1:10" x14ac:dyDescent="0.3">
      <c r="A1967" s="7">
        <v>41338</v>
      </c>
      <c r="C1967" s="9">
        <v>-3316.2</v>
      </c>
      <c r="D1967" s="4" t="s">
        <v>9</v>
      </c>
      <c r="E1967" s="4" t="s">
        <v>29</v>
      </c>
      <c r="F1967" s="4" t="s">
        <v>168</v>
      </c>
      <c r="H1967" s="11">
        <f t="shared" si="60"/>
        <v>3</v>
      </c>
      <c r="I1967" s="11">
        <f t="shared" si="60"/>
        <v>0</v>
      </c>
      <c r="J1967" s="11">
        <f t="shared" si="61"/>
        <v>10</v>
      </c>
    </row>
    <row r="1968" spans="1:10" x14ac:dyDescent="0.3">
      <c r="A1968" s="7">
        <v>41338</v>
      </c>
      <c r="C1968" s="9">
        <v>-8663.66</v>
      </c>
      <c r="D1968" s="4" t="s">
        <v>16</v>
      </c>
      <c r="E1968" s="4" t="s">
        <v>29</v>
      </c>
      <c r="F1968" s="4" t="s">
        <v>161</v>
      </c>
      <c r="H1968" s="11">
        <f t="shared" si="60"/>
        <v>3</v>
      </c>
      <c r="I1968" s="11">
        <f t="shared" si="60"/>
        <v>0</v>
      </c>
      <c r="J1968" s="11">
        <f t="shared" si="61"/>
        <v>10</v>
      </c>
    </row>
    <row r="1969" spans="1:10" x14ac:dyDescent="0.3">
      <c r="A1969" s="7">
        <v>41338</v>
      </c>
      <c r="C1969" s="9">
        <v>-13890.11</v>
      </c>
      <c r="D1969" s="4" t="s">
        <v>16</v>
      </c>
      <c r="E1969" s="4" t="s">
        <v>29</v>
      </c>
      <c r="F1969" s="4" t="s">
        <v>149</v>
      </c>
      <c r="H1969" s="11">
        <f t="shared" si="60"/>
        <v>3</v>
      </c>
      <c r="I1969" s="11">
        <f t="shared" si="60"/>
        <v>0</v>
      </c>
      <c r="J1969" s="11">
        <f t="shared" si="61"/>
        <v>10</v>
      </c>
    </row>
    <row r="1970" spans="1:10" x14ac:dyDescent="0.3">
      <c r="A1970" s="7">
        <v>41338</v>
      </c>
      <c r="C1970" s="9">
        <v>-4677.37</v>
      </c>
      <c r="D1970" s="4" t="s">
        <v>16</v>
      </c>
      <c r="E1970" s="4" t="s">
        <v>29</v>
      </c>
      <c r="F1970" s="4" t="s">
        <v>156</v>
      </c>
      <c r="H1970" s="11">
        <f t="shared" si="60"/>
        <v>3</v>
      </c>
      <c r="I1970" s="11">
        <f t="shared" si="60"/>
        <v>0</v>
      </c>
      <c r="J1970" s="11">
        <f t="shared" si="61"/>
        <v>10</v>
      </c>
    </row>
    <row r="1971" spans="1:10" x14ac:dyDescent="0.3">
      <c r="A1971" s="7">
        <v>41338</v>
      </c>
      <c r="C1971" s="9">
        <v>-52116.93</v>
      </c>
      <c r="D1971" s="4" t="s">
        <v>16</v>
      </c>
      <c r="E1971" s="4" t="s">
        <v>29</v>
      </c>
      <c r="F1971" s="4" t="s">
        <v>151</v>
      </c>
      <c r="H1971" s="11">
        <f t="shared" si="60"/>
        <v>3</v>
      </c>
      <c r="I1971" s="11">
        <f t="shared" si="60"/>
        <v>0</v>
      </c>
      <c r="J1971" s="11">
        <f t="shared" si="61"/>
        <v>10</v>
      </c>
    </row>
    <row r="1972" spans="1:10" x14ac:dyDescent="0.3">
      <c r="A1972" s="7">
        <v>41338</v>
      </c>
      <c r="C1972" s="9">
        <v>-3535.26</v>
      </c>
      <c r="D1972" s="4" t="s">
        <v>16</v>
      </c>
      <c r="E1972" s="4" t="s">
        <v>29</v>
      </c>
      <c r="F1972" s="4" t="s">
        <v>148</v>
      </c>
      <c r="H1972" s="11">
        <f t="shared" si="60"/>
        <v>3</v>
      </c>
      <c r="I1972" s="11">
        <f t="shared" si="60"/>
        <v>0</v>
      </c>
      <c r="J1972" s="11">
        <f t="shared" si="61"/>
        <v>10</v>
      </c>
    </row>
    <row r="1973" spans="1:10" x14ac:dyDescent="0.3">
      <c r="A1973" s="7">
        <v>41338</v>
      </c>
      <c r="C1973" s="9">
        <v>-5071.13</v>
      </c>
      <c r="D1973" s="4" t="s">
        <v>9</v>
      </c>
      <c r="E1973" s="4" t="s">
        <v>29</v>
      </c>
      <c r="F1973" s="4" t="s">
        <v>156</v>
      </c>
      <c r="H1973" s="11">
        <f t="shared" si="60"/>
        <v>3</v>
      </c>
      <c r="I1973" s="11">
        <f t="shared" si="60"/>
        <v>0</v>
      </c>
      <c r="J1973" s="11">
        <f t="shared" si="61"/>
        <v>10</v>
      </c>
    </row>
    <row r="1974" spans="1:10" x14ac:dyDescent="0.3">
      <c r="A1974" s="7">
        <v>41338</v>
      </c>
      <c r="C1974" s="9">
        <v>-15101.62</v>
      </c>
      <c r="D1974" s="4" t="s">
        <v>16</v>
      </c>
      <c r="E1974" s="4" t="s">
        <v>29</v>
      </c>
      <c r="F1974" s="4" t="s">
        <v>154</v>
      </c>
      <c r="H1974" s="11">
        <f t="shared" si="60"/>
        <v>3</v>
      </c>
      <c r="I1974" s="11">
        <f t="shared" si="60"/>
        <v>0</v>
      </c>
      <c r="J1974" s="11">
        <f t="shared" si="61"/>
        <v>10</v>
      </c>
    </row>
    <row r="1975" spans="1:10" x14ac:dyDescent="0.3">
      <c r="A1975" s="7">
        <v>41338</v>
      </c>
      <c r="C1975" s="9">
        <v>-4735.9399999999996</v>
      </c>
      <c r="D1975" s="4" t="s">
        <v>15</v>
      </c>
      <c r="E1975" s="4" t="s">
        <v>29</v>
      </c>
      <c r="F1975" s="4" t="s">
        <v>150</v>
      </c>
      <c r="H1975" s="11">
        <f t="shared" si="60"/>
        <v>3</v>
      </c>
      <c r="I1975" s="11">
        <f t="shared" si="60"/>
        <v>0</v>
      </c>
      <c r="J1975" s="11">
        <f t="shared" si="61"/>
        <v>10</v>
      </c>
    </row>
    <row r="1976" spans="1:10" x14ac:dyDescent="0.3">
      <c r="A1976" s="7">
        <v>41338</v>
      </c>
      <c r="C1976" s="9">
        <v>-6676.8</v>
      </c>
      <c r="D1976" s="4" t="s">
        <v>9</v>
      </c>
      <c r="E1976" s="4" t="s">
        <v>29</v>
      </c>
      <c r="F1976" s="4" t="s">
        <v>156</v>
      </c>
      <c r="H1976" s="11">
        <f t="shared" si="60"/>
        <v>3</v>
      </c>
      <c r="I1976" s="11">
        <f t="shared" si="60"/>
        <v>0</v>
      </c>
      <c r="J1976" s="11">
        <f t="shared" si="61"/>
        <v>10</v>
      </c>
    </row>
    <row r="1977" spans="1:10" x14ac:dyDescent="0.3">
      <c r="A1977" s="7">
        <v>41333</v>
      </c>
      <c r="C1977" s="9">
        <v>-62036</v>
      </c>
      <c r="D1977" s="4" t="s">
        <v>15</v>
      </c>
      <c r="E1977" s="4" t="s">
        <v>29</v>
      </c>
      <c r="F1977" s="4" t="s">
        <v>149</v>
      </c>
      <c r="H1977" s="11">
        <f t="shared" si="60"/>
        <v>2</v>
      </c>
      <c r="I1977" s="11">
        <f t="shared" si="60"/>
        <v>0</v>
      </c>
      <c r="J1977" s="11">
        <f t="shared" si="61"/>
        <v>9</v>
      </c>
    </row>
    <row r="1978" spans="1:10" x14ac:dyDescent="0.3">
      <c r="A1978" s="7">
        <v>41333</v>
      </c>
      <c r="C1978" s="9">
        <v>-24900</v>
      </c>
      <c r="D1978" s="4" t="s">
        <v>9</v>
      </c>
      <c r="E1978" s="4" t="s">
        <v>29</v>
      </c>
      <c r="F1978" s="4" t="s">
        <v>166</v>
      </c>
      <c r="H1978" s="11">
        <f t="shared" si="60"/>
        <v>2</v>
      </c>
      <c r="I1978" s="11">
        <f t="shared" si="60"/>
        <v>0</v>
      </c>
      <c r="J1978" s="11">
        <f t="shared" si="61"/>
        <v>9</v>
      </c>
    </row>
    <row r="1979" spans="1:10" x14ac:dyDescent="0.3">
      <c r="A1979" s="7">
        <v>41344</v>
      </c>
      <c r="C1979" s="9">
        <v>-9622.6299999999992</v>
      </c>
      <c r="D1979" s="4" t="s">
        <v>9</v>
      </c>
      <c r="E1979" s="4" t="s">
        <v>29</v>
      </c>
      <c r="F1979" s="4" t="s">
        <v>153</v>
      </c>
      <c r="H1979" s="11">
        <f t="shared" si="60"/>
        <v>3</v>
      </c>
      <c r="I1979" s="11">
        <f t="shared" si="60"/>
        <v>0</v>
      </c>
      <c r="J1979" s="11">
        <f t="shared" si="61"/>
        <v>11</v>
      </c>
    </row>
    <row r="1980" spans="1:10" x14ac:dyDescent="0.3">
      <c r="A1980" s="7">
        <v>41346</v>
      </c>
      <c r="C1980" s="9">
        <v>-13894.36</v>
      </c>
      <c r="D1980" s="4" t="s">
        <v>15</v>
      </c>
      <c r="E1980" s="4" t="s">
        <v>29</v>
      </c>
      <c r="F1980" s="4" t="s">
        <v>157</v>
      </c>
      <c r="H1980" s="11">
        <f t="shared" si="60"/>
        <v>3</v>
      </c>
      <c r="I1980" s="11">
        <f t="shared" si="60"/>
        <v>0</v>
      </c>
      <c r="J1980" s="11">
        <f t="shared" si="61"/>
        <v>11</v>
      </c>
    </row>
    <row r="1981" spans="1:10" x14ac:dyDescent="0.3">
      <c r="A1981" s="7">
        <v>41346</v>
      </c>
      <c r="C1981" s="9">
        <v>-13765.68</v>
      </c>
      <c r="D1981" s="4" t="s">
        <v>15</v>
      </c>
      <c r="E1981" s="4" t="s">
        <v>29</v>
      </c>
      <c r="F1981" s="4" t="s">
        <v>156</v>
      </c>
      <c r="H1981" s="11">
        <f t="shared" si="60"/>
        <v>3</v>
      </c>
      <c r="I1981" s="11">
        <f t="shared" si="60"/>
        <v>0</v>
      </c>
      <c r="J1981" s="11">
        <f t="shared" si="61"/>
        <v>11</v>
      </c>
    </row>
    <row r="1982" spans="1:10" x14ac:dyDescent="0.3">
      <c r="A1982" s="7">
        <v>41346</v>
      </c>
      <c r="C1982" s="9">
        <v>-65873.16</v>
      </c>
      <c r="D1982" s="4" t="s">
        <v>16</v>
      </c>
      <c r="E1982" s="4" t="s">
        <v>29</v>
      </c>
      <c r="F1982" s="4" t="s">
        <v>159</v>
      </c>
      <c r="H1982" s="11">
        <f t="shared" si="60"/>
        <v>3</v>
      </c>
      <c r="I1982" s="11">
        <f t="shared" si="60"/>
        <v>0</v>
      </c>
      <c r="J1982" s="11">
        <f t="shared" si="61"/>
        <v>11</v>
      </c>
    </row>
    <row r="1983" spans="1:10" x14ac:dyDescent="0.3">
      <c r="A1983" s="7">
        <v>41346</v>
      </c>
      <c r="C1983" s="9">
        <v>-19677.330000000002</v>
      </c>
      <c r="D1983" s="4" t="s">
        <v>9</v>
      </c>
      <c r="E1983" s="4" t="s">
        <v>29</v>
      </c>
      <c r="F1983" s="4" t="s">
        <v>148</v>
      </c>
      <c r="H1983" s="11">
        <f t="shared" si="60"/>
        <v>3</v>
      </c>
      <c r="I1983" s="11">
        <f t="shared" si="60"/>
        <v>0</v>
      </c>
      <c r="J1983" s="11">
        <f t="shared" si="61"/>
        <v>11</v>
      </c>
    </row>
    <row r="1984" spans="1:10" x14ac:dyDescent="0.3">
      <c r="A1984" s="7">
        <v>41346</v>
      </c>
      <c r="C1984" s="9">
        <v>-12067.1</v>
      </c>
      <c r="D1984" s="4" t="s">
        <v>9</v>
      </c>
      <c r="E1984" s="4" t="s">
        <v>29</v>
      </c>
      <c r="F1984" s="4" t="s">
        <v>148</v>
      </c>
      <c r="H1984" s="11">
        <f t="shared" si="60"/>
        <v>3</v>
      </c>
      <c r="I1984" s="11">
        <f t="shared" si="60"/>
        <v>0</v>
      </c>
      <c r="J1984" s="11">
        <f t="shared" si="61"/>
        <v>11</v>
      </c>
    </row>
    <row r="1985" spans="1:10" x14ac:dyDescent="0.3">
      <c r="A1985" s="7">
        <v>41346</v>
      </c>
      <c r="C1985" s="9">
        <v>-33492.22</v>
      </c>
      <c r="D1985" s="4" t="s">
        <v>16</v>
      </c>
      <c r="E1985" s="4" t="s">
        <v>29</v>
      </c>
      <c r="F1985" s="4" t="s">
        <v>168</v>
      </c>
      <c r="H1985" s="11">
        <f t="shared" si="60"/>
        <v>3</v>
      </c>
      <c r="I1985" s="11">
        <f t="shared" si="60"/>
        <v>0</v>
      </c>
      <c r="J1985" s="11">
        <f t="shared" si="61"/>
        <v>11</v>
      </c>
    </row>
    <row r="1986" spans="1:10" x14ac:dyDescent="0.3">
      <c r="A1986" s="7">
        <v>41346</v>
      </c>
      <c r="C1986" s="9">
        <v>-3218.1</v>
      </c>
      <c r="D1986" s="4" t="s">
        <v>16</v>
      </c>
      <c r="E1986" s="4" t="s">
        <v>29</v>
      </c>
      <c r="F1986" s="4" t="s">
        <v>151</v>
      </c>
      <c r="H1986" s="11">
        <f t="shared" si="60"/>
        <v>3</v>
      </c>
      <c r="I1986" s="11">
        <f t="shared" si="60"/>
        <v>0</v>
      </c>
      <c r="J1986" s="11">
        <f t="shared" si="61"/>
        <v>11</v>
      </c>
    </row>
    <row r="1987" spans="1:10" x14ac:dyDescent="0.3">
      <c r="A1987" s="7">
        <v>41346</v>
      </c>
      <c r="C1987" s="9">
        <v>-18206.689999999999</v>
      </c>
      <c r="D1987" s="4" t="s">
        <v>16</v>
      </c>
      <c r="E1987" s="4" t="s">
        <v>29</v>
      </c>
      <c r="F1987" s="4" t="s">
        <v>155</v>
      </c>
      <c r="H1987" s="11">
        <f t="shared" si="60"/>
        <v>3</v>
      </c>
      <c r="I1987" s="11">
        <f t="shared" si="60"/>
        <v>0</v>
      </c>
      <c r="J1987" s="11">
        <f t="shared" si="61"/>
        <v>11</v>
      </c>
    </row>
    <row r="1988" spans="1:10" x14ac:dyDescent="0.3">
      <c r="A1988" s="7">
        <v>41346</v>
      </c>
      <c r="C1988" s="9">
        <v>-3747.04</v>
      </c>
      <c r="D1988" s="4" t="s">
        <v>9</v>
      </c>
      <c r="E1988" s="4" t="s">
        <v>29</v>
      </c>
      <c r="F1988" s="4" t="s">
        <v>157</v>
      </c>
      <c r="H1988" s="11">
        <f t="shared" ref="H1988:I2051" si="62">IF(ISBLANK(A1988),0,MONTH(A1988))</f>
        <v>3</v>
      </c>
      <c r="I1988" s="11">
        <f t="shared" si="62"/>
        <v>0</v>
      </c>
      <c r="J1988" s="11">
        <f t="shared" ref="J1988:J2051" si="63">WEEKNUM(A1988)</f>
        <v>11</v>
      </c>
    </row>
    <row r="1989" spans="1:10" x14ac:dyDescent="0.3">
      <c r="A1989" s="7">
        <v>41346</v>
      </c>
      <c r="C1989" s="9">
        <v>-19007.939999999999</v>
      </c>
      <c r="D1989" s="4" t="s">
        <v>15</v>
      </c>
      <c r="E1989" s="4" t="s">
        <v>29</v>
      </c>
      <c r="F1989" s="4" t="s">
        <v>163</v>
      </c>
      <c r="H1989" s="11">
        <f t="shared" si="62"/>
        <v>3</v>
      </c>
      <c r="I1989" s="11">
        <f t="shared" si="62"/>
        <v>0</v>
      </c>
      <c r="J1989" s="11">
        <f t="shared" si="63"/>
        <v>11</v>
      </c>
    </row>
    <row r="1990" spans="1:10" x14ac:dyDescent="0.3">
      <c r="A1990" s="7">
        <v>41346</v>
      </c>
      <c r="C1990" s="9">
        <v>-106434.16</v>
      </c>
      <c r="D1990" s="4" t="s">
        <v>15</v>
      </c>
      <c r="E1990" s="4" t="s">
        <v>29</v>
      </c>
      <c r="F1990" s="4" t="s">
        <v>160</v>
      </c>
      <c r="H1990" s="11">
        <f t="shared" si="62"/>
        <v>3</v>
      </c>
      <c r="I1990" s="11">
        <f t="shared" si="62"/>
        <v>0</v>
      </c>
      <c r="J1990" s="11">
        <f t="shared" si="63"/>
        <v>11</v>
      </c>
    </row>
    <row r="1991" spans="1:10" x14ac:dyDescent="0.3">
      <c r="A1991" s="7">
        <v>41346</v>
      </c>
      <c r="C1991" s="9">
        <v>-11011.55</v>
      </c>
      <c r="D1991" s="4" t="s">
        <v>9</v>
      </c>
      <c r="E1991" s="4" t="s">
        <v>29</v>
      </c>
      <c r="F1991" s="4" t="s">
        <v>163</v>
      </c>
      <c r="H1991" s="11">
        <f t="shared" si="62"/>
        <v>3</v>
      </c>
      <c r="I1991" s="11">
        <f t="shared" si="62"/>
        <v>0</v>
      </c>
      <c r="J1991" s="11">
        <f t="shared" si="63"/>
        <v>11</v>
      </c>
    </row>
    <row r="1992" spans="1:10" x14ac:dyDescent="0.3">
      <c r="A1992" s="7">
        <v>41346</v>
      </c>
      <c r="C1992" s="9">
        <v>-8183.25</v>
      </c>
      <c r="D1992" s="4" t="s">
        <v>15</v>
      </c>
      <c r="E1992" s="4" t="s">
        <v>29</v>
      </c>
      <c r="F1992" s="4" t="s">
        <v>162</v>
      </c>
      <c r="H1992" s="11">
        <f t="shared" si="62"/>
        <v>3</v>
      </c>
      <c r="I1992" s="11">
        <f t="shared" si="62"/>
        <v>0</v>
      </c>
      <c r="J1992" s="11">
        <f t="shared" si="63"/>
        <v>11</v>
      </c>
    </row>
    <row r="1993" spans="1:10" x14ac:dyDescent="0.3">
      <c r="A1993" s="7">
        <v>41346</v>
      </c>
      <c r="C1993" s="9">
        <v>-4101.4799999999996</v>
      </c>
      <c r="D1993" s="4" t="s">
        <v>16</v>
      </c>
      <c r="E1993" s="4" t="s">
        <v>29</v>
      </c>
      <c r="F1993" s="4" t="s">
        <v>161</v>
      </c>
      <c r="H1993" s="11">
        <f t="shared" si="62"/>
        <v>3</v>
      </c>
      <c r="I1993" s="11">
        <f t="shared" si="62"/>
        <v>0</v>
      </c>
      <c r="J1993" s="11">
        <f t="shared" si="63"/>
        <v>11</v>
      </c>
    </row>
    <row r="1994" spans="1:10" x14ac:dyDescent="0.3">
      <c r="A1994" s="7">
        <v>41346</v>
      </c>
      <c r="C1994" s="9">
        <v>-64722.53</v>
      </c>
      <c r="D1994" s="4" t="s">
        <v>16</v>
      </c>
      <c r="E1994" s="4" t="s">
        <v>29</v>
      </c>
      <c r="F1994" s="4" t="s">
        <v>165</v>
      </c>
      <c r="H1994" s="11">
        <f t="shared" si="62"/>
        <v>3</v>
      </c>
      <c r="I1994" s="11">
        <f t="shared" si="62"/>
        <v>0</v>
      </c>
      <c r="J1994" s="11">
        <f t="shared" si="63"/>
        <v>11</v>
      </c>
    </row>
    <row r="1995" spans="1:10" x14ac:dyDescent="0.3">
      <c r="A1995" s="7">
        <v>41346</v>
      </c>
      <c r="C1995" s="9">
        <v>-8834.2900000000009</v>
      </c>
      <c r="D1995" s="4" t="s">
        <v>15</v>
      </c>
      <c r="E1995" s="4" t="s">
        <v>29</v>
      </c>
      <c r="F1995" s="4" t="s">
        <v>154</v>
      </c>
      <c r="H1995" s="11">
        <f t="shared" si="62"/>
        <v>3</v>
      </c>
      <c r="I1995" s="11">
        <f t="shared" si="62"/>
        <v>0</v>
      </c>
      <c r="J1995" s="11">
        <f t="shared" si="63"/>
        <v>11</v>
      </c>
    </row>
    <row r="1996" spans="1:10" x14ac:dyDescent="0.3">
      <c r="A1996" s="7">
        <v>41346</v>
      </c>
      <c r="C1996" s="9">
        <v>-253793.44</v>
      </c>
      <c r="D1996" s="4" t="s">
        <v>15</v>
      </c>
      <c r="E1996" s="4" t="s">
        <v>29</v>
      </c>
      <c r="F1996" s="4" t="s">
        <v>152</v>
      </c>
      <c r="H1996" s="11">
        <f t="shared" si="62"/>
        <v>3</v>
      </c>
      <c r="I1996" s="11">
        <f t="shared" si="62"/>
        <v>0</v>
      </c>
      <c r="J1996" s="11">
        <f t="shared" si="63"/>
        <v>11</v>
      </c>
    </row>
    <row r="1997" spans="1:10" x14ac:dyDescent="0.3">
      <c r="A1997" s="7">
        <v>41346</v>
      </c>
      <c r="C1997" s="9">
        <v>-355049.48</v>
      </c>
      <c r="D1997" s="4" t="s">
        <v>15</v>
      </c>
      <c r="E1997" s="4" t="s">
        <v>29</v>
      </c>
      <c r="F1997" s="4" t="s">
        <v>168</v>
      </c>
      <c r="H1997" s="11">
        <f t="shared" si="62"/>
        <v>3</v>
      </c>
      <c r="I1997" s="11">
        <f t="shared" si="62"/>
        <v>0</v>
      </c>
      <c r="J1997" s="11">
        <f t="shared" si="63"/>
        <v>11</v>
      </c>
    </row>
    <row r="1998" spans="1:10" x14ac:dyDescent="0.3">
      <c r="A1998" s="7">
        <v>41347</v>
      </c>
      <c r="C1998" s="9">
        <v>-5714</v>
      </c>
      <c r="D1998" s="4" t="s">
        <v>15</v>
      </c>
      <c r="E1998" s="4" t="s">
        <v>29</v>
      </c>
      <c r="F1998" s="4" t="s">
        <v>159</v>
      </c>
      <c r="H1998" s="11">
        <f t="shared" si="62"/>
        <v>3</v>
      </c>
      <c r="I1998" s="11">
        <f t="shared" si="62"/>
        <v>0</v>
      </c>
      <c r="J1998" s="11">
        <f t="shared" si="63"/>
        <v>11</v>
      </c>
    </row>
    <row r="1999" spans="1:10" x14ac:dyDescent="0.3">
      <c r="A1999" s="7">
        <v>41347</v>
      </c>
      <c r="C1999" s="9">
        <v>-31116.03</v>
      </c>
      <c r="D1999" s="4" t="s">
        <v>16</v>
      </c>
      <c r="E1999" s="4" t="s">
        <v>29</v>
      </c>
      <c r="F1999" s="4" t="s">
        <v>150</v>
      </c>
      <c r="H1999" s="11">
        <f t="shared" si="62"/>
        <v>3</v>
      </c>
      <c r="I1999" s="11">
        <f t="shared" si="62"/>
        <v>0</v>
      </c>
      <c r="J1999" s="11">
        <f t="shared" si="63"/>
        <v>11</v>
      </c>
    </row>
    <row r="2000" spans="1:10" x14ac:dyDescent="0.3">
      <c r="A2000" s="7">
        <v>41347</v>
      </c>
      <c r="C2000" s="9">
        <v>-12643.93</v>
      </c>
      <c r="D2000" s="4" t="s">
        <v>9</v>
      </c>
      <c r="E2000" s="4" t="s">
        <v>29</v>
      </c>
      <c r="F2000" s="4" t="s">
        <v>151</v>
      </c>
      <c r="H2000" s="11">
        <f t="shared" si="62"/>
        <v>3</v>
      </c>
      <c r="I2000" s="11">
        <f t="shared" si="62"/>
        <v>0</v>
      </c>
      <c r="J2000" s="11">
        <f t="shared" si="63"/>
        <v>11</v>
      </c>
    </row>
    <row r="2001" spans="1:10" x14ac:dyDescent="0.3">
      <c r="A2001" s="7">
        <v>41347</v>
      </c>
      <c r="C2001" s="9">
        <v>-13662.15</v>
      </c>
      <c r="D2001" s="4" t="s">
        <v>16</v>
      </c>
      <c r="E2001" s="4" t="s">
        <v>29</v>
      </c>
      <c r="F2001" s="4" t="s">
        <v>167</v>
      </c>
      <c r="H2001" s="11">
        <f t="shared" si="62"/>
        <v>3</v>
      </c>
      <c r="I2001" s="11">
        <f t="shared" si="62"/>
        <v>0</v>
      </c>
      <c r="J2001" s="11">
        <f t="shared" si="63"/>
        <v>11</v>
      </c>
    </row>
    <row r="2002" spans="1:10" x14ac:dyDescent="0.3">
      <c r="A2002" s="7">
        <v>41347</v>
      </c>
      <c r="C2002" s="9">
        <v>-871.58</v>
      </c>
      <c r="D2002" s="4" t="s">
        <v>15</v>
      </c>
      <c r="E2002" s="4" t="s">
        <v>29</v>
      </c>
      <c r="F2002" s="4" t="s">
        <v>152</v>
      </c>
      <c r="H2002" s="11">
        <f t="shared" si="62"/>
        <v>3</v>
      </c>
      <c r="I2002" s="11">
        <f t="shared" si="62"/>
        <v>0</v>
      </c>
      <c r="J2002" s="11">
        <f t="shared" si="63"/>
        <v>11</v>
      </c>
    </row>
    <row r="2003" spans="1:10" x14ac:dyDescent="0.3">
      <c r="A2003" s="7">
        <v>41347</v>
      </c>
      <c r="C2003" s="9">
        <v>-10823.75</v>
      </c>
      <c r="D2003" s="4" t="s">
        <v>15</v>
      </c>
      <c r="E2003" s="4" t="s">
        <v>29</v>
      </c>
      <c r="F2003" s="4" t="s">
        <v>165</v>
      </c>
      <c r="H2003" s="11">
        <f t="shared" si="62"/>
        <v>3</v>
      </c>
      <c r="I2003" s="11">
        <f t="shared" si="62"/>
        <v>0</v>
      </c>
      <c r="J2003" s="11">
        <f t="shared" si="63"/>
        <v>11</v>
      </c>
    </row>
    <row r="2004" spans="1:10" x14ac:dyDescent="0.3">
      <c r="A2004" s="7">
        <v>41347</v>
      </c>
      <c r="C2004" s="9">
        <v>-7173.32</v>
      </c>
      <c r="D2004" s="4" t="s">
        <v>15</v>
      </c>
      <c r="E2004" s="4" t="s">
        <v>29</v>
      </c>
      <c r="F2004" s="4" t="s">
        <v>156</v>
      </c>
      <c r="H2004" s="11">
        <f t="shared" si="62"/>
        <v>3</v>
      </c>
      <c r="I2004" s="11">
        <f t="shared" si="62"/>
        <v>0</v>
      </c>
      <c r="J2004" s="11">
        <f t="shared" si="63"/>
        <v>11</v>
      </c>
    </row>
    <row r="2005" spans="1:10" x14ac:dyDescent="0.3">
      <c r="A2005" s="7">
        <v>41348</v>
      </c>
      <c r="C2005" s="9">
        <v>-153449.47</v>
      </c>
      <c r="D2005" s="4" t="s">
        <v>15</v>
      </c>
      <c r="E2005" s="4" t="s">
        <v>29</v>
      </c>
      <c r="F2005" s="4" t="s">
        <v>149</v>
      </c>
      <c r="H2005" s="11">
        <f t="shared" si="62"/>
        <v>3</v>
      </c>
      <c r="I2005" s="11">
        <f t="shared" si="62"/>
        <v>0</v>
      </c>
      <c r="J2005" s="11">
        <f t="shared" si="63"/>
        <v>11</v>
      </c>
    </row>
    <row r="2006" spans="1:10" x14ac:dyDescent="0.3">
      <c r="A2006" s="7">
        <v>41347</v>
      </c>
      <c r="C2006" s="9">
        <v>-1606.24</v>
      </c>
      <c r="D2006" s="4" t="s">
        <v>16</v>
      </c>
      <c r="E2006" s="4" t="s">
        <v>29</v>
      </c>
      <c r="F2006" s="4" t="s">
        <v>152</v>
      </c>
      <c r="H2006" s="11">
        <f t="shared" si="62"/>
        <v>3</v>
      </c>
      <c r="I2006" s="11">
        <f t="shared" si="62"/>
        <v>0</v>
      </c>
      <c r="J2006" s="11">
        <f t="shared" si="63"/>
        <v>11</v>
      </c>
    </row>
    <row r="2007" spans="1:10" x14ac:dyDescent="0.3">
      <c r="A2007" s="7">
        <v>41348</v>
      </c>
      <c r="C2007" s="9">
        <v>-25626.82</v>
      </c>
      <c r="D2007" s="4" t="s">
        <v>9</v>
      </c>
      <c r="E2007" s="4" t="s">
        <v>29</v>
      </c>
      <c r="F2007" s="4" t="s">
        <v>163</v>
      </c>
      <c r="H2007" s="11">
        <f t="shared" si="62"/>
        <v>3</v>
      </c>
      <c r="I2007" s="11">
        <f t="shared" si="62"/>
        <v>0</v>
      </c>
      <c r="J2007" s="11">
        <f t="shared" si="63"/>
        <v>11</v>
      </c>
    </row>
    <row r="2008" spans="1:10" x14ac:dyDescent="0.3">
      <c r="A2008" s="7">
        <v>41348</v>
      </c>
      <c r="C2008" s="9">
        <v>-7341.02</v>
      </c>
      <c r="D2008" s="4" t="s">
        <v>16</v>
      </c>
      <c r="E2008" s="4" t="s">
        <v>29</v>
      </c>
      <c r="F2008" s="4" t="s">
        <v>158</v>
      </c>
      <c r="H2008" s="11">
        <f t="shared" si="62"/>
        <v>3</v>
      </c>
      <c r="I2008" s="11">
        <f t="shared" si="62"/>
        <v>0</v>
      </c>
      <c r="J2008" s="11">
        <f t="shared" si="63"/>
        <v>11</v>
      </c>
    </row>
    <row r="2009" spans="1:10" x14ac:dyDescent="0.3">
      <c r="A2009" s="7">
        <v>41348</v>
      </c>
      <c r="C2009" s="9">
        <v>-2727.69</v>
      </c>
      <c r="D2009" s="4" t="s">
        <v>15</v>
      </c>
      <c r="E2009" s="4" t="s">
        <v>29</v>
      </c>
      <c r="F2009" s="4" t="s">
        <v>152</v>
      </c>
      <c r="H2009" s="11">
        <f t="shared" si="62"/>
        <v>3</v>
      </c>
      <c r="I2009" s="11">
        <f t="shared" si="62"/>
        <v>0</v>
      </c>
      <c r="J2009" s="11">
        <f t="shared" si="63"/>
        <v>11</v>
      </c>
    </row>
    <row r="2010" spans="1:10" x14ac:dyDescent="0.3">
      <c r="A2010" s="7">
        <v>41348</v>
      </c>
      <c r="C2010" s="9">
        <v>-3267.98</v>
      </c>
      <c r="D2010" s="4" t="s">
        <v>15</v>
      </c>
      <c r="E2010" s="4" t="s">
        <v>29</v>
      </c>
      <c r="F2010" s="4" t="s">
        <v>162</v>
      </c>
      <c r="H2010" s="11">
        <f t="shared" si="62"/>
        <v>3</v>
      </c>
      <c r="I2010" s="11">
        <f t="shared" si="62"/>
        <v>0</v>
      </c>
      <c r="J2010" s="11">
        <f t="shared" si="63"/>
        <v>11</v>
      </c>
    </row>
    <row r="2011" spans="1:10" x14ac:dyDescent="0.3">
      <c r="A2011" s="7">
        <v>41348</v>
      </c>
      <c r="C2011" s="9">
        <v>-5407.74</v>
      </c>
      <c r="D2011" s="4" t="s">
        <v>16</v>
      </c>
      <c r="E2011" s="4" t="s">
        <v>29</v>
      </c>
      <c r="F2011" s="4" t="s">
        <v>157</v>
      </c>
      <c r="H2011" s="11">
        <f t="shared" si="62"/>
        <v>3</v>
      </c>
      <c r="I2011" s="11">
        <f t="shared" si="62"/>
        <v>0</v>
      </c>
      <c r="J2011" s="11">
        <f t="shared" si="63"/>
        <v>11</v>
      </c>
    </row>
    <row r="2012" spans="1:10" x14ac:dyDescent="0.3">
      <c r="A2012" s="7">
        <v>41348</v>
      </c>
      <c r="C2012" s="9">
        <v>-5000</v>
      </c>
      <c r="D2012" s="4" t="s">
        <v>16</v>
      </c>
      <c r="E2012" s="4" t="s">
        <v>29</v>
      </c>
      <c r="F2012" s="4" t="s">
        <v>153</v>
      </c>
      <c r="H2012" s="11">
        <f t="shared" si="62"/>
        <v>3</v>
      </c>
      <c r="I2012" s="11">
        <f t="shared" si="62"/>
        <v>0</v>
      </c>
      <c r="J2012" s="11">
        <f t="shared" si="63"/>
        <v>11</v>
      </c>
    </row>
    <row r="2013" spans="1:10" x14ac:dyDescent="0.3">
      <c r="A2013" s="7">
        <v>41348</v>
      </c>
      <c r="C2013" s="9">
        <v>-3556.14</v>
      </c>
      <c r="D2013" s="4" t="s">
        <v>16</v>
      </c>
      <c r="E2013" s="4" t="s">
        <v>29</v>
      </c>
      <c r="F2013" s="4" t="s">
        <v>161</v>
      </c>
      <c r="H2013" s="11">
        <f t="shared" si="62"/>
        <v>3</v>
      </c>
      <c r="I2013" s="11">
        <f t="shared" si="62"/>
        <v>0</v>
      </c>
      <c r="J2013" s="11">
        <f t="shared" si="63"/>
        <v>11</v>
      </c>
    </row>
    <row r="2014" spans="1:10" x14ac:dyDescent="0.3">
      <c r="A2014" s="7">
        <v>41348</v>
      </c>
      <c r="C2014" s="9">
        <v>-7571.11</v>
      </c>
      <c r="D2014" s="4" t="s">
        <v>15</v>
      </c>
      <c r="E2014" s="4" t="s">
        <v>29</v>
      </c>
      <c r="F2014" s="4" t="s">
        <v>150</v>
      </c>
      <c r="H2014" s="11">
        <f t="shared" si="62"/>
        <v>3</v>
      </c>
      <c r="I2014" s="11">
        <f t="shared" si="62"/>
        <v>0</v>
      </c>
      <c r="J2014" s="11">
        <f t="shared" si="63"/>
        <v>11</v>
      </c>
    </row>
    <row r="2015" spans="1:10" x14ac:dyDescent="0.3">
      <c r="A2015" s="7">
        <v>41348</v>
      </c>
      <c r="C2015" s="9">
        <v>-4899.7299999999996</v>
      </c>
      <c r="D2015" s="4" t="s">
        <v>9</v>
      </c>
      <c r="E2015" s="4" t="s">
        <v>29</v>
      </c>
      <c r="F2015" s="4" t="s">
        <v>155</v>
      </c>
      <c r="H2015" s="11">
        <f t="shared" si="62"/>
        <v>3</v>
      </c>
      <c r="I2015" s="11">
        <f t="shared" si="62"/>
        <v>0</v>
      </c>
      <c r="J2015" s="11">
        <f t="shared" si="63"/>
        <v>11</v>
      </c>
    </row>
    <row r="2016" spans="1:10" x14ac:dyDescent="0.3">
      <c r="A2016" s="7">
        <v>41348</v>
      </c>
      <c r="C2016" s="9">
        <v>-2515.2600000000002</v>
      </c>
      <c r="D2016" s="4" t="s">
        <v>9</v>
      </c>
      <c r="E2016" s="4" t="s">
        <v>29</v>
      </c>
      <c r="F2016" s="4" t="s">
        <v>149</v>
      </c>
      <c r="H2016" s="11">
        <f t="shared" si="62"/>
        <v>3</v>
      </c>
      <c r="I2016" s="11">
        <f t="shared" si="62"/>
        <v>0</v>
      </c>
      <c r="J2016" s="11">
        <f t="shared" si="63"/>
        <v>11</v>
      </c>
    </row>
    <row r="2017" spans="1:10" x14ac:dyDescent="0.3">
      <c r="A2017" s="7">
        <v>41348</v>
      </c>
      <c r="C2017" s="9">
        <v>-4379.8900000000003</v>
      </c>
      <c r="D2017" s="4" t="s">
        <v>15</v>
      </c>
      <c r="E2017" s="4" t="s">
        <v>29</v>
      </c>
      <c r="F2017" s="4" t="s">
        <v>148</v>
      </c>
      <c r="H2017" s="11">
        <f t="shared" si="62"/>
        <v>3</v>
      </c>
      <c r="I2017" s="11">
        <f t="shared" si="62"/>
        <v>0</v>
      </c>
      <c r="J2017" s="11">
        <f t="shared" si="63"/>
        <v>11</v>
      </c>
    </row>
    <row r="2018" spans="1:10" x14ac:dyDescent="0.3">
      <c r="A2018" s="7">
        <v>41348</v>
      </c>
      <c r="C2018" s="9">
        <v>-8589.8799999999992</v>
      </c>
      <c r="D2018" s="4" t="s">
        <v>9</v>
      </c>
      <c r="E2018" s="4" t="s">
        <v>29</v>
      </c>
      <c r="F2018" s="4" t="s">
        <v>163</v>
      </c>
      <c r="H2018" s="11">
        <f t="shared" si="62"/>
        <v>3</v>
      </c>
      <c r="I2018" s="11">
        <f t="shared" si="62"/>
        <v>0</v>
      </c>
      <c r="J2018" s="11">
        <f t="shared" si="63"/>
        <v>11</v>
      </c>
    </row>
    <row r="2019" spans="1:10" x14ac:dyDescent="0.3">
      <c r="A2019" s="7">
        <v>41348</v>
      </c>
      <c r="C2019" s="9">
        <v>-4387.95</v>
      </c>
      <c r="D2019" s="4" t="s">
        <v>9</v>
      </c>
      <c r="E2019" s="4" t="s">
        <v>29</v>
      </c>
      <c r="F2019" s="4" t="s">
        <v>157</v>
      </c>
      <c r="H2019" s="11">
        <f t="shared" si="62"/>
        <v>3</v>
      </c>
      <c r="I2019" s="11">
        <f t="shared" si="62"/>
        <v>0</v>
      </c>
      <c r="J2019" s="11">
        <f t="shared" si="63"/>
        <v>11</v>
      </c>
    </row>
    <row r="2020" spans="1:10" x14ac:dyDescent="0.3">
      <c r="A2020" s="7">
        <v>41348</v>
      </c>
      <c r="C2020" s="9">
        <v>-7162.04</v>
      </c>
      <c r="D2020" s="4" t="s">
        <v>16</v>
      </c>
      <c r="E2020" s="4" t="s">
        <v>29</v>
      </c>
      <c r="F2020" s="4" t="s">
        <v>156</v>
      </c>
      <c r="H2020" s="11">
        <f t="shared" si="62"/>
        <v>3</v>
      </c>
      <c r="I2020" s="11">
        <f t="shared" si="62"/>
        <v>0</v>
      </c>
      <c r="J2020" s="11">
        <f t="shared" si="63"/>
        <v>11</v>
      </c>
    </row>
    <row r="2021" spans="1:10" x14ac:dyDescent="0.3">
      <c r="A2021" s="7">
        <v>41348</v>
      </c>
      <c r="C2021" s="9">
        <v>-5010.74</v>
      </c>
      <c r="D2021" s="4" t="s">
        <v>9</v>
      </c>
      <c r="E2021" s="4" t="s">
        <v>29</v>
      </c>
      <c r="F2021" s="4" t="s">
        <v>151</v>
      </c>
      <c r="H2021" s="11">
        <f t="shared" si="62"/>
        <v>3</v>
      </c>
      <c r="I2021" s="11">
        <f t="shared" si="62"/>
        <v>0</v>
      </c>
      <c r="J2021" s="11">
        <f t="shared" si="63"/>
        <v>11</v>
      </c>
    </row>
    <row r="2022" spans="1:10" x14ac:dyDescent="0.3">
      <c r="A2022" s="7">
        <v>41348</v>
      </c>
      <c r="C2022" s="9">
        <v>-1746.14</v>
      </c>
      <c r="D2022" s="4" t="s">
        <v>9</v>
      </c>
      <c r="E2022" s="4" t="s">
        <v>29</v>
      </c>
      <c r="F2022" s="4" t="s">
        <v>166</v>
      </c>
      <c r="H2022" s="11">
        <f t="shared" si="62"/>
        <v>3</v>
      </c>
      <c r="I2022" s="11">
        <f t="shared" si="62"/>
        <v>0</v>
      </c>
      <c r="J2022" s="11">
        <f t="shared" si="63"/>
        <v>11</v>
      </c>
    </row>
    <row r="2023" spans="1:10" x14ac:dyDescent="0.3">
      <c r="A2023" s="7">
        <v>41352</v>
      </c>
      <c r="C2023" s="9">
        <v>-2878.79</v>
      </c>
      <c r="D2023" s="4" t="s">
        <v>15</v>
      </c>
      <c r="E2023" s="4" t="s">
        <v>29</v>
      </c>
      <c r="F2023" s="4" t="s">
        <v>152</v>
      </c>
      <c r="H2023" s="11">
        <f t="shared" si="62"/>
        <v>3</v>
      </c>
      <c r="I2023" s="11">
        <f t="shared" si="62"/>
        <v>0</v>
      </c>
      <c r="J2023" s="11">
        <f t="shared" si="63"/>
        <v>12</v>
      </c>
    </row>
    <row r="2024" spans="1:10" x14ac:dyDescent="0.3">
      <c r="A2024" s="7">
        <v>41352</v>
      </c>
      <c r="C2024" s="9">
        <v>-35322.78</v>
      </c>
      <c r="D2024" s="4" t="s">
        <v>15</v>
      </c>
      <c r="E2024" s="4" t="s">
        <v>29</v>
      </c>
      <c r="F2024" s="4" t="s">
        <v>167</v>
      </c>
      <c r="H2024" s="11">
        <f t="shared" si="62"/>
        <v>3</v>
      </c>
      <c r="I2024" s="11">
        <f t="shared" si="62"/>
        <v>0</v>
      </c>
      <c r="J2024" s="11">
        <f t="shared" si="63"/>
        <v>12</v>
      </c>
    </row>
    <row r="2025" spans="1:10" x14ac:dyDescent="0.3">
      <c r="A2025" s="7">
        <v>41352</v>
      </c>
      <c r="C2025" s="9">
        <v>-52821.279999999999</v>
      </c>
      <c r="D2025" s="4" t="s">
        <v>9</v>
      </c>
      <c r="E2025" s="4" t="s">
        <v>29</v>
      </c>
      <c r="F2025" s="4" t="s">
        <v>163</v>
      </c>
      <c r="H2025" s="11">
        <f t="shared" si="62"/>
        <v>3</v>
      </c>
      <c r="I2025" s="11">
        <f t="shared" si="62"/>
        <v>0</v>
      </c>
      <c r="J2025" s="11">
        <f t="shared" si="63"/>
        <v>12</v>
      </c>
    </row>
    <row r="2026" spans="1:10" x14ac:dyDescent="0.3">
      <c r="A2026" s="7">
        <v>41352</v>
      </c>
      <c r="C2026" s="9">
        <v>-268956.34000000003</v>
      </c>
      <c r="D2026" s="4" t="s">
        <v>15</v>
      </c>
      <c r="E2026" s="4" t="s">
        <v>29</v>
      </c>
      <c r="F2026" s="4" t="s">
        <v>167</v>
      </c>
      <c r="H2026" s="11">
        <f t="shared" si="62"/>
        <v>3</v>
      </c>
      <c r="I2026" s="11">
        <f t="shared" si="62"/>
        <v>0</v>
      </c>
      <c r="J2026" s="11">
        <f t="shared" si="63"/>
        <v>12</v>
      </c>
    </row>
    <row r="2027" spans="1:10" x14ac:dyDescent="0.3">
      <c r="A2027" s="7">
        <v>41352</v>
      </c>
      <c r="C2027" s="9">
        <v>-2180</v>
      </c>
      <c r="D2027" s="4" t="s">
        <v>15</v>
      </c>
      <c r="E2027" s="4" t="s">
        <v>29</v>
      </c>
      <c r="F2027" s="4" t="s">
        <v>154</v>
      </c>
      <c r="H2027" s="11">
        <f t="shared" si="62"/>
        <v>3</v>
      </c>
      <c r="I2027" s="11">
        <f t="shared" si="62"/>
        <v>0</v>
      </c>
      <c r="J2027" s="11">
        <f t="shared" si="63"/>
        <v>12</v>
      </c>
    </row>
    <row r="2028" spans="1:10" x14ac:dyDescent="0.3">
      <c r="A2028" s="7">
        <v>41352</v>
      </c>
      <c r="C2028" s="9">
        <v>-4626.22</v>
      </c>
      <c r="D2028" s="4" t="s">
        <v>9</v>
      </c>
      <c r="E2028" s="4" t="s">
        <v>29</v>
      </c>
      <c r="F2028" s="4" t="s">
        <v>153</v>
      </c>
      <c r="H2028" s="11">
        <f t="shared" si="62"/>
        <v>3</v>
      </c>
      <c r="I2028" s="11">
        <f t="shared" si="62"/>
        <v>0</v>
      </c>
      <c r="J2028" s="11">
        <f t="shared" si="63"/>
        <v>12</v>
      </c>
    </row>
    <row r="2029" spans="1:10" x14ac:dyDescent="0.3">
      <c r="A2029" s="7">
        <v>41353</v>
      </c>
      <c r="C2029" s="9">
        <v>-15248.96</v>
      </c>
      <c r="D2029" s="4" t="s">
        <v>16</v>
      </c>
      <c r="E2029" s="4" t="s">
        <v>29</v>
      </c>
      <c r="F2029" s="4" t="s">
        <v>148</v>
      </c>
      <c r="H2029" s="11">
        <f t="shared" si="62"/>
        <v>3</v>
      </c>
      <c r="I2029" s="11">
        <f t="shared" si="62"/>
        <v>0</v>
      </c>
      <c r="J2029" s="11">
        <f t="shared" si="63"/>
        <v>12</v>
      </c>
    </row>
    <row r="2030" spans="1:10" x14ac:dyDescent="0.3">
      <c r="A2030" s="7">
        <v>41354</v>
      </c>
      <c r="C2030" s="9">
        <v>-18953.43</v>
      </c>
      <c r="D2030" s="4" t="s">
        <v>9</v>
      </c>
      <c r="E2030" s="4" t="s">
        <v>29</v>
      </c>
      <c r="F2030" s="4" t="s">
        <v>156</v>
      </c>
      <c r="H2030" s="11">
        <f t="shared" si="62"/>
        <v>3</v>
      </c>
      <c r="I2030" s="11">
        <f t="shared" si="62"/>
        <v>0</v>
      </c>
      <c r="J2030" s="11">
        <f t="shared" si="63"/>
        <v>12</v>
      </c>
    </row>
    <row r="2031" spans="1:10" x14ac:dyDescent="0.3">
      <c r="A2031" s="7">
        <v>41354</v>
      </c>
      <c r="C2031" s="9">
        <v>-4925.0600000000004</v>
      </c>
      <c r="D2031" s="4" t="s">
        <v>16</v>
      </c>
      <c r="E2031" s="4" t="s">
        <v>29</v>
      </c>
      <c r="F2031" s="4" t="s">
        <v>161</v>
      </c>
      <c r="H2031" s="11">
        <f t="shared" si="62"/>
        <v>3</v>
      </c>
      <c r="I2031" s="11">
        <f t="shared" si="62"/>
        <v>0</v>
      </c>
      <c r="J2031" s="11">
        <f t="shared" si="63"/>
        <v>12</v>
      </c>
    </row>
    <row r="2032" spans="1:10" x14ac:dyDescent="0.3">
      <c r="A2032" s="7">
        <v>41354</v>
      </c>
      <c r="C2032" s="9">
        <v>-32537.58</v>
      </c>
      <c r="D2032" s="4" t="s">
        <v>15</v>
      </c>
      <c r="E2032" s="4" t="s">
        <v>29</v>
      </c>
      <c r="F2032" s="4" t="s">
        <v>149</v>
      </c>
      <c r="H2032" s="11">
        <f t="shared" si="62"/>
        <v>3</v>
      </c>
      <c r="I2032" s="11">
        <f t="shared" si="62"/>
        <v>0</v>
      </c>
      <c r="J2032" s="11">
        <f t="shared" si="63"/>
        <v>12</v>
      </c>
    </row>
    <row r="2033" spans="1:10" x14ac:dyDescent="0.3">
      <c r="A2033" s="7">
        <v>41354</v>
      </c>
      <c r="C2033" s="9">
        <v>-2224</v>
      </c>
      <c r="D2033" s="4" t="s">
        <v>15</v>
      </c>
      <c r="E2033" s="4" t="s">
        <v>29</v>
      </c>
      <c r="F2033" s="4" t="s">
        <v>166</v>
      </c>
      <c r="H2033" s="11">
        <f t="shared" si="62"/>
        <v>3</v>
      </c>
      <c r="I2033" s="11">
        <f t="shared" si="62"/>
        <v>0</v>
      </c>
      <c r="J2033" s="11">
        <f t="shared" si="63"/>
        <v>12</v>
      </c>
    </row>
    <row r="2034" spans="1:10" x14ac:dyDescent="0.3">
      <c r="A2034" s="7">
        <v>41354</v>
      </c>
      <c r="C2034" s="9">
        <v>-6880.92</v>
      </c>
      <c r="D2034" s="4" t="s">
        <v>15</v>
      </c>
      <c r="E2034" s="4" t="s">
        <v>29</v>
      </c>
      <c r="F2034" s="4" t="s">
        <v>153</v>
      </c>
      <c r="H2034" s="11">
        <f t="shared" si="62"/>
        <v>3</v>
      </c>
      <c r="I2034" s="11">
        <f t="shared" si="62"/>
        <v>0</v>
      </c>
      <c r="J2034" s="11">
        <f t="shared" si="63"/>
        <v>12</v>
      </c>
    </row>
    <row r="2035" spans="1:10" x14ac:dyDescent="0.3">
      <c r="A2035" s="7">
        <v>41354</v>
      </c>
      <c r="C2035" s="9">
        <v>-7954.5</v>
      </c>
      <c r="D2035" s="4" t="s">
        <v>15</v>
      </c>
      <c r="E2035" s="4" t="s">
        <v>29</v>
      </c>
      <c r="F2035" s="4" t="s">
        <v>149</v>
      </c>
      <c r="H2035" s="11">
        <f t="shared" si="62"/>
        <v>3</v>
      </c>
      <c r="I2035" s="11">
        <f t="shared" si="62"/>
        <v>0</v>
      </c>
      <c r="J2035" s="11">
        <f t="shared" si="63"/>
        <v>12</v>
      </c>
    </row>
    <row r="2036" spans="1:10" x14ac:dyDescent="0.3">
      <c r="A2036" s="7">
        <v>41354</v>
      </c>
      <c r="C2036" s="9">
        <v>-12724.42</v>
      </c>
      <c r="D2036" s="4" t="s">
        <v>9</v>
      </c>
      <c r="E2036" s="4" t="s">
        <v>29</v>
      </c>
      <c r="F2036" s="4" t="s">
        <v>151</v>
      </c>
      <c r="H2036" s="11">
        <f t="shared" si="62"/>
        <v>3</v>
      </c>
      <c r="I2036" s="11">
        <f t="shared" si="62"/>
        <v>0</v>
      </c>
      <c r="J2036" s="11">
        <f t="shared" si="63"/>
        <v>12</v>
      </c>
    </row>
    <row r="2037" spans="1:10" x14ac:dyDescent="0.3">
      <c r="A2037" s="7">
        <v>41354</v>
      </c>
      <c r="C2037" s="9">
        <v>-2411.2199999999998</v>
      </c>
      <c r="D2037" s="4" t="s">
        <v>15</v>
      </c>
      <c r="E2037" s="4" t="s">
        <v>29</v>
      </c>
      <c r="F2037" s="4" t="s">
        <v>160</v>
      </c>
      <c r="H2037" s="11">
        <f t="shared" si="62"/>
        <v>3</v>
      </c>
      <c r="I2037" s="11">
        <f t="shared" si="62"/>
        <v>0</v>
      </c>
      <c r="J2037" s="11">
        <f t="shared" si="63"/>
        <v>12</v>
      </c>
    </row>
    <row r="2038" spans="1:10" x14ac:dyDescent="0.3">
      <c r="A2038" s="7">
        <v>41354</v>
      </c>
      <c r="C2038" s="9">
        <v>-22100.15</v>
      </c>
      <c r="D2038" s="4" t="s">
        <v>9</v>
      </c>
      <c r="E2038" s="4" t="s">
        <v>29</v>
      </c>
      <c r="F2038" s="4" t="s">
        <v>150</v>
      </c>
      <c r="H2038" s="11">
        <f t="shared" si="62"/>
        <v>3</v>
      </c>
      <c r="I2038" s="11">
        <f t="shared" si="62"/>
        <v>0</v>
      </c>
      <c r="J2038" s="11">
        <f t="shared" si="63"/>
        <v>12</v>
      </c>
    </row>
    <row r="2039" spans="1:10" x14ac:dyDescent="0.3">
      <c r="A2039" s="7">
        <v>41354</v>
      </c>
      <c r="C2039" s="9">
        <v>-28473.75</v>
      </c>
      <c r="D2039" s="4" t="s">
        <v>16</v>
      </c>
      <c r="E2039" s="4" t="s">
        <v>29</v>
      </c>
      <c r="F2039" s="4" t="s">
        <v>158</v>
      </c>
      <c r="H2039" s="11">
        <f t="shared" si="62"/>
        <v>3</v>
      </c>
      <c r="I2039" s="11">
        <f t="shared" si="62"/>
        <v>0</v>
      </c>
      <c r="J2039" s="11">
        <f t="shared" si="63"/>
        <v>12</v>
      </c>
    </row>
    <row r="2040" spans="1:10" x14ac:dyDescent="0.3">
      <c r="A2040" s="7">
        <v>41354</v>
      </c>
      <c r="C2040" s="9">
        <v>-1611.81</v>
      </c>
      <c r="D2040" s="4" t="s">
        <v>15</v>
      </c>
      <c r="E2040" s="4" t="s">
        <v>29</v>
      </c>
      <c r="F2040" s="4" t="s">
        <v>153</v>
      </c>
      <c r="H2040" s="11">
        <f t="shared" si="62"/>
        <v>3</v>
      </c>
      <c r="I2040" s="11">
        <f t="shared" si="62"/>
        <v>0</v>
      </c>
      <c r="J2040" s="11">
        <f t="shared" si="63"/>
        <v>12</v>
      </c>
    </row>
    <row r="2041" spans="1:10" x14ac:dyDescent="0.3">
      <c r="A2041" s="7">
        <v>41354</v>
      </c>
      <c r="C2041" s="9">
        <v>-9670.8700000000008</v>
      </c>
      <c r="D2041" s="4" t="s">
        <v>15</v>
      </c>
      <c r="E2041" s="4" t="s">
        <v>29</v>
      </c>
      <c r="F2041" s="4" t="s">
        <v>163</v>
      </c>
      <c r="H2041" s="11">
        <f t="shared" si="62"/>
        <v>3</v>
      </c>
      <c r="I2041" s="11">
        <f t="shared" si="62"/>
        <v>0</v>
      </c>
      <c r="J2041" s="11">
        <f t="shared" si="63"/>
        <v>12</v>
      </c>
    </row>
    <row r="2042" spans="1:10" x14ac:dyDescent="0.3">
      <c r="A2042" s="7">
        <v>41355</v>
      </c>
      <c r="C2042" s="9">
        <v>-15930</v>
      </c>
      <c r="D2042" s="4" t="s">
        <v>15</v>
      </c>
      <c r="E2042" s="4" t="s">
        <v>29</v>
      </c>
      <c r="F2042" s="4" t="s">
        <v>160</v>
      </c>
      <c r="H2042" s="11">
        <f t="shared" si="62"/>
        <v>3</v>
      </c>
      <c r="I2042" s="11">
        <f t="shared" si="62"/>
        <v>0</v>
      </c>
      <c r="J2042" s="11">
        <f t="shared" si="63"/>
        <v>12</v>
      </c>
    </row>
    <row r="2043" spans="1:10" x14ac:dyDescent="0.3">
      <c r="A2043" s="7">
        <v>41355</v>
      </c>
      <c r="C2043" s="9">
        <v>-3225.14</v>
      </c>
      <c r="D2043" s="4" t="s">
        <v>16</v>
      </c>
      <c r="E2043" s="4" t="s">
        <v>29</v>
      </c>
      <c r="F2043" s="4" t="s">
        <v>156</v>
      </c>
      <c r="H2043" s="11">
        <f t="shared" si="62"/>
        <v>3</v>
      </c>
      <c r="I2043" s="11">
        <f t="shared" si="62"/>
        <v>0</v>
      </c>
      <c r="J2043" s="11">
        <f t="shared" si="63"/>
        <v>12</v>
      </c>
    </row>
    <row r="2044" spans="1:10" x14ac:dyDescent="0.3">
      <c r="A2044" s="7">
        <v>41355</v>
      </c>
      <c r="C2044" s="9">
        <v>-4837.71</v>
      </c>
      <c r="D2044" s="4" t="s">
        <v>9</v>
      </c>
      <c r="E2044" s="4" t="s">
        <v>29</v>
      </c>
      <c r="F2044" s="4" t="s">
        <v>155</v>
      </c>
      <c r="H2044" s="11">
        <f t="shared" si="62"/>
        <v>3</v>
      </c>
      <c r="I2044" s="11">
        <f t="shared" si="62"/>
        <v>0</v>
      </c>
      <c r="J2044" s="11">
        <f t="shared" si="63"/>
        <v>12</v>
      </c>
    </row>
    <row r="2045" spans="1:10" x14ac:dyDescent="0.3">
      <c r="A2045" s="7">
        <v>41355</v>
      </c>
      <c r="C2045" s="9">
        <v>-51268</v>
      </c>
      <c r="D2045" s="4" t="s">
        <v>15</v>
      </c>
      <c r="E2045" s="4" t="s">
        <v>29</v>
      </c>
      <c r="F2045" s="4" t="s">
        <v>166</v>
      </c>
      <c r="H2045" s="11">
        <f t="shared" si="62"/>
        <v>3</v>
      </c>
      <c r="I2045" s="11">
        <f t="shared" si="62"/>
        <v>0</v>
      </c>
      <c r="J2045" s="11">
        <f t="shared" si="63"/>
        <v>12</v>
      </c>
    </row>
    <row r="2046" spans="1:10" x14ac:dyDescent="0.3">
      <c r="A2046" s="7">
        <v>41355</v>
      </c>
      <c r="C2046" s="9">
        <v>-62167.63</v>
      </c>
      <c r="D2046" s="4" t="s">
        <v>9</v>
      </c>
      <c r="E2046" s="4" t="s">
        <v>29</v>
      </c>
      <c r="F2046" s="4" t="s">
        <v>155</v>
      </c>
      <c r="H2046" s="11">
        <f t="shared" si="62"/>
        <v>3</v>
      </c>
      <c r="I2046" s="11">
        <f t="shared" si="62"/>
        <v>0</v>
      </c>
      <c r="J2046" s="11">
        <f t="shared" si="63"/>
        <v>12</v>
      </c>
    </row>
    <row r="2047" spans="1:10" x14ac:dyDescent="0.3">
      <c r="A2047" s="7">
        <v>41358</v>
      </c>
      <c r="C2047" s="9">
        <v>-99025.65</v>
      </c>
      <c r="D2047" s="4" t="s">
        <v>15</v>
      </c>
      <c r="E2047" s="4" t="s">
        <v>29</v>
      </c>
      <c r="F2047" s="4" t="s">
        <v>168</v>
      </c>
      <c r="H2047" s="11">
        <f t="shared" si="62"/>
        <v>3</v>
      </c>
      <c r="I2047" s="11">
        <f t="shared" si="62"/>
        <v>0</v>
      </c>
      <c r="J2047" s="11">
        <f t="shared" si="63"/>
        <v>13</v>
      </c>
    </row>
    <row r="2048" spans="1:10" x14ac:dyDescent="0.3">
      <c r="A2048" s="7">
        <v>41358</v>
      </c>
      <c r="C2048" s="9">
        <v>-98627.91</v>
      </c>
      <c r="D2048" s="4" t="s">
        <v>9</v>
      </c>
      <c r="E2048" s="4" t="s">
        <v>29</v>
      </c>
      <c r="F2048" s="4" t="s">
        <v>167</v>
      </c>
      <c r="H2048" s="11">
        <f t="shared" si="62"/>
        <v>3</v>
      </c>
      <c r="I2048" s="11">
        <f t="shared" si="62"/>
        <v>0</v>
      </c>
      <c r="J2048" s="11">
        <f t="shared" si="63"/>
        <v>13</v>
      </c>
    </row>
    <row r="2049" spans="1:10" x14ac:dyDescent="0.3">
      <c r="A2049" s="7">
        <v>41364</v>
      </c>
      <c r="C2049" s="9">
        <v>-184080</v>
      </c>
      <c r="D2049" s="4" t="s">
        <v>9</v>
      </c>
      <c r="E2049" s="4" t="s">
        <v>29</v>
      </c>
      <c r="F2049" s="4" t="s">
        <v>163</v>
      </c>
      <c r="H2049" s="11">
        <f t="shared" si="62"/>
        <v>3</v>
      </c>
      <c r="I2049" s="11">
        <f t="shared" si="62"/>
        <v>0</v>
      </c>
      <c r="J2049" s="11">
        <f t="shared" si="63"/>
        <v>14</v>
      </c>
    </row>
    <row r="2050" spans="1:10" x14ac:dyDescent="0.3">
      <c r="A2050" s="7">
        <v>41364</v>
      </c>
      <c r="C2050" s="9">
        <v>-21409.54</v>
      </c>
      <c r="D2050" s="4" t="s">
        <v>9</v>
      </c>
      <c r="E2050" s="4" t="s">
        <v>29</v>
      </c>
      <c r="F2050" s="4" t="s">
        <v>153</v>
      </c>
      <c r="H2050" s="11">
        <f t="shared" si="62"/>
        <v>3</v>
      </c>
      <c r="I2050" s="11">
        <f t="shared" si="62"/>
        <v>0</v>
      </c>
      <c r="J2050" s="11">
        <f t="shared" si="63"/>
        <v>14</v>
      </c>
    </row>
    <row r="2051" spans="1:10" x14ac:dyDescent="0.3">
      <c r="A2051" s="7">
        <v>41364</v>
      </c>
      <c r="C2051" s="9">
        <v>-162130</v>
      </c>
      <c r="D2051" s="4" t="s">
        <v>15</v>
      </c>
      <c r="E2051" s="4" t="s">
        <v>29</v>
      </c>
      <c r="F2051" s="4" t="s">
        <v>168</v>
      </c>
      <c r="H2051" s="11">
        <f t="shared" si="62"/>
        <v>3</v>
      </c>
      <c r="I2051" s="11">
        <f t="shared" si="62"/>
        <v>0</v>
      </c>
      <c r="J2051" s="11">
        <f t="shared" si="63"/>
        <v>14</v>
      </c>
    </row>
    <row r="2052" spans="1:10" x14ac:dyDescent="0.3">
      <c r="A2052" s="7">
        <v>41367</v>
      </c>
      <c r="C2052" s="9">
        <v>-4916.18</v>
      </c>
      <c r="D2052" s="4" t="s">
        <v>9</v>
      </c>
      <c r="E2052" s="4" t="s">
        <v>29</v>
      </c>
      <c r="F2052" s="4" t="s">
        <v>159</v>
      </c>
      <c r="H2052" s="11">
        <f t="shared" ref="H2052:I2115" si="64">IF(ISBLANK(A2052),0,MONTH(A2052))</f>
        <v>4</v>
      </c>
      <c r="I2052" s="11">
        <f t="shared" si="64"/>
        <v>0</v>
      </c>
      <c r="J2052" s="11">
        <f t="shared" ref="J2052:J2115" si="65">WEEKNUM(A2052)</f>
        <v>14</v>
      </c>
    </row>
    <row r="2053" spans="1:10" x14ac:dyDescent="0.3">
      <c r="A2053" s="7">
        <v>41367</v>
      </c>
      <c r="C2053" s="9">
        <v>-3277.45</v>
      </c>
      <c r="D2053" s="4" t="s">
        <v>9</v>
      </c>
      <c r="E2053" s="4" t="s">
        <v>29</v>
      </c>
      <c r="F2053" s="4" t="s">
        <v>153</v>
      </c>
      <c r="H2053" s="11">
        <f t="shared" si="64"/>
        <v>4</v>
      </c>
      <c r="I2053" s="11">
        <f t="shared" si="64"/>
        <v>0</v>
      </c>
      <c r="J2053" s="11">
        <f t="shared" si="65"/>
        <v>14</v>
      </c>
    </row>
    <row r="2054" spans="1:10" x14ac:dyDescent="0.3">
      <c r="A2054" s="7">
        <v>41380</v>
      </c>
      <c r="C2054" s="9">
        <v>-4230.3</v>
      </c>
      <c r="D2054" s="4" t="s">
        <v>15</v>
      </c>
      <c r="E2054" s="4" t="s">
        <v>29</v>
      </c>
      <c r="F2054" s="4" t="s">
        <v>167</v>
      </c>
      <c r="H2054" s="11">
        <f t="shared" si="64"/>
        <v>4</v>
      </c>
      <c r="I2054" s="11">
        <f t="shared" si="64"/>
        <v>0</v>
      </c>
      <c r="J2054" s="11">
        <f t="shared" si="65"/>
        <v>16</v>
      </c>
    </row>
    <row r="2055" spans="1:10" x14ac:dyDescent="0.3">
      <c r="A2055" s="7">
        <v>41382</v>
      </c>
      <c r="C2055" s="9">
        <v>-5000</v>
      </c>
      <c r="D2055" s="4" t="s">
        <v>9</v>
      </c>
      <c r="E2055" s="4" t="s">
        <v>29</v>
      </c>
      <c r="F2055" s="4" t="s">
        <v>158</v>
      </c>
      <c r="H2055" s="11">
        <f t="shared" si="64"/>
        <v>4</v>
      </c>
      <c r="I2055" s="11">
        <f t="shared" si="64"/>
        <v>0</v>
      </c>
      <c r="J2055" s="11">
        <f t="shared" si="65"/>
        <v>16</v>
      </c>
    </row>
    <row r="2056" spans="1:10" x14ac:dyDescent="0.3">
      <c r="A2056" s="7">
        <v>41383</v>
      </c>
      <c r="C2056" s="9">
        <v>-5251</v>
      </c>
      <c r="D2056" s="4" t="s">
        <v>15</v>
      </c>
      <c r="E2056" s="4" t="s">
        <v>29</v>
      </c>
      <c r="F2056" s="4" t="s">
        <v>151</v>
      </c>
      <c r="H2056" s="11">
        <f t="shared" si="64"/>
        <v>4</v>
      </c>
      <c r="I2056" s="11">
        <f t="shared" si="64"/>
        <v>0</v>
      </c>
      <c r="J2056" s="11">
        <f t="shared" si="65"/>
        <v>16</v>
      </c>
    </row>
    <row r="2057" spans="1:10" x14ac:dyDescent="0.3">
      <c r="A2057" s="7">
        <v>41387</v>
      </c>
      <c r="C2057" s="9">
        <v>-15644.27</v>
      </c>
      <c r="D2057" s="4" t="s">
        <v>15</v>
      </c>
      <c r="E2057" s="4" t="s">
        <v>29</v>
      </c>
      <c r="F2057" s="4" t="s">
        <v>160</v>
      </c>
      <c r="H2057" s="11">
        <f t="shared" si="64"/>
        <v>4</v>
      </c>
      <c r="I2057" s="11">
        <f t="shared" si="64"/>
        <v>0</v>
      </c>
      <c r="J2057" s="11">
        <f t="shared" si="65"/>
        <v>17</v>
      </c>
    </row>
    <row r="2058" spans="1:10" x14ac:dyDescent="0.3">
      <c r="A2058" s="7">
        <v>41387</v>
      </c>
      <c r="C2058" s="9">
        <v>-21171.06</v>
      </c>
      <c r="D2058" s="4" t="s">
        <v>9</v>
      </c>
      <c r="E2058" s="4" t="s">
        <v>29</v>
      </c>
      <c r="F2058" s="4" t="s">
        <v>157</v>
      </c>
      <c r="H2058" s="11">
        <f t="shared" si="64"/>
        <v>4</v>
      </c>
      <c r="I2058" s="11">
        <f t="shared" si="64"/>
        <v>0</v>
      </c>
      <c r="J2058" s="11">
        <f t="shared" si="65"/>
        <v>17</v>
      </c>
    </row>
    <row r="2059" spans="1:10" x14ac:dyDescent="0.3">
      <c r="A2059" s="7">
        <v>41387</v>
      </c>
      <c r="C2059" s="9">
        <v>-3336.22</v>
      </c>
      <c r="D2059" s="4" t="s">
        <v>16</v>
      </c>
      <c r="E2059" s="4" t="s">
        <v>29</v>
      </c>
      <c r="F2059" s="4" t="s">
        <v>161</v>
      </c>
      <c r="H2059" s="11">
        <f t="shared" si="64"/>
        <v>4</v>
      </c>
      <c r="I2059" s="11">
        <f t="shared" si="64"/>
        <v>0</v>
      </c>
      <c r="J2059" s="11">
        <f t="shared" si="65"/>
        <v>17</v>
      </c>
    </row>
    <row r="2060" spans="1:10" x14ac:dyDescent="0.3">
      <c r="A2060" s="7">
        <v>41387</v>
      </c>
      <c r="C2060" s="9">
        <v>-22596.07</v>
      </c>
      <c r="D2060" s="4" t="s">
        <v>16</v>
      </c>
      <c r="E2060" s="4" t="s">
        <v>29</v>
      </c>
      <c r="F2060" s="4" t="s">
        <v>152</v>
      </c>
      <c r="H2060" s="11">
        <f t="shared" si="64"/>
        <v>4</v>
      </c>
      <c r="I2060" s="11">
        <f t="shared" si="64"/>
        <v>0</v>
      </c>
      <c r="J2060" s="11">
        <f t="shared" si="65"/>
        <v>17</v>
      </c>
    </row>
    <row r="2061" spans="1:10" x14ac:dyDescent="0.3">
      <c r="A2061" s="7">
        <v>41387</v>
      </c>
      <c r="C2061" s="9">
        <v>-9544.98</v>
      </c>
      <c r="D2061" s="4" t="s">
        <v>16</v>
      </c>
      <c r="E2061" s="4" t="s">
        <v>29</v>
      </c>
      <c r="F2061" s="4" t="s">
        <v>148</v>
      </c>
      <c r="H2061" s="11">
        <f t="shared" si="64"/>
        <v>4</v>
      </c>
      <c r="I2061" s="11">
        <f t="shared" si="64"/>
        <v>0</v>
      </c>
      <c r="J2061" s="11">
        <f t="shared" si="65"/>
        <v>17</v>
      </c>
    </row>
    <row r="2062" spans="1:10" x14ac:dyDescent="0.3">
      <c r="A2062" s="7">
        <v>41387</v>
      </c>
      <c r="C2062" s="9">
        <v>-967.68</v>
      </c>
      <c r="D2062" s="4" t="s">
        <v>16</v>
      </c>
      <c r="E2062" s="4" t="s">
        <v>29</v>
      </c>
      <c r="F2062" s="4" t="s">
        <v>168</v>
      </c>
      <c r="H2062" s="11">
        <f t="shared" si="64"/>
        <v>4</v>
      </c>
      <c r="I2062" s="11">
        <f t="shared" si="64"/>
        <v>0</v>
      </c>
      <c r="J2062" s="11">
        <f t="shared" si="65"/>
        <v>17</v>
      </c>
    </row>
    <row r="2063" spans="1:10" x14ac:dyDescent="0.3">
      <c r="A2063" s="7">
        <v>41388</v>
      </c>
      <c r="C2063" s="9">
        <v>-27961.17</v>
      </c>
      <c r="D2063" s="4" t="s">
        <v>15</v>
      </c>
      <c r="E2063" s="4" t="s">
        <v>29</v>
      </c>
      <c r="F2063" s="4" t="s">
        <v>150</v>
      </c>
      <c r="H2063" s="11">
        <f t="shared" si="64"/>
        <v>4</v>
      </c>
      <c r="I2063" s="11">
        <f t="shared" si="64"/>
        <v>0</v>
      </c>
      <c r="J2063" s="11">
        <f t="shared" si="65"/>
        <v>17</v>
      </c>
    </row>
    <row r="2064" spans="1:10" x14ac:dyDescent="0.3">
      <c r="A2064" s="7">
        <v>41387</v>
      </c>
      <c r="C2064" s="9">
        <v>-10432.69</v>
      </c>
      <c r="D2064" s="4" t="s">
        <v>16</v>
      </c>
      <c r="E2064" s="4" t="s">
        <v>29</v>
      </c>
      <c r="F2064" s="4" t="s">
        <v>156</v>
      </c>
      <c r="H2064" s="11">
        <f t="shared" si="64"/>
        <v>4</v>
      </c>
      <c r="I2064" s="11">
        <f t="shared" si="64"/>
        <v>0</v>
      </c>
      <c r="J2064" s="11">
        <f t="shared" si="65"/>
        <v>17</v>
      </c>
    </row>
    <row r="2065" spans="1:10" x14ac:dyDescent="0.3">
      <c r="A2065" s="7">
        <v>41387</v>
      </c>
      <c r="C2065" s="9">
        <v>-10621.74</v>
      </c>
      <c r="D2065" s="4" t="s">
        <v>15</v>
      </c>
      <c r="E2065" s="4" t="s">
        <v>29</v>
      </c>
      <c r="F2065" s="4" t="s">
        <v>149</v>
      </c>
      <c r="H2065" s="11">
        <f t="shared" si="64"/>
        <v>4</v>
      </c>
      <c r="I2065" s="11">
        <f t="shared" si="64"/>
        <v>0</v>
      </c>
      <c r="J2065" s="11">
        <f t="shared" si="65"/>
        <v>17</v>
      </c>
    </row>
    <row r="2066" spans="1:10" x14ac:dyDescent="0.3">
      <c r="A2066" s="7">
        <v>41387</v>
      </c>
      <c r="C2066" s="9">
        <v>-24488.84</v>
      </c>
      <c r="D2066" s="4" t="s">
        <v>15</v>
      </c>
      <c r="E2066" s="4" t="s">
        <v>29</v>
      </c>
      <c r="F2066" s="4" t="s">
        <v>163</v>
      </c>
      <c r="H2066" s="11">
        <f t="shared" si="64"/>
        <v>4</v>
      </c>
      <c r="I2066" s="11">
        <f t="shared" si="64"/>
        <v>0</v>
      </c>
      <c r="J2066" s="11">
        <f t="shared" si="65"/>
        <v>17</v>
      </c>
    </row>
    <row r="2067" spans="1:10" x14ac:dyDescent="0.3">
      <c r="A2067" s="7">
        <v>41387</v>
      </c>
      <c r="C2067" s="9">
        <v>-14606.86</v>
      </c>
      <c r="D2067" s="4" t="s">
        <v>15</v>
      </c>
      <c r="E2067" s="4" t="s">
        <v>29</v>
      </c>
      <c r="F2067" s="4" t="s">
        <v>154</v>
      </c>
      <c r="H2067" s="11">
        <f t="shared" si="64"/>
        <v>4</v>
      </c>
      <c r="I2067" s="11">
        <f t="shared" si="64"/>
        <v>0</v>
      </c>
      <c r="J2067" s="11">
        <f t="shared" si="65"/>
        <v>17</v>
      </c>
    </row>
    <row r="2068" spans="1:10" x14ac:dyDescent="0.3">
      <c r="A2068" s="7">
        <v>41387</v>
      </c>
      <c r="C2068" s="9">
        <v>-42623.85</v>
      </c>
      <c r="D2068" s="4" t="s">
        <v>16</v>
      </c>
      <c r="E2068" s="4" t="s">
        <v>29</v>
      </c>
      <c r="F2068" s="4" t="s">
        <v>152</v>
      </c>
      <c r="H2068" s="11">
        <f t="shared" si="64"/>
        <v>4</v>
      </c>
      <c r="I2068" s="11">
        <f t="shared" si="64"/>
        <v>0</v>
      </c>
      <c r="J2068" s="11">
        <f t="shared" si="65"/>
        <v>17</v>
      </c>
    </row>
    <row r="2069" spans="1:10" x14ac:dyDescent="0.3">
      <c r="A2069" s="7">
        <v>41388</v>
      </c>
      <c r="C2069" s="9">
        <v>-4361.91</v>
      </c>
      <c r="D2069" s="4" t="s">
        <v>9</v>
      </c>
      <c r="E2069" s="4" t="s">
        <v>29</v>
      </c>
      <c r="F2069" s="4" t="s">
        <v>148</v>
      </c>
      <c r="H2069" s="11">
        <f t="shared" si="64"/>
        <v>4</v>
      </c>
      <c r="I2069" s="11">
        <f t="shared" si="64"/>
        <v>0</v>
      </c>
      <c r="J2069" s="11">
        <f t="shared" si="65"/>
        <v>17</v>
      </c>
    </row>
    <row r="2070" spans="1:10" x14ac:dyDescent="0.3">
      <c r="A2070" s="7">
        <v>41388</v>
      </c>
      <c r="C2070" s="9">
        <v>-10807.9</v>
      </c>
      <c r="D2070" s="4" t="s">
        <v>15</v>
      </c>
      <c r="E2070" s="4" t="s">
        <v>29</v>
      </c>
      <c r="F2070" s="4" t="s">
        <v>155</v>
      </c>
      <c r="H2070" s="11">
        <f t="shared" si="64"/>
        <v>4</v>
      </c>
      <c r="I2070" s="11">
        <f t="shared" si="64"/>
        <v>0</v>
      </c>
      <c r="J2070" s="11">
        <f t="shared" si="65"/>
        <v>17</v>
      </c>
    </row>
    <row r="2071" spans="1:10" x14ac:dyDescent="0.3">
      <c r="A2071" s="7">
        <v>41388</v>
      </c>
      <c r="C2071" s="9">
        <v>-625.57000000000005</v>
      </c>
      <c r="D2071" s="4" t="s">
        <v>9</v>
      </c>
      <c r="E2071" s="4" t="s">
        <v>29</v>
      </c>
      <c r="F2071" s="4" t="s">
        <v>155</v>
      </c>
      <c r="H2071" s="11">
        <f t="shared" si="64"/>
        <v>4</v>
      </c>
      <c r="I2071" s="11">
        <f t="shared" si="64"/>
        <v>0</v>
      </c>
      <c r="J2071" s="11">
        <f t="shared" si="65"/>
        <v>17</v>
      </c>
    </row>
    <row r="2072" spans="1:10" x14ac:dyDescent="0.3">
      <c r="A2072" s="7">
        <v>41388</v>
      </c>
      <c r="C2072" s="9">
        <v>-18691.099999999999</v>
      </c>
      <c r="D2072" s="4" t="s">
        <v>16</v>
      </c>
      <c r="E2072" s="4" t="s">
        <v>29</v>
      </c>
      <c r="F2072" s="4" t="s">
        <v>148</v>
      </c>
      <c r="H2072" s="11">
        <f t="shared" si="64"/>
        <v>4</v>
      </c>
      <c r="I2072" s="11">
        <f t="shared" si="64"/>
        <v>0</v>
      </c>
      <c r="J2072" s="11">
        <f t="shared" si="65"/>
        <v>17</v>
      </c>
    </row>
    <row r="2073" spans="1:10" x14ac:dyDescent="0.3">
      <c r="A2073" s="7">
        <v>41388</v>
      </c>
      <c r="C2073" s="9">
        <v>-13021.34</v>
      </c>
      <c r="D2073" s="4" t="s">
        <v>15</v>
      </c>
      <c r="E2073" s="4" t="s">
        <v>29</v>
      </c>
      <c r="F2073" s="4" t="s">
        <v>148</v>
      </c>
      <c r="H2073" s="11">
        <f t="shared" si="64"/>
        <v>4</v>
      </c>
      <c r="I2073" s="11">
        <f t="shared" si="64"/>
        <v>0</v>
      </c>
      <c r="J2073" s="11">
        <f t="shared" si="65"/>
        <v>17</v>
      </c>
    </row>
    <row r="2074" spans="1:10" x14ac:dyDescent="0.3">
      <c r="A2074" s="7">
        <v>41388</v>
      </c>
      <c r="C2074" s="9">
        <v>-12711.96</v>
      </c>
      <c r="D2074" s="4" t="s">
        <v>15</v>
      </c>
      <c r="E2074" s="4" t="s">
        <v>29</v>
      </c>
      <c r="F2074" s="4" t="s">
        <v>149</v>
      </c>
      <c r="H2074" s="11">
        <f t="shared" si="64"/>
        <v>4</v>
      </c>
      <c r="I2074" s="11">
        <f t="shared" si="64"/>
        <v>0</v>
      </c>
      <c r="J2074" s="11">
        <f t="shared" si="65"/>
        <v>17</v>
      </c>
    </row>
    <row r="2075" spans="1:10" x14ac:dyDescent="0.3">
      <c r="A2075" s="7">
        <v>41388</v>
      </c>
      <c r="C2075" s="9">
        <v>-106612.82</v>
      </c>
      <c r="D2075" s="4" t="s">
        <v>15</v>
      </c>
      <c r="E2075" s="4" t="s">
        <v>29</v>
      </c>
      <c r="F2075" s="4" t="s">
        <v>155</v>
      </c>
      <c r="H2075" s="11">
        <f t="shared" si="64"/>
        <v>4</v>
      </c>
      <c r="I2075" s="11">
        <f t="shared" si="64"/>
        <v>0</v>
      </c>
      <c r="J2075" s="11">
        <f t="shared" si="65"/>
        <v>17</v>
      </c>
    </row>
    <row r="2076" spans="1:10" x14ac:dyDescent="0.3">
      <c r="A2076" s="7">
        <v>41388</v>
      </c>
      <c r="C2076" s="9">
        <v>-9212.48</v>
      </c>
      <c r="D2076" s="4" t="s">
        <v>16</v>
      </c>
      <c r="E2076" s="4" t="s">
        <v>29</v>
      </c>
      <c r="F2076" s="4" t="s">
        <v>155</v>
      </c>
      <c r="H2076" s="11">
        <f t="shared" si="64"/>
        <v>4</v>
      </c>
      <c r="I2076" s="11">
        <f t="shared" si="64"/>
        <v>0</v>
      </c>
      <c r="J2076" s="11">
        <f t="shared" si="65"/>
        <v>17</v>
      </c>
    </row>
    <row r="2077" spans="1:10" x14ac:dyDescent="0.3">
      <c r="A2077" s="7">
        <v>41388</v>
      </c>
      <c r="C2077" s="9">
        <v>-47446.33</v>
      </c>
      <c r="D2077" s="4" t="s">
        <v>16</v>
      </c>
      <c r="E2077" s="4" t="s">
        <v>29</v>
      </c>
      <c r="F2077" s="4" t="s">
        <v>159</v>
      </c>
      <c r="H2077" s="11">
        <f t="shared" si="64"/>
        <v>4</v>
      </c>
      <c r="I2077" s="11">
        <f t="shared" si="64"/>
        <v>0</v>
      </c>
      <c r="J2077" s="11">
        <f t="shared" si="65"/>
        <v>17</v>
      </c>
    </row>
    <row r="2078" spans="1:10" x14ac:dyDescent="0.3">
      <c r="A2078" s="7">
        <v>41388</v>
      </c>
      <c r="C2078" s="9">
        <v>-3130</v>
      </c>
      <c r="D2078" s="4" t="s">
        <v>15</v>
      </c>
      <c r="E2078" s="4" t="s">
        <v>29</v>
      </c>
      <c r="F2078" s="4" t="s">
        <v>159</v>
      </c>
      <c r="H2078" s="11">
        <f t="shared" si="64"/>
        <v>4</v>
      </c>
      <c r="I2078" s="11">
        <f t="shared" si="64"/>
        <v>0</v>
      </c>
      <c r="J2078" s="11">
        <f t="shared" si="65"/>
        <v>17</v>
      </c>
    </row>
    <row r="2079" spans="1:10" x14ac:dyDescent="0.3">
      <c r="A2079" s="7">
        <v>41388</v>
      </c>
      <c r="C2079" s="9">
        <v>-315262.01</v>
      </c>
      <c r="D2079" s="4" t="s">
        <v>15</v>
      </c>
      <c r="E2079" s="4" t="s">
        <v>29</v>
      </c>
      <c r="F2079" s="4" t="s">
        <v>161</v>
      </c>
      <c r="H2079" s="11">
        <f t="shared" si="64"/>
        <v>4</v>
      </c>
      <c r="I2079" s="11">
        <f t="shared" si="64"/>
        <v>0</v>
      </c>
      <c r="J2079" s="11">
        <f t="shared" si="65"/>
        <v>17</v>
      </c>
    </row>
    <row r="2080" spans="1:10" x14ac:dyDescent="0.3">
      <c r="A2080" s="7">
        <v>41388</v>
      </c>
      <c r="C2080" s="9">
        <v>-119305.05</v>
      </c>
      <c r="D2080" s="4" t="s">
        <v>16</v>
      </c>
      <c r="E2080" s="4" t="s">
        <v>29</v>
      </c>
      <c r="F2080" s="4" t="s">
        <v>163</v>
      </c>
      <c r="H2080" s="11">
        <f t="shared" si="64"/>
        <v>4</v>
      </c>
      <c r="I2080" s="11">
        <f t="shared" si="64"/>
        <v>0</v>
      </c>
      <c r="J2080" s="11">
        <f t="shared" si="65"/>
        <v>17</v>
      </c>
    </row>
    <row r="2081" spans="1:10" x14ac:dyDescent="0.3">
      <c r="A2081" s="7">
        <v>41389</v>
      </c>
      <c r="C2081" s="9">
        <v>-2720.76</v>
      </c>
      <c r="D2081" s="4" t="s">
        <v>15</v>
      </c>
      <c r="E2081" s="4" t="s">
        <v>29</v>
      </c>
      <c r="F2081" s="4" t="s">
        <v>158</v>
      </c>
      <c r="H2081" s="11">
        <f t="shared" si="64"/>
        <v>4</v>
      </c>
      <c r="I2081" s="11">
        <f t="shared" si="64"/>
        <v>0</v>
      </c>
      <c r="J2081" s="11">
        <f t="shared" si="65"/>
        <v>17</v>
      </c>
    </row>
    <row r="2082" spans="1:10" x14ac:dyDescent="0.3">
      <c r="A2082" s="7">
        <v>41390</v>
      </c>
      <c r="C2082" s="9">
        <v>-14631.7</v>
      </c>
      <c r="D2082" s="4" t="s">
        <v>16</v>
      </c>
      <c r="E2082" s="4" t="s">
        <v>29</v>
      </c>
      <c r="F2082" s="4" t="s">
        <v>159</v>
      </c>
      <c r="H2082" s="11">
        <f t="shared" si="64"/>
        <v>4</v>
      </c>
      <c r="I2082" s="11">
        <f t="shared" si="64"/>
        <v>0</v>
      </c>
      <c r="J2082" s="11">
        <f t="shared" si="65"/>
        <v>17</v>
      </c>
    </row>
    <row r="2083" spans="1:10" x14ac:dyDescent="0.3">
      <c r="A2083" s="7">
        <v>41390</v>
      </c>
      <c r="C2083" s="9">
        <v>-2300.8000000000002</v>
      </c>
      <c r="D2083" s="4" t="s">
        <v>16</v>
      </c>
      <c r="E2083" s="4" t="s">
        <v>29</v>
      </c>
      <c r="F2083" s="4" t="s">
        <v>150</v>
      </c>
      <c r="H2083" s="11">
        <f t="shared" si="64"/>
        <v>4</v>
      </c>
      <c r="I2083" s="11">
        <f t="shared" si="64"/>
        <v>0</v>
      </c>
      <c r="J2083" s="11">
        <f t="shared" si="65"/>
        <v>17</v>
      </c>
    </row>
    <row r="2084" spans="1:10" x14ac:dyDescent="0.3">
      <c r="A2084" s="7">
        <v>41390</v>
      </c>
      <c r="C2084" s="9">
        <v>-13380.09</v>
      </c>
      <c r="D2084" s="4" t="s">
        <v>16</v>
      </c>
      <c r="E2084" s="4" t="s">
        <v>29</v>
      </c>
      <c r="F2084" s="4" t="s">
        <v>166</v>
      </c>
      <c r="H2084" s="11">
        <f t="shared" si="64"/>
        <v>4</v>
      </c>
      <c r="I2084" s="11">
        <f t="shared" si="64"/>
        <v>0</v>
      </c>
      <c r="J2084" s="11">
        <f t="shared" si="65"/>
        <v>17</v>
      </c>
    </row>
    <row r="2085" spans="1:10" x14ac:dyDescent="0.3">
      <c r="A2085" s="7">
        <v>41390</v>
      </c>
      <c r="C2085" s="9">
        <v>-20152.830000000002</v>
      </c>
      <c r="D2085" s="4" t="s">
        <v>9</v>
      </c>
      <c r="E2085" s="4" t="s">
        <v>29</v>
      </c>
      <c r="F2085" s="4" t="s">
        <v>168</v>
      </c>
      <c r="H2085" s="11">
        <f t="shared" si="64"/>
        <v>4</v>
      </c>
      <c r="I2085" s="11">
        <f t="shared" si="64"/>
        <v>0</v>
      </c>
      <c r="J2085" s="11">
        <f t="shared" si="65"/>
        <v>17</v>
      </c>
    </row>
    <row r="2086" spans="1:10" x14ac:dyDescent="0.3">
      <c r="A2086" s="7">
        <v>41390</v>
      </c>
      <c r="C2086" s="9">
        <v>-3855.71</v>
      </c>
      <c r="D2086" s="4" t="s">
        <v>9</v>
      </c>
      <c r="E2086" s="4" t="s">
        <v>29</v>
      </c>
      <c r="F2086" s="4" t="s">
        <v>165</v>
      </c>
      <c r="H2086" s="11">
        <f t="shared" si="64"/>
        <v>4</v>
      </c>
      <c r="I2086" s="11">
        <f t="shared" si="64"/>
        <v>0</v>
      </c>
      <c r="J2086" s="11">
        <f t="shared" si="65"/>
        <v>17</v>
      </c>
    </row>
    <row r="2087" spans="1:10" x14ac:dyDescent="0.3">
      <c r="A2087" s="7">
        <v>41390</v>
      </c>
      <c r="C2087" s="9">
        <v>-20119.45</v>
      </c>
      <c r="D2087" s="4" t="s">
        <v>16</v>
      </c>
      <c r="E2087" s="4" t="s">
        <v>29</v>
      </c>
      <c r="F2087" s="4" t="s">
        <v>158</v>
      </c>
      <c r="H2087" s="11">
        <f t="shared" si="64"/>
        <v>4</v>
      </c>
      <c r="I2087" s="11">
        <f t="shared" si="64"/>
        <v>0</v>
      </c>
      <c r="J2087" s="11">
        <f t="shared" si="65"/>
        <v>17</v>
      </c>
    </row>
    <row r="2088" spans="1:10" x14ac:dyDescent="0.3">
      <c r="A2088" s="7">
        <v>41390</v>
      </c>
      <c r="C2088" s="9">
        <v>-7607.12</v>
      </c>
      <c r="D2088" s="4" t="s">
        <v>16</v>
      </c>
      <c r="E2088" s="4" t="s">
        <v>29</v>
      </c>
      <c r="F2088" s="4" t="s">
        <v>167</v>
      </c>
      <c r="H2088" s="11">
        <f t="shared" si="64"/>
        <v>4</v>
      </c>
      <c r="I2088" s="11">
        <f t="shared" si="64"/>
        <v>0</v>
      </c>
      <c r="J2088" s="11">
        <f t="shared" si="65"/>
        <v>17</v>
      </c>
    </row>
    <row r="2089" spans="1:10" x14ac:dyDescent="0.3">
      <c r="A2089" s="7">
        <v>41389</v>
      </c>
      <c r="C2089" s="9">
        <v>-5546.71</v>
      </c>
      <c r="D2089" s="4" t="s">
        <v>9</v>
      </c>
      <c r="E2089" s="4" t="s">
        <v>29</v>
      </c>
      <c r="F2089" s="4" t="s">
        <v>157</v>
      </c>
      <c r="H2089" s="11">
        <f t="shared" si="64"/>
        <v>4</v>
      </c>
      <c r="I2089" s="11">
        <f t="shared" si="64"/>
        <v>0</v>
      </c>
      <c r="J2089" s="11">
        <f t="shared" si="65"/>
        <v>17</v>
      </c>
    </row>
    <row r="2090" spans="1:10" x14ac:dyDescent="0.3">
      <c r="A2090" s="7">
        <v>41393</v>
      </c>
      <c r="C2090" s="9">
        <v>-35685.57</v>
      </c>
      <c r="D2090" s="4" t="s">
        <v>9</v>
      </c>
      <c r="E2090" s="4" t="s">
        <v>29</v>
      </c>
      <c r="F2090" s="4" t="s">
        <v>148</v>
      </c>
      <c r="H2090" s="11">
        <f t="shared" si="64"/>
        <v>4</v>
      </c>
      <c r="I2090" s="11">
        <f t="shared" si="64"/>
        <v>0</v>
      </c>
      <c r="J2090" s="11">
        <f t="shared" si="65"/>
        <v>18</v>
      </c>
    </row>
    <row r="2091" spans="1:10" x14ac:dyDescent="0.3">
      <c r="A2091" s="7">
        <v>41393</v>
      </c>
      <c r="C2091" s="9">
        <v>-3575.75</v>
      </c>
      <c r="D2091" s="4" t="s">
        <v>9</v>
      </c>
      <c r="E2091" s="4" t="s">
        <v>29</v>
      </c>
      <c r="F2091" s="4" t="s">
        <v>149</v>
      </c>
      <c r="H2091" s="11">
        <f t="shared" si="64"/>
        <v>4</v>
      </c>
      <c r="I2091" s="11">
        <f t="shared" si="64"/>
        <v>0</v>
      </c>
      <c r="J2091" s="11">
        <f t="shared" si="65"/>
        <v>18</v>
      </c>
    </row>
    <row r="2092" spans="1:10" x14ac:dyDescent="0.3">
      <c r="A2092" s="7">
        <v>41401</v>
      </c>
      <c r="C2092" s="9">
        <v>-68934.55</v>
      </c>
      <c r="D2092" s="4" t="s">
        <v>15</v>
      </c>
      <c r="E2092" s="4" t="s">
        <v>29</v>
      </c>
      <c r="F2092" s="4" t="s">
        <v>148</v>
      </c>
      <c r="H2092" s="11">
        <f t="shared" si="64"/>
        <v>5</v>
      </c>
      <c r="I2092" s="11">
        <f t="shared" si="64"/>
        <v>0</v>
      </c>
      <c r="J2092" s="11">
        <f t="shared" si="65"/>
        <v>19</v>
      </c>
    </row>
    <row r="2093" spans="1:10" x14ac:dyDescent="0.3">
      <c r="A2093" s="7">
        <v>41402</v>
      </c>
      <c r="C2093" s="9">
        <v>-671076.21</v>
      </c>
      <c r="D2093" s="4" t="s">
        <v>9</v>
      </c>
      <c r="E2093" s="4" t="s">
        <v>29</v>
      </c>
      <c r="F2093" s="4" t="s">
        <v>155</v>
      </c>
      <c r="H2093" s="11">
        <f t="shared" si="64"/>
        <v>5</v>
      </c>
      <c r="I2093" s="11">
        <f t="shared" si="64"/>
        <v>0</v>
      </c>
      <c r="J2093" s="11">
        <f t="shared" si="65"/>
        <v>19</v>
      </c>
    </row>
    <row r="2094" spans="1:10" x14ac:dyDescent="0.3">
      <c r="A2094" s="7">
        <v>41402</v>
      </c>
      <c r="C2094" s="9">
        <v>-70285.17</v>
      </c>
      <c r="D2094" s="4" t="s">
        <v>15</v>
      </c>
      <c r="E2094" s="4" t="s">
        <v>29</v>
      </c>
      <c r="F2094" s="4" t="s">
        <v>157</v>
      </c>
      <c r="H2094" s="11">
        <f t="shared" si="64"/>
        <v>5</v>
      </c>
      <c r="I2094" s="11">
        <f t="shared" si="64"/>
        <v>0</v>
      </c>
      <c r="J2094" s="11">
        <f t="shared" si="65"/>
        <v>19</v>
      </c>
    </row>
    <row r="2095" spans="1:10" x14ac:dyDescent="0.3">
      <c r="A2095" s="7">
        <v>41402</v>
      </c>
      <c r="C2095" s="9">
        <v>-3913.54</v>
      </c>
      <c r="D2095" s="4" t="s">
        <v>16</v>
      </c>
      <c r="E2095" s="4" t="s">
        <v>29</v>
      </c>
      <c r="F2095" s="4" t="s">
        <v>151</v>
      </c>
      <c r="H2095" s="11">
        <f t="shared" si="64"/>
        <v>5</v>
      </c>
      <c r="I2095" s="11">
        <f t="shared" si="64"/>
        <v>0</v>
      </c>
      <c r="J2095" s="11">
        <f t="shared" si="65"/>
        <v>19</v>
      </c>
    </row>
    <row r="2096" spans="1:10" x14ac:dyDescent="0.3">
      <c r="A2096" s="7">
        <v>41402</v>
      </c>
      <c r="C2096" s="9">
        <v>-37841.93</v>
      </c>
      <c r="D2096" s="4" t="s">
        <v>9</v>
      </c>
      <c r="E2096" s="4" t="s">
        <v>29</v>
      </c>
      <c r="F2096" s="4" t="s">
        <v>154</v>
      </c>
      <c r="H2096" s="11">
        <f t="shared" si="64"/>
        <v>5</v>
      </c>
      <c r="I2096" s="11">
        <f t="shared" si="64"/>
        <v>0</v>
      </c>
      <c r="J2096" s="11">
        <f t="shared" si="65"/>
        <v>19</v>
      </c>
    </row>
    <row r="2097" spans="1:10" x14ac:dyDescent="0.3">
      <c r="A2097" s="7">
        <v>41402</v>
      </c>
      <c r="C2097" s="9">
        <v>-2496</v>
      </c>
      <c r="D2097" s="4" t="s">
        <v>9</v>
      </c>
      <c r="E2097" s="4" t="s">
        <v>29</v>
      </c>
      <c r="F2097" s="4" t="s">
        <v>148</v>
      </c>
      <c r="H2097" s="11">
        <f t="shared" si="64"/>
        <v>5</v>
      </c>
      <c r="I2097" s="11">
        <f t="shared" si="64"/>
        <v>0</v>
      </c>
      <c r="J2097" s="11">
        <f t="shared" si="65"/>
        <v>19</v>
      </c>
    </row>
    <row r="2098" spans="1:10" x14ac:dyDescent="0.3">
      <c r="A2098" s="7">
        <v>41402</v>
      </c>
      <c r="C2098" s="9">
        <v>-38757.870000000003</v>
      </c>
      <c r="D2098" s="4" t="s">
        <v>9</v>
      </c>
      <c r="E2098" s="4" t="s">
        <v>29</v>
      </c>
      <c r="F2098" s="4" t="s">
        <v>163</v>
      </c>
      <c r="H2098" s="11">
        <f t="shared" si="64"/>
        <v>5</v>
      </c>
      <c r="I2098" s="11">
        <f t="shared" si="64"/>
        <v>0</v>
      </c>
      <c r="J2098" s="11">
        <f t="shared" si="65"/>
        <v>19</v>
      </c>
    </row>
    <row r="2099" spans="1:10" x14ac:dyDescent="0.3">
      <c r="A2099" s="7">
        <v>41402</v>
      </c>
      <c r="C2099" s="9">
        <v>-1851</v>
      </c>
      <c r="D2099" s="4" t="s">
        <v>16</v>
      </c>
      <c r="E2099" s="4" t="s">
        <v>29</v>
      </c>
      <c r="F2099" s="4" t="s">
        <v>164</v>
      </c>
      <c r="H2099" s="11">
        <f t="shared" si="64"/>
        <v>5</v>
      </c>
      <c r="I2099" s="11">
        <f t="shared" si="64"/>
        <v>0</v>
      </c>
      <c r="J2099" s="11">
        <f t="shared" si="65"/>
        <v>19</v>
      </c>
    </row>
    <row r="2100" spans="1:10" x14ac:dyDescent="0.3">
      <c r="A2100" s="7">
        <v>41402</v>
      </c>
      <c r="C2100" s="9">
        <v>-3990.28</v>
      </c>
      <c r="D2100" s="4" t="s">
        <v>16</v>
      </c>
      <c r="E2100" s="4" t="s">
        <v>29</v>
      </c>
      <c r="F2100" s="4" t="s">
        <v>151</v>
      </c>
      <c r="H2100" s="11">
        <f t="shared" si="64"/>
        <v>5</v>
      </c>
      <c r="I2100" s="11">
        <f t="shared" si="64"/>
        <v>0</v>
      </c>
      <c r="J2100" s="11">
        <f t="shared" si="65"/>
        <v>19</v>
      </c>
    </row>
    <row r="2101" spans="1:10" x14ac:dyDescent="0.3">
      <c r="A2101" s="7">
        <v>41402</v>
      </c>
      <c r="C2101" s="9">
        <v>-25092.97</v>
      </c>
      <c r="D2101" s="4" t="s">
        <v>16</v>
      </c>
      <c r="E2101" s="4" t="s">
        <v>29</v>
      </c>
      <c r="F2101" s="4" t="s">
        <v>151</v>
      </c>
      <c r="H2101" s="11">
        <f t="shared" si="64"/>
        <v>5</v>
      </c>
      <c r="I2101" s="11">
        <f t="shared" si="64"/>
        <v>0</v>
      </c>
      <c r="J2101" s="11">
        <f t="shared" si="65"/>
        <v>19</v>
      </c>
    </row>
    <row r="2102" spans="1:10" x14ac:dyDescent="0.3">
      <c r="A2102" s="7">
        <v>41402</v>
      </c>
      <c r="C2102" s="9">
        <v>-65804.78</v>
      </c>
      <c r="D2102" s="4" t="s">
        <v>16</v>
      </c>
      <c r="E2102" s="4" t="s">
        <v>29</v>
      </c>
      <c r="F2102" s="4" t="s">
        <v>168</v>
      </c>
      <c r="H2102" s="11">
        <f t="shared" si="64"/>
        <v>5</v>
      </c>
      <c r="I2102" s="11">
        <f t="shared" si="64"/>
        <v>0</v>
      </c>
      <c r="J2102" s="11">
        <f t="shared" si="65"/>
        <v>19</v>
      </c>
    </row>
    <row r="2103" spans="1:10" x14ac:dyDescent="0.3">
      <c r="A2103" s="7">
        <v>41402</v>
      </c>
      <c r="C2103" s="9">
        <v>-55926.53</v>
      </c>
      <c r="D2103" s="4" t="s">
        <v>9</v>
      </c>
      <c r="E2103" s="4" t="s">
        <v>29</v>
      </c>
      <c r="F2103" s="4" t="s">
        <v>156</v>
      </c>
      <c r="H2103" s="11">
        <f t="shared" si="64"/>
        <v>5</v>
      </c>
      <c r="I2103" s="11">
        <f t="shared" si="64"/>
        <v>0</v>
      </c>
      <c r="J2103" s="11">
        <f t="shared" si="65"/>
        <v>19</v>
      </c>
    </row>
    <row r="2104" spans="1:10" x14ac:dyDescent="0.3">
      <c r="A2104" s="7">
        <v>41402</v>
      </c>
      <c r="C2104" s="9">
        <v>-3352.14</v>
      </c>
      <c r="D2104" s="4" t="s">
        <v>16</v>
      </c>
      <c r="E2104" s="4" t="s">
        <v>29</v>
      </c>
      <c r="F2104" s="4" t="s">
        <v>156</v>
      </c>
      <c r="H2104" s="11">
        <f t="shared" si="64"/>
        <v>5</v>
      </c>
      <c r="I2104" s="11">
        <f t="shared" si="64"/>
        <v>0</v>
      </c>
      <c r="J2104" s="11">
        <f t="shared" si="65"/>
        <v>19</v>
      </c>
    </row>
    <row r="2105" spans="1:10" x14ac:dyDescent="0.3">
      <c r="A2105" s="7">
        <v>41402</v>
      </c>
      <c r="C2105" s="9">
        <v>-10082.14</v>
      </c>
      <c r="D2105" s="4" t="s">
        <v>15</v>
      </c>
      <c r="E2105" s="4" t="s">
        <v>29</v>
      </c>
      <c r="F2105" s="4" t="s">
        <v>166</v>
      </c>
      <c r="H2105" s="11">
        <f t="shared" si="64"/>
        <v>5</v>
      </c>
      <c r="I2105" s="11">
        <f t="shared" si="64"/>
        <v>0</v>
      </c>
      <c r="J2105" s="11">
        <f t="shared" si="65"/>
        <v>19</v>
      </c>
    </row>
    <row r="2106" spans="1:10" x14ac:dyDescent="0.3">
      <c r="A2106" s="7">
        <v>41402</v>
      </c>
      <c r="C2106" s="9">
        <v>-14335.72</v>
      </c>
      <c r="D2106" s="4" t="s">
        <v>15</v>
      </c>
      <c r="E2106" s="4" t="s">
        <v>29</v>
      </c>
      <c r="F2106" s="4" t="s">
        <v>153</v>
      </c>
      <c r="H2106" s="11">
        <f t="shared" si="64"/>
        <v>5</v>
      </c>
      <c r="I2106" s="11">
        <f t="shared" si="64"/>
        <v>0</v>
      </c>
      <c r="J2106" s="11">
        <f t="shared" si="65"/>
        <v>19</v>
      </c>
    </row>
    <row r="2107" spans="1:10" x14ac:dyDescent="0.3">
      <c r="A2107" s="7">
        <v>41402</v>
      </c>
      <c r="C2107" s="9">
        <v>-1066.3499999999999</v>
      </c>
      <c r="D2107" s="4" t="s">
        <v>9</v>
      </c>
      <c r="E2107" s="4" t="s">
        <v>29</v>
      </c>
      <c r="F2107" s="4" t="s">
        <v>162</v>
      </c>
      <c r="H2107" s="11">
        <f t="shared" si="64"/>
        <v>5</v>
      </c>
      <c r="I2107" s="11">
        <f t="shared" si="64"/>
        <v>0</v>
      </c>
      <c r="J2107" s="11">
        <f t="shared" si="65"/>
        <v>19</v>
      </c>
    </row>
    <row r="2108" spans="1:10" x14ac:dyDescent="0.3">
      <c r="A2108" s="7">
        <v>41402</v>
      </c>
      <c r="C2108" s="9">
        <v>-2775.31</v>
      </c>
      <c r="D2108" s="4" t="s">
        <v>15</v>
      </c>
      <c r="E2108" s="4" t="s">
        <v>29</v>
      </c>
      <c r="F2108" s="4" t="s">
        <v>153</v>
      </c>
      <c r="H2108" s="11">
        <f t="shared" si="64"/>
        <v>5</v>
      </c>
      <c r="I2108" s="11">
        <f t="shared" si="64"/>
        <v>0</v>
      </c>
      <c r="J2108" s="11">
        <f t="shared" si="65"/>
        <v>19</v>
      </c>
    </row>
    <row r="2109" spans="1:10" x14ac:dyDescent="0.3">
      <c r="A2109" s="7">
        <v>41402</v>
      </c>
      <c r="C2109" s="9">
        <v>-2704.67</v>
      </c>
      <c r="D2109" s="4" t="s">
        <v>15</v>
      </c>
      <c r="E2109" s="4" t="s">
        <v>29</v>
      </c>
      <c r="F2109" s="4" t="s">
        <v>164</v>
      </c>
      <c r="H2109" s="11">
        <f t="shared" si="64"/>
        <v>5</v>
      </c>
      <c r="I2109" s="11">
        <f t="shared" si="64"/>
        <v>0</v>
      </c>
      <c r="J2109" s="11">
        <f t="shared" si="65"/>
        <v>19</v>
      </c>
    </row>
    <row r="2110" spans="1:10" x14ac:dyDescent="0.3">
      <c r="A2110" s="7">
        <v>41402</v>
      </c>
      <c r="C2110" s="9">
        <v>-1844.66</v>
      </c>
      <c r="D2110" s="4" t="s">
        <v>16</v>
      </c>
      <c r="E2110" s="4" t="s">
        <v>29</v>
      </c>
      <c r="F2110" s="4" t="s">
        <v>154</v>
      </c>
      <c r="H2110" s="11">
        <f t="shared" si="64"/>
        <v>5</v>
      </c>
      <c r="I2110" s="11">
        <f t="shared" si="64"/>
        <v>0</v>
      </c>
      <c r="J2110" s="11">
        <f t="shared" si="65"/>
        <v>19</v>
      </c>
    </row>
    <row r="2111" spans="1:10" x14ac:dyDescent="0.3">
      <c r="A2111" s="7">
        <v>41402</v>
      </c>
      <c r="C2111" s="9">
        <v>-35400.300000000003</v>
      </c>
      <c r="D2111" s="4" t="s">
        <v>16</v>
      </c>
      <c r="E2111" s="4" t="s">
        <v>29</v>
      </c>
      <c r="F2111" s="4" t="s">
        <v>149</v>
      </c>
      <c r="H2111" s="11">
        <f t="shared" si="64"/>
        <v>5</v>
      </c>
      <c r="I2111" s="11">
        <f t="shared" si="64"/>
        <v>0</v>
      </c>
      <c r="J2111" s="11">
        <f t="shared" si="65"/>
        <v>19</v>
      </c>
    </row>
    <row r="2112" spans="1:10" x14ac:dyDescent="0.3">
      <c r="A2112" s="7">
        <v>41402</v>
      </c>
      <c r="C2112" s="9">
        <v>-27247.279999999999</v>
      </c>
      <c r="D2112" s="4" t="s">
        <v>15</v>
      </c>
      <c r="E2112" s="4" t="s">
        <v>29</v>
      </c>
      <c r="F2112" s="4" t="s">
        <v>155</v>
      </c>
      <c r="H2112" s="11">
        <f t="shared" si="64"/>
        <v>5</v>
      </c>
      <c r="I2112" s="11">
        <f t="shared" si="64"/>
        <v>0</v>
      </c>
      <c r="J2112" s="11">
        <f t="shared" si="65"/>
        <v>19</v>
      </c>
    </row>
    <row r="2113" spans="1:10" x14ac:dyDescent="0.3">
      <c r="A2113" s="7">
        <v>41402</v>
      </c>
      <c r="C2113" s="9">
        <v>-9611.1</v>
      </c>
      <c r="D2113" s="4" t="s">
        <v>16</v>
      </c>
      <c r="E2113" s="4" t="s">
        <v>29</v>
      </c>
      <c r="F2113" s="4" t="s">
        <v>149</v>
      </c>
      <c r="H2113" s="11">
        <f t="shared" si="64"/>
        <v>5</v>
      </c>
      <c r="I2113" s="11">
        <f t="shared" si="64"/>
        <v>0</v>
      </c>
      <c r="J2113" s="11">
        <f t="shared" si="65"/>
        <v>19</v>
      </c>
    </row>
    <row r="2114" spans="1:10" x14ac:dyDescent="0.3">
      <c r="A2114" s="7">
        <v>41402</v>
      </c>
      <c r="C2114" s="9">
        <v>-6740.19</v>
      </c>
      <c r="D2114" s="4" t="s">
        <v>16</v>
      </c>
      <c r="E2114" s="4" t="s">
        <v>29</v>
      </c>
      <c r="F2114" s="4" t="s">
        <v>163</v>
      </c>
      <c r="H2114" s="11">
        <f t="shared" si="64"/>
        <v>5</v>
      </c>
      <c r="I2114" s="11">
        <f t="shared" si="64"/>
        <v>0</v>
      </c>
      <c r="J2114" s="11">
        <f t="shared" si="65"/>
        <v>19</v>
      </c>
    </row>
    <row r="2115" spans="1:10" x14ac:dyDescent="0.3">
      <c r="A2115" s="7">
        <v>41407</v>
      </c>
      <c r="C2115" s="9">
        <v>-33773.050000000003</v>
      </c>
      <c r="D2115" s="4" t="s">
        <v>9</v>
      </c>
      <c r="E2115" s="4" t="s">
        <v>29</v>
      </c>
      <c r="F2115" s="4" t="s">
        <v>152</v>
      </c>
      <c r="H2115" s="11">
        <f t="shared" si="64"/>
        <v>5</v>
      </c>
      <c r="I2115" s="11">
        <f t="shared" si="64"/>
        <v>0</v>
      </c>
      <c r="J2115" s="11">
        <f t="shared" si="65"/>
        <v>20</v>
      </c>
    </row>
    <row r="2116" spans="1:10" x14ac:dyDescent="0.3">
      <c r="A2116" s="7">
        <v>41407</v>
      </c>
      <c r="C2116" s="9">
        <v>-3966.75</v>
      </c>
      <c r="D2116" s="4" t="s">
        <v>16</v>
      </c>
      <c r="E2116" s="4" t="s">
        <v>29</v>
      </c>
      <c r="F2116" s="4" t="s">
        <v>157</v>
      </c>
      <c r="H2116" s="11">
        <f t="shared" ref="H2116:I2179" si="66">IF(ISBLANK(A2116),0,MONTH(A2116))</f>
        <v>5</v>
      </c>
      <c r="I2116" s="11">
        <f t="shared" si="66"/>
        <v>0</v>
      </c>
      <c r="J2116" s="11">
        <f t="shared" ref="J2116:J2179" si="67">WEEKNUM(A2116)</f>
        <v>20</v>
      </c>
    </row>
    <row r="2117" spans="1:10" x14ac:dyDescent="0.3">
      <c r="A2117" s="7">
        <v>41407</v>
      </c>
      <c r="C2117" s="9">
        <v>-67635</v>
      </c>
      <c r="D2117" s="4" t="s">
        <v>16</v>
      </c>
      <c r="E2117" s="4" t="s">
        <v>29</v>
      </c>
      <c r="F2117" s="4" t="s">
        <v>160</v>
      </c>
      <c r="H2117" s="11">
        <f t="shared" si="66"/>
        <v>5</v>
      </c>
      <c r="I2117" s="11">
        <f t="shared" si="66"/>
        <v>0</v>
      </c>
      <c r="J2117" s="11">
        <f t="shared" si="67"/>
        <v>20</v>
      </c>
    </row>
    <row r="2118" spans="1:10" x14ac:dyDescent="0.3">
      <c r="A2118" s="7">
        <v>41408</v>
      </c>
      <c r="C2118" s="9">
        <v>-3709.88</v>
      </c>
      <c r="D2118" s="4" t="s">
        <v>9</v>
      </c>
      <c r="E2118" s="4" t="s">
        <v>29</v>
      </c>
      <c r="F2118" s="4" t="s">
        <v>158</v>
      </c>
      <c r="H2118" s="11">
        <f t="shared" si="66"/>
        <v>5</v>
      </c>
      <c r="I2118" s="11">
        <f t="shared" si="66"/>
        <v>0</v>
      </c>
      <c r="J2118" s="11">
        <f t="shared" si="67"/>
        <v>20</v>
      </c>
    </row>
    <row r="2119" spans="1:10" x14ac:dyDescent="0.3">
      <c r="A2119" s="7">
        <v>41408</v>
      </c>
      <c r="C2119" s="9">
        <v>-314401.23</v>
      </c>
      <c r="D2119" s="4" t="s">
        <v>9</v>
      </c>
      <c r="E2119" s="4" t="s">
        <v>29</v>
      </c>
      <c r="F2119" s="4" t="s">
        <v>162</v>
      </c>
      <c r="H2119" s="11">
        <f t="shared" si="66"/>
        <v>5</v>
      </c>
      <c r="I2119" s="11">
        <f t="shared" si="66"/>
        <v>0</v>
      </c>
      <c r="J2119" s="11">
        <f t="shared" si="67"/>
        <v>20</v>
      </c>
    </row>
    <row r="2120" spans="1:10" x14ac:dyDescent="0.3">
      <c r="A2120" s="7">
        <v>41408</v>
      </c>
      <c r="C2120" s="9">
        <v>-1792.92</v>
      </c>
      <c r="D2120" s="4" t="s">
        <v>15</v>
      </c>
      <c r="E2120" s="4" t="s">
        <v>29</v>
      </c>
      <c r="F2120" s="4" t="s">
        <v>168</v>
      </c>
      <c r="H2120" s="11">
        <f t="shared" si="66"/>
        <v>5</v>
      </c>
      <c r="I2120" s="11">
        <f t="shared" si="66"/>
        <v>0</v>
      </c>
      <c r="J2120" s="11">
        <f t="shared" si="67"/>
        <v>20</v>
      </c>
    </row>
    <row r="2121" spans="1:10" x14ac:dyDescent="0.3">
      <c r="A2121" s="7">
        <v>41409</v>
      </c>
      <c r="C2121" s="9">
        <v>-1638.81</v>
      </c>
      <c r="D2121" s="4" t="s">
        <v>16</v>
      </c>
      <c r="E2121" s="4" t="s">
        <v>29</v>
      </c>
      <c r="F2121" s="4" t="s">
        <v>167</v>
      </c>
      <c r="H2121" s="11">
        <f t="shared" si="66"/>
        <v>5</v>
      </c>
      <c r="I2121" s="11">
        <f t="shared" si="66"/>
        <v>0</v>
      </c>
      <c r="J2121" s="11">
        <f t="shared" si="67"/>
        <v>20</v>
      </c>
    </row>
    <row r="2122" spans="1:10" x14ac:dyDescent="0.3">
      <c r="A2122" s="7">
        <v>41410</v>
      </c>
      <c r="C2122" s="9">
        <v>-1966.39</v>
      </c>
      <c r="D2122" s="4" t="s">
        <v>9</v>
      </c>
      <c r="E2122" s="4" t="s">
        <v>29</v>
      </c>
      <c r="F2122" s="4" t="s">
        <v>164</v>
      </c>
      <c r="H2122" s="11">
        <f t="shared" si="66"/>
        <v>5</v>
      </c>
      <c r="I2122" s="11">
        <f t="shared" si="66"/>
        <v>0</v>
      </c>
      <c r="J2122" s="11">
        <f t="shared" si="67"/>
        <v>20</v>
      </c>
    </row>
    <row r="2123" spans="1:10" x14ac:dyDescent="0.3">
      <c r="A2123" s="7">
        <v>41406</v>
      </c>
      <c r="C2123" s="9">
        <v>-4213.41</v>
      </c>
      <c r="D2123" s="4" t="s">
        <v>15</v>
      </c>
      <c r="E2123" s="4" t="s">
        <v>29</v>
      </c>
      <c r="F2123" s="4" t="s">
        <v>167</v>
      </c>
      <c r="H2123" s="11">
        <f t="shared" si="66"/>
        <v>5</v>
      </c>
      <c r="I2123" s="11">
        <f t="shared" si="66"/>
        <v>0</v>
      </c>
      <c r="J2123" s="11">
        <f t="shared" si="67"/>
        <v>20</v>
      </c>
    </row>
    <row r="2124" spans="1:10" x14ac:dyDescent="0.3">
      <c r="A2124" s="7">
        <v>41406</v>
      </c>
      <c r="C2124" s="9">
        <v>-4537.5200000000004</v>
      </c>
      <c r="D2124" s="4" t="s">
        <v>9</v>
      </c>
      <c r="E2124" s="4" t="s">
        <v>29</v>
      </c>
      <c r="F2124" s="4" t="s">
        <v>167</v>
      </c>
      <c r="H2124" s="11">
        <f t="shared" si="66"/>
        <v>5</v>
      </c>
      <c r="I2124" s="11">
        <f t="shared" si="66"/>
        <v>0</v>
      </c>
      <c r="J2124" s="11">
        <f t="shared" si="67"/>
        <v>20</v>
      </c>
    </row>
    <row r="2125" spans="1:10" x14ac:dyDescent="0.3">
      <c r="A2125" s="7">
        <v>41400</v>
      </c>
      <c r="C2125" s="9">
        <v>-1158.8499999999999</v>
      </c>
      <c r="D2125" s="4" t="s">
        <v>9</v>
      </c>
      <c r="E2125" s="4" t="s">
        <v>29</v>
      </c>
      <c r="F2125" s="4" t="s">
        <v>151</v>
      </c>
      <c r="H2125" s="11">
        <f t="shared" si="66"/>
        <v>5</v>
      </c>
      <c r="I2125" s="11">
        <f t="shared" si="66"/>
        <v>0</v>
      </c>
      <c r="J2125" s="11">
        <f t="shared" si="67"/>
        <v>19</v>
      </c>
    </row>
    <row r="2126" spans="1:10" x14ac:dyDescent="0.3">
      <c r="A2126" s="7">
        <v>41414</v>
      </c>
      <c r="C2126" s="9">
        <v>-295327.21000000002</v>
      </c>
      <c r="D2126" s="4" t="s">
        <v>16</v>
      </c>
      <c r="E2126" s="4" t="s">
        <v>29</v>
      </c>
      <c r="F2126" s="4" t="s">
        <v>159</v>
      </c>
      <c r="H2126" s="11">
        <f t="shared" si="66"/>
        <v>5</v>
      </c>
      <c r="I2126" s="11">
        <f t="shared" si="66"/>
        <v>0</v>
      </c>
      <c r="J2126" s="11">
        <f t="shared" si="67"/>
        <v>21</v>
      </c>
    </row>
    <row r="2127" spans="1:10" x14ac:dyDescent="0.3">
      <c r="A2127" s="7">
        <v>41415</v>
      </c>
      <c r="C2127" s="9">
        <v>-262134.02</v>
      </c>
      <c r="D2127" s="4" t="s">
        <v>16</v>
      </c>
      <c r="E2127" s="4" t="s">
        <v>29</v>
      </c>
      <c r="F2127" s="4" t="s">
        <v>154</v>
      </c>
      <c r="H2127" s="11">
        <f t="shared" si="66"/>
        <v>5</v>
      </c>
      <c r="I2127" s="11">
        <f t="shared" si="66"/>
        <v>0</v>
      </c>
      <c r="J2127" s="11">
        <f t="shared" si="67"/>
        <v>21</v>
      </c>
    </row>
    <row r="2128" spans="1:10" x14ac:dyDescent="0.3">
      <c r="A2128" s="7">
        <v>41415</v>
      </c>
      <c r="C2128" s="9">
        <v>-84448</v>
      </c>
      <c r="D2128" s="4" t="s">
        <v>9</v>
      </c>
      <c r="E2128" s="4" t="s">
        <v>29</v>
      </c>
      <c r="F2128" s="4" t="s">
        <v>161</v>
      </c>
      <c r="H2128" s="11">
        <f t="shared" si="66"/>
        <v>5</v>
      </c>
      <c r="I2128" s="11">
        <f t="shared" si="66"/>
        <v>0</v>
      </c>
      <c r="J2128" s="11">
        <f t="shared" si="67"/>
        <v>21</v>
      </c>
    </row>
    <row r="2129" spans="1:10" x14ac:dyDescent="0.3">
      <c r="A2129" s="7">
        <v>41415</v>
      </c>
      <c r="C2129" s="9">
        <v>-5564</v>
      </c>
      <c r="D2129" s="4" t="s">
        <v>16</v>
      </c>
      <c r="E2129" s="4" t="s">
        <v>29</v>
      </c>
      <c r="F2129" s="4" t="s">
        <v>148</v>
      </c>
      <c r="H2129" s="11">
        <f t="shared" si="66"/>
        <v>5</v>
      </c>
      <c r="I2129" s="11">
        <f t="shared" si="66"/>
        <v>0</v>
      </c>
      <c r="J2129" s="11">
        <f t="shared" si="67"/>
        <v>21</v>
      </c>
    </row>
    <row r="2130" spans="1:10" x14ac:dyDescent="0.3">
      <c r="A2130" s="7">
        <v>41416</v>
      </c>
      <c r="C2130" s="9">
        <v>-59077.06</v>
      </c>
      <c r="D2130" s="4" t="s">
        <v>15</v>
      </c>
      <c r="E2130" s="4" t="s">
        <v>29</v>
      </c>
      <c r="F2130" s="4" t="s">
        <v>164</v>
      </c>
      <c r="H2130" s="11">
        <f t="shared" si="66"/>
        <v>5</v>
      </c>
      <c r="I2130" s="11">
        <f t="shared" si="66"/>
        <v>0</v>
      </c>
      <c r="J2130" s="11">
        <f t="shared" si="67"/>
        <v>21</v>
      </c>
    </row>
    <row r="2131" spans="1:10" x14ac:dyDescent="0.3">
      <c r="A2131" s="7">
        <v>41416</v>
      </c>
      <c r="C2131" s="9">
        <v>-71966.210000000006</v>
      </c>
      <c r="D2131" s="4" t="s">
        <v>9</v>
      </c>
      <c r="E2131" s="4" t="s">
        <v>29</v>
      </c>
      <c r="F2131" s="4" t="s">
        <v>161</v>
      </c>
      <c r="H2131" s="11">
        <f t="shared" si="66"/>
        <v>5</v>
      </c>
      <c r="I2131" s="11">
        <f t="shared" si="66"/>
        <v>0</v>
      </c>
      <c r="J2131" s="11">
        <f t="shared" si="67"/>
        <v>21</v>
      </c>
    </row>
    <row r="2132" spans="1:10" x14ac:dyDescent="0.3">
      <c r="A2132" s="7">
        <v>41416</v>
      </c>
      <c r="C2132" s="9">
        <v>-25657.42</v>
      </c>
      <c r="D2132" s="4" t="s">
        <v>15</v>
      </c>
      <c r="E2132" s="4" t="s">
        <v>29</v>
      </c>
      <c r="F2132" s="4" t="s">
        <v>158</v>
      </c>
      <c r="H2132" s="11">
        <f t="shared" si="66"/>
        <v>5</v>
      </c>
      <c r="I2132" s="11">
        <f t="shared" si="66"/>
        <v>0</v>
      </c>
      <c r="J2132" s="11">
        <f t="shared" si="67"/>
        <v>21</v>
      </c>
    </row>
    <row r="2133" spans="1:10" x14ac:dyDescent="0.3">
      <c r="A2133" s="7">
        <v>41416</v>
      </c>
      <c r="C2133" s="9">
        <v>-22096.75</v>
      </c>
      <c r="D2133" s="4" t="s">
        <v>9</v>
      </c>
      <c r="E2133" s="4" t="s">
        <v>29</v>
      </c>
      <c r="F2133" s="4" t="s">
        <v>152</v>
      </c>
      <c r="H2133" s="11">
        <f t="shared" si="66"/>
        <v>5</v>
      </c>
      <c r="I2133" s="11">
        <f t="shared" si="66"/>
        <v>0</v>
      </c>
      <c r="J2133" s="11">
        <f t="shared" si="67"/>
        <v>21</v>
      </c>
    </row>
    <row r="2134" spans="1:10" x14ac:dyDescent="0.3">
      <c r="A2134" s="7">
        <v>41416</v>
      </c>
      <c r="C2134" s="9">
        <v>-13797.38</v>
      </c>
      <c r="D2134" s="4" t="s">
        <v>16</v>
      </c>
      <c r="E2134" s="4" t="s">
        <v>29</v>
      </c>
      <c r="F2134" s="4" t="s">
        <v>157</v>
      </c>
      <c r="H2134" s="11">
        <f t="shared" si="66"/>
        <v>5</v>
      </c>
      <c r="I2134" s="11">
        <f t="shared" si="66"/>
        <v>0</v>
      </c>
      <c r="J2134" s="11">
        <f t="shared" si="67"/>
        <v>21</v>
      </c>
    </row>
    <row r="2135" spans="1:10" x14ac:dyDescent="0.3">
      <c r="A2135" s="7">
        <v>41417</v>
      </c>
      <c r="C2135" s="9">
        <v>-68500</v>
      </c>
      <c r="D2135" s="4" t="s">
        <v>15</v>
      </c>
      <c r="E2135" s="4" t="s">
        <v>29</v>
      </c>
      <c r="F2135" s="4" t="s">
        <v>162</v>
      </c>
      <c r="H2135" s="11">
        <f t="shared" si="66"/>
        <v>5</v>
      </c>
      <c r="I2135" s="11">
        <f t="shared" si="66"/>
        <v>0</v>
      </c>
      <c r="J2135" s="11">
        <f t="shared" si="67"/>
        <v>21</v>
      </c>
    </row>
    <row r="2136" spans="1:10" x14ac:dyDescent="0.3">
      <c r="A2136" s="7">
        <v>41417</v>
      </c>
      <c r="C2136" s="9">
        <v>-9622.34</v>
      </c>
      <c r="D2136" s="4" t="s">
        <v>9</v>
      </c>
      <c r="E2136" s="4" t="s">
        <v>29</v>
      </c>
      <c r="F2136" s="4" t="s">
        <v>168</v>
      </c>
      <c r="H2136" s="11">
        <f t="shared" si="66"/>
        <v>5</v>
      </c>
      <c r="I2136" s="11">
        <f t="shared" si="66"/>
        <v>0</v>
      </c>
      <c r="J2136" s="11">
        <f t="shared" si="67"/>
        <v>21</v>
      </c>
    </row>
    <row r="2137" spans="1:10" x14ac:dyDescent="0.3">
      <c r="A2137" s="7">
        <v>41417</v>
      </c>
      <c r="C2137" s="9">
        <v>-30000</v>
      </c>
      <c r="D2137" s="4" t="s">
        <v>16</v>
      </c>
      <c r="E2137" s="4" t="s">
        <v>29</v>
      </c>
      <c r="F2137" s="4" t="s">
        <v>153</v>
      </c>
      <c r="H2137" s="11">
        <f t="shared" si="66"/>
        <v>5</v>
      </c>
      <c r="I2137" s="11">
        <f t="shared" si="66"/>
        <v>0</v>
      </c>
      <c r="J2137" s="11">
        <f t="shared" si="67"/>
        <v>21</v>
      </c>
    </row>
    <row r="2138" spans="1:10" x14ac:dyDescent="0.3">
      <c r="A2138" s="7">
        <v>41418</v>
      </c>
      <c r="C2138" s="9">
        <v>-36599</v>
      </c>
      <c r="D2138" s="4" t="s">
        <v>9</v>
      </c>
      <c r="E2138" s="4" t="s">
        <v>29</v>
      </c>
      <c r="F2138" s="4" t="s">
        <v>153</v>
      </c>
      <c r="H2138" s="11">
        <f t="shared" si="66"/>
        <v>5</v>
      </c>
      <c r="I2138" s="11">
        <f t="shared" si="66"/>
        <v>0</v>
      </c>
      <c r="J2138" s="11">
        <f t="shared" si="67"/>
        <v>21</v>
      </c>
    </row>
    <row r="2139" spans="1:10" x14ac:dyDescent="0.3">
      <c r="A2139" s="7">
        <v>41418</v>
      </c>
      <c r="C2139" s="9">
        <v>-5491.14</v>
      </c>
      <c r="D2139" s="4" t="s">
        <v>16</v>
      </c>
      <c r="E2139" s="4" t="s">
        <v>29</v>
      </c>
      <c r="F2139" s="4" t="s">
        <v>155</v>
      </c>
      <c r="H2139" s="11">
        <f t="shared" si="66"/>
        <v>5</v>
      </c>
      <c r="I2139" s="11">
        <f t="shared" si="66"/>
        <v>0</v>
      </c>
      <c r="J2139" s="11">
        <f t="shared" si="67"/>
        <v>21</v>
      </c>
    </row>
    <row r="2140" spans="1:10" x14ac:dyDescent="0.3">
      <c r="A2140" s="7">
        <v>41418</v>
      </c>
      <c r="C2140" s="9">
        <v>-216178.43</v>
      </c>
      <c r="D2140" s="4" t="s">
        <v>9</v>
      </c>
      <c r="E2140" s="4" t="s">
        <v>29</v>
      </c>
      <c r="F2140" s="4" t="s">
        <v>163</v>
      </c>
      <c r="H2140" s="11">
        <f t="shared" si="66"/>
        <v>5</v>
      </c>
      <c r="I2140" s="11">
        <f t="shared" si="66"/>
        <v>0</v>
      </c>
      <c r="J2140" s="11">
        <f t="shared" si="67"/>
        <v>21</v>
      </c>
    </row>
    <row r="2141" spans="1:10" x14ac:dyDescent="0.3">
      <c r="A2141" s="7">
        <v>41418</v>
      </c>
      <c r="C2141" s="9">
        <v>-7186.98</v>
      </c>
      <c r="D2141" s="4" t="s">
        <v>16</v>
      </c>
      <c r="E2141" s="4" t="s">
        <v>29</v>
      </c>
      <c r="F2141" s="4" t="s">
        <v>153</v>
      </c>
      <c r="H2141" s="11">
        <f t="shared" si="66"/>
        <v>5</v>
      </c>
      <c r="I2141" s="11">
        <f t="shared" si="66"/>
        <v>0</v>
      </c>
      <c r="J2141" s="11">
        <f t="shared" si="67"/>
        <v>21</v>
      </c>
    </row>
    <row r="2142" spans="1:10" x14ac:dyDescent="0.3">
      <c r="A2142" s="7">
        <v>41418</v>
      </c>
      <c r="C2142" s="9">
        <v>-4332.79</v>
      </c>
      <c r="D2142" s="4" t="s">
        <v>9</v>
      </c>
      <c r="E2142" s="4" t="s">
        <v>29</v>
      </c>
      <c r="F2142" s="4" t="s">
        <v>149</v>
      </c>
      <c r="H2142" s="11">
        <f t="shared" si="66"/>
        <v>5</v>
      </c>
      <c r="I2142" s="11">
        <f t="shared" si="66"/>
        <v>0</v>
      </c>
      <c r="J2142" s="11">
        <f t="shared" si="67"/>
        <v>21</v>
      </c>
    </row>
    <row r="2143" spans="1:10" x14ac:dyDescent="0.3">
      <c r="A2143" s="7">
        <v>41418</v>
      </c>
      <c r="C2143" s="9">
        <v>-33016.639999999999</v>
      </c>
      <c r="D2143" s="4" t="s">
        <v>15</v>
      </c>
      <c r="E2143" s="4" t="s">
        <v>29</v>
      </c>
      <c r="F2143" s="4" t="s">
        <v>150</v>
      </c>
      <c r="H2143" s="11">
        <f t="shared" si="66"/>
        <v>5</v>
      </c>
      <c r="I2143" s="11">
        <f t="shared" si="66"/>
        <v>0</v>
      </c>
      <c r="J2143" s="11">
        <f t="shared" si="67"/>
        <v>21</v>
      </c>
    </row>
    <row r="2144" spans="1:10" x14ac:dyDescent="0.3">
      <c r="A2144" s="7">
        <v>41418</v>
      </c>
      <c r="C2144" s="9">
        <v>-8727.2999999999993</v>
      </c>
      <c r="D2144" s="4" t="s">
        <v>16</v>
      </c>
      <c r="E2144" s="4" t="s">
        <v>29</v>
      </c>
      <c r="F2144" s="4" t="s">
        <v>151</v>
      </c>
      <c r="H2144" s="11">
        <f t="shared" si="66"/>
        <v>5</v>
      </c>
      <c r="I2144" s="11">
        <f t="shared" si="66"/>
        <v>0</v>
      </c>
      <c r="J2144" s="11">
        <f t="shared" si="67"/>
        <v>21</v>
      </c>
    </row>
    <row r="2145" spans="1:10" x14ac:dyDescent="0.3">
      <c r="A2145" s="7">
        <v>41418</v>
      </c>
      <c r="C2145" s="9">
        <v>-45394.93</v>
      </c>
      <c r="D2145" s="4" t="s">
        <v>16</v>
      </c>
      <c r="E2145" s="4" t="s">
        <v>29</v>
      </c>
      <c r="F2145" s="4" t="s">
        <v>151</v>
      </c>
      <c r="H2145" s="11">
        <f t="shared" si="66"/>
        <v>5</v>
      </c>
      <c r="I2145" s="11">
        <f t="shared" si="66"/>
        <v>0</v>
      </c>
      <c r="J2145" s="11">
        <f t="shared" si="67"/>
        <v>21</v>
      </c>
    </row>
    <row r="2146" spans="1:10" x14ac:dyDescent="0.3">
      <c r="A2146" s="7">
        <v>41418</v>
      </c>
      <c r="C2146" s="9">
        <v>-34871.19</v>
      </c>
      <c r="D2146" s="4" t="s">
        <v>16</v>
      </c>
      <c r="E2146" s="4" t="s">
        <v>29</v>
      </c>
      <c r="F2146" s="4" t="s">
        <v>167</v>
      </c>
      <c r="H2146" s="11">
        <f t="shared" si="66"/>
        <v>5</v>
      </c>
      <c r="I2146" s="11">
        <f t="shared" si="66"/>
        <v>0</v>
      </c>
      <c r="J2146" s="11">
        <f t="shared" si="67"/>
        <v>21</v>
      </c>
    </row>
    <row r="2147" spans="1:10" x14ac:dyDescent="0.3">
      <c r="A2147" s="7">
        <v>41418</v>
      </c>
      <c r="C2147" s="9">
        <v>-8359.32</v>
      </c>
      <c r="D2147" s="4" t="s">
        <v>15</v>
      </c>
      <c r="E2147" s="4" t="s">
        <v>29</v>
      </c>
      <c r="F2147" s="4" t="s">
        <v>152</v>
      </c>
      <c r="H2147" s="11">
        <f t="shared" si="66"/>
        <v>5</v>
      </c>
      <c r="I2147" s="11">
        <f t="shared" si="66"/>
        <v>0</v>
      </c>
      <c r="J2147" s="11">
        <f t="shared" si="67"/>
        <v>21</v>
      </c>
    </row>
    <row r="2148" spans="1:10" x14ac:dyDescent="0.3">
      <c r="A2148" s="7">
        <v>41418</v>
      </c>
      <c r="C2148" s="9">
        <v>-78781.64</v>
      </c>
      <c r="D2148" s="4" t="s">
        <v>15</v>
      </c>
      <c r="E2148" s="4" t="s">
        <v>29</v>
      </c>
      <c r="F2148" s="4" t="s">
        <v>167</v>
      </c>
      <c r="H2148" s="11">
        <f t="shared" si="66"/>
        <v>5</v>
      </c>
      <c r="I2148" s="11">
        <f t="shared" si="66"/>
        <v>0</v>
      </c>
      <c r="J2148" s="11">
        <f t="shared" si="67"/>
        <v>21</v>
      </c>
    </row>
    <row r="2149" spans="1:10" x14ac:dyDescent="0.3">
      <c r="A2149" s="7">
        <v>41418</v>
      </c>
      <c r="C2149" s="9">
        <v>-20159.919999999998</v>
      </c>
      <c r="D2149" s="4" t="s">
        <v>9</v>
      </c>
      <c r="E2149" s="4" t="s">
        <v>29</v>
      </c>
      <c r="F2149" s="4" t="s">
        <v>160</v>
      </c>
      <c r="H2149" s="11">
        <f t="shared" si="66"/>
        <v>5</v>
      </c>
      <c r="I2149" s="11">
        <f t="shared" si="66"/>
        <v>0</v>
      </c>
      <c r="J2149" s="11">
        <f t="shared" si="67"/>
        <v>21</v>
      </c>
    </row>
    <row r="2150" spans="1:10" x14ac:dyDescent="0.3">
      <c r="A2150" s="7">
        <v>41421</v>
      </c>
      <c r="C2150" s="9">
        <v>-25207.27</v>
      </c>
      <c r="D2150" s="4" t="s">
        <v>15</v>
      </c>
      <c r="E2150" s="4" t="s">
        <v>29</v>
      </c>
      <c r="F2150" s="4" t="s">
        <v>167</v>
      </c>
      <c r="H2150" s="11">
        <f t="shared" si="66"/>
        <v>5</v>
      </c>
      <c r="I2150" s="11">
        <f t="shared" si="66"/>
        <v>0</v>
      </c>
      <c r="J2150" s="11">
        <f t="shared" si="67"/>
        <v>22</v>
      </c>
    </row>
    <row r="2151" spans="1:10" x14ac:dyDescent="0.3">
      <c r="A2151" s="7">
        <v>41421</v>
      </c>
      <c r="C2151" s="9">
        <v>-4559.55</v>
      </c>
      <c r="D2151" s="4" t="s">
        <v>9</v>
      </c>
      <c r="E2151" s="4" t="s">
        <v>29</v>
      </c>
      <c r="F2151" s="4" t="s">
        <v>163</v>
      </c>
      <c r="H2151" s="11">
        <f t="shared" si="66"/>
        <v>5</v>
      </c>
      <c r="I2151" s="11">
        <f t="shared" si="66"/>
        <v>0</v>
      </c>
      <c r="J2151" s="11">
        <f t="shared" si="67"/>
        <v>22</v>
      </c>
    </row>
    <row r="2152" spans="1:10" x14ac:dyDescent="0.3">
      <c r="A2152" s="7">
        <v>41421</v>
      </c>
      <c r="C2152" s="9">
        <v>-3500</v>
      </c>
      <c r="D2152" s="4" t="s">
        <v>16</v>
      </c>
      <c r="E2152" s="4" t="s">
        <v>29</v>
      </c>
      <c r="F2152" s="4" t="s">
        <v>152</v>
      </c>
      <c r="H2152" s="11">
        <f t="shared" si="66"/>
        <v>5</v>
      </c>
      <c r="I2152" s="11">
        <f t="shared" si="66"/>
        <v>0</v>
      </c>
      <c r="J2152" s="11">
        <f t="shared" si="67"/>
        <v>22</v>
      </c>
    </row>
    <row r="2153" spans="1:10" x14ac:dyDescent="0.3">
      <c r="A2153" s="7">
        <v>41421</v>
      </c>
      <c r="C2153" s="9">
        <v>-3467.93</v>
      </c>
      <c r="D2153" s="4" t="s">
        <v>9</v>
      </c>
      <c r="E2153" s="4" t="s">
        <v>29</v>
      </c>
      <c r="F2153" s="4" t="s">
        <v>155</v>
      </c>
      <c r="H2153" s="11">
        <f t="shared" si="66"/>
        <v>5</v>
      </c>
      <c r="I2153" s="11">
        <f t="shared" si="66"/>
        <v>0</v>
      </c>
      <c r="J2153" s="11">
        <f t="shared" si="67"/>
        <v>22</v>
      </c>
    </row>
    <row r="2154" spans="1:10" x14ac:dyDescent="0.3">
      <c r="A2154" s="7">
        <v>41421</v>
      </c>
      <c r="C2154" s="9">
        <v>-1651.99</v>
      </c>
      <c r="D2154" s="4" t="s">
        <v>16</v>
      </c>
      <c r="E2154" s="4" t="s">
        <v>29</v>
      </c>
      <c r="F2154" s="4" t="s">
        <v>151</v>
      </c>
      <c r="H2154" s="11">
        <f t="shared" si="66"/>
        <v>5</v>
      </c>
      <c r="I2154" s="11">
        <f t="shared" si="66"/>
        <v>0</v>
      </c>
      <c r="J2154" s="11">
        <f t="shared" si="67"/>
        <v>22</v>
      </c>
    </row>
    <row r="2155" spans="1:10" x14ac:dyDescent="0.3">
      <c r="A2155" s="7">
        <v>41421</v>
      </c>
      <c r="C2155" s="9">
        <v>-2709.28</v>
      </c>
      <c r="D2155" s="4" t="s">
        <v>15</v>
      </c>
      <c r="E2155" s="4" t="s">
        <v>29</v>
      </c>
      <c r="F2155" s="4" t="s">
        <v>154</v>
      </c>
      <c r="H2155" s="11">
        <f t="shared" si="66"/>
        <v>5</v>
      </c>
      <c r="I2155" s="11">
        <f t="shared" si="66"/>
        <v>0</v>
      </c>
      <c r="J2155" s="11">
        <f t="shared" si="67"/>
        <v>22</v>
      </c>
    </row>
    <row r="2156" spans="1:10" x14ac:dyDescent="0.3">
      <c r="A2156" s="7">
        <v>41421</v>
      </c>
      <c r="C2156" s="9">
        <v>-48316.09</v>
      </c>
      <c r="D2156" s="4" t="s">
        <v>16</v>
      </c>
      <c r="E2156" s="4" t="s">
        <v>29</v>
      </c>
      <c r="F2156" s="4" t="s">
        <v>156</v>
      </c>
      <c r="H2156" s="11">
        <f t="shared" si="66"/>
        <v>5</v>
      </c>
      <c r="I2156" s="11">
        <f t="shared" si="66"/>
        <v>0</v>
      </c>
      <c r="J2156" s="11">
        <f t="shared" si="67"/>
        <v>22</v>
      </c>
    </row>
    <row r="2157" spans="1:10" x14ac:dyDescent="0.3">
      <c r="A2157" s="7">
        <v>41421</v>
      </c>
      <c r="C2157" s="9">
        <v>-28117.46</v>
      </c>
      <c r="D2157" s="4" t="s">
        <v>16</v>
      </c>
      <c r="E2157" s="4" t="s">
        <v>29</v>
      </c>
      <c r="F2157" s="4" t="s">
        <v>151</v>
      </c>
      <c r="H2157" s="11">
        <f t="shared" si="66"/>
        <v>5</v>
      </c>
      <c r="I2157" s="11">
        <f t="shared" si="66"/>
        <v>0</v>
      </c>
      <c r="J2157" s="11">
        <f t="shared" si="67"/>
        <v>22</v>
      </c>
    </row>
    <row r="2158" spans="1:10" x14ac:dyDescent="0.3">
      <c r="A2158" s="7">
        <v>41421</v>
      </c>
      <c r="C2158" s="9">
        <v>-1723.15</v>
      </c>
      <c r="D2158" s="4" t="s">
        <v>9</v>
      </c>
      <c r="E2158" s="4" t="s">
        <v>29</v>
      </c>
      <c r="F2158" s="4" t="s">
        <v>160</v>
      </c>
      <c r="H2158" s="11">
        <f t="shared" si="66"/>
        <v>5</v>
      </c>
      <c r="I2158" s="11">
        <f t="shared" si="66"/>
        <v>0</v>
      </c>
      <c r="J2158" s="11">
        <f t="shared" si="67"/>
        <v>22</v>
      </c>
    </row>
    <row r="2159" spans="1:10" x14ac:dyDescent="0.3">
      <c r="A2159" s="7">
        <v>41421</v>
      </c>
      <c r="C2159" s="9">
        <v>-9755.65</v>
      </c>
      <c r="D2159" s="4" t="s">
        <v>15</v>
      </c>
      <c r="E2159" s="4" t="s">
        <v>29</v>
      </c>
      <c r="F2159" s="4" t="s">
        <v>155</v>
      </c>
      <c r="H2159" s="11">
        <f t="shared" si="66"/>
        <v>5</v>
      </c>
      <c r="I2159" s="11">
        <f t="shared" si="66"/>
        <v>0</v>
      </c>
      <c r="J2159" s="11">
        <f t="shared" si="67"/>
        <v>22</v>
      </c>
    </row>
    <row r="2160" spans="1:10" x14ac:dyDescent="0.3">
      <c r="A2160" s="7">
        <v>41421</v>
      </c>
      <c r="C2160" s="9">
        <v>-11314.97</v>
      </c>
      <c r="D2160" s="4" t="s">
        <v>9</v>
      </c>
      <c r="E2160" s="4" t="s">
        <v>29</v>
      </c>
      <c r="F2160" s="4" t="s">
        <v>165</v>
      </c>
      <c r="H2160" s="11">
        <f t="shared" si="66"/>
        <v>5</v>
      </c>
      <c r="I2160" s="11">
        <f t="shared" si="66"/>
        <v>0</v>
      </c>
      <c r="J2160" s="11">
        <f t="shared" si="67"/>
        <v>22</v>
      </c>
    </row>
    <row r="2161" spans="1:10" x14ac:dyDescent="0.3">
      <c r="A2161" s="7">
        <v>41421</v>
      </c>
      <c r="C2161" s="9">
        <v>-7233.83</v>
      </c>
      <c r="D2161" s="4" t="s">
        <v>9</v>
      </c>
      <c r="E2161" s="4" t="s">
        <v>29</v>
      </c>
      <c r="F2161" s="4" t="s">
        <v>153</v>
      </c>
      <c r="H2161" s="11">
        <f t="shared" si="66"/>
        <v>5</v>
      </c>
      <c r="I2161" s="11">
        <f t="shared" si="66"/>
        <v>0</v>
      </c>
      <c r="J2161" s="11">
        <f t="shared" si="67"/>
        <v>22</v>
      </c>
    </row>
    <row r="2162" spans="1:10" x14ac:dyDescent="0.3">
      <c r="A2162" s="7">
        <v>41421</v>
      </c>
      <c r="C2162" s="9">
        <v>-6181.61</v>
      </c>
      <c r="D2162" s="4" t="s">
        <v>15</v>
      </c>
      <c r="E2162" s="4" t="s">
        <v>29</v>
      </c>
      <c r="F2162" s="4" t="s">
        <v>158</v>
      </c>
      <c r="H2162" s="11">
        <f t="shared" si="66"/>
        <v>5</v>
      </c>
      <c r="I2162" s="11">
        <f t="shared" si="66"/>
        <v>0</v>
      </c>
      <c r="J2162" s="11">
        <f t="shared" si="67"/>
        <v>22</v>
      </c>
    </row>
    <row r="2163" spans="1:10" x14ac:dyDescent="0.3">
      <c r="A2163" s="7">
        <v>41421</v>
      </c>
      <c r="C2163" s="9">
        <v>-4441.16</v>
      </c>
      <c r="D2163" s="4" t="s">
        <v>16</v>
      </c>
      <c r="E2163" s="4" t="s">
        <v>29</v>
      </c>
      <c r="F2163" s="4" t="s">
        <v>148</v>
      </c>
      <c r="H2163" s="11">
        <f t="shared" si="66"/>
        <v>5</v>
      </c>
      <c r="I2163" s="11">
        <f t="shared" si="66"/>
        <v>0</v>
      </c>
      <c r="J2163" s="11">
        <f t="shared" si="67"/>
        <v>22</v>
      </c>
    </row>
    <row r="2164" spans="1:10" x14ac:dyDescent="0.3">
      <c r="A2164" s="7">
        <v>41421</v>
      </c>
      <c r="C2164" s="9">
        <v>-8833.82</v>
      </c>
      <c r="D2164" s="4" t="s">
        <v>15</v>
      </c>
      <c r="E2164" s="4" t="s">
        <v>29</v>
      </c>
      <c r="F2164" s="4" t="s">
        <v>158</v>
      </c>
      <c r="H2164" s="11">
        <f t="shared" si="66"/>
        <v>5</v>
      </c>
      <c r="I2164" s="11">
        <f t="shared" si="66"/>
        <v>0</v>
      </c>
      <c r="J2164" s="11">
        <f t="shared" si="67"/>
        <v>22</v>
      </c>
    </row>
    <row r="2165" spans="1:10" x14ac:dyDescent="0.3">
      <c r="A2165" s="7">
        <v>41421</v>
      </c>
      <c r="C2165" s="9">
        <v>-22000</v>
      </c>
      <c r="D2165" s="4" t="s">
        <v>16</v>
      </c>
      <c r="E2165" s="4" t="s">
        <v>29</v>
      </c>
      <c r="F2165" s="4" t="s">
        <v>166</v>
      </c>
      <c r="H2165" s="11">
        <f t="shared" si="66"/>
        <v>5</v>
      </c>
      <c r="I2165" s="11">
        <f t="shared" si="66"/>
        <v>0</v>
      </c>
      <c r="J2165" s="11">
        <f t="shared" si="67"/>
        <v>22</v>
      </c>
    </row>
    <row r="2166" spans="1:10" x14ac:dyDescent="0.3">
      <c r="A2166" s="7">
        <v>41421</v>
      </c>
      <c r="C2166" s="9">
        <v>-5480.38</v>
      </c>
      <c r="D2166" s="4" t="s">
        <v>16</v>
      </c>
      <c r="E2166" s="4" t="s">
        <v>29</v>
      </c>
      <c r="F2166" s="4" t="s">
        <v>149</v>
      </c>
      <c r="H2166" s="11">
        <f t="shared" si="66"/>
        <v>5</v>
      </c>
      <c r="I2166" s="11">
        <f t="shared" si="66"/>
        <v>0</v>
      </c>
      <c r="J2166" s="11">
        <f t="shared" si="67"/>
        <v>22</v>
      </c>
    </row>
    <row r="2167" spans="1:10" x14ac:dyDescent="0.3">
      <c r="A2167" s="7">
        <v>41421</v>
      </c>
      <c r="C2167" s="9">
        <v>-177810.57</v>
      </c>
      <c r="D2167" s="4" t="s">
        <v>15</v>
      </c>
      <c r="E2167" s="4" t="s">
        <v>29</v>
      </c>
      <c r="F2167" s="4" t="s">
        <v>159</v>
      </c>
      <c r="H2167" s="11">
        <f t="shared" si="66"/>
        <v>5</v>
      </c>
      <c r="I2167" s="11">
        <f t="shared" si="66"/>
        <v>0</v>
      </c>
      <c r="J2167" s="11">
        <f t="shared" si="67"/>
        <v>22</v>
      </c>
    </row>
    <row r="2168" spans="1:10" x14ac:dyDescent="0.3">
      <c r="A2168" s="7">
        <v>41421</v>
      </c>
      <c r="C2168" s="9">
        <v>-374031.55</v>
      </c>
      <c r="D2168" s="4" t="s">
        <v>16</v>
      </c>
      <c r="E2168" s="4" t="s">
        <v>29</v>
      </c>
      <c r="F2168" s="4" t="s">
        <v>148</v>
      </c>
      <c r="H2168" s="11">
        <f t="shared" si="66"/>
        <v>5</v>
      </c>
      <c r="I2168" s="11">
        <f t="shared" si="66"/>
        <v>0</v>
      </c>
      <c r="J2168" s="11">
        <f t="shared" si="67"/>
        <v>22</v>
      </c>
    </row>
    <row r="2169" spans="1:10" x14ac:dyDescent="0.3">
      <c r="A2169" s="7">
        <v>41421</v>
      </c>
      <c r="C2169" s="9">
        <v>-354081.79</v>
      </c>
      <c r="D2169" s="4" t="s">
        <v>15</v>
      </c>
      <c r="E2169" s="4" t="s">
        <v>29</v>
      </c>
      <c r="F2169" s="4" t="s">
        <v>152</v>
      </c>
      <c r="H2169" s="11">
        <f t="shared" si="66"/>
        <v>5</v>
      </c>
      <c r="I2169" s="11">
        <f t="shared" si="66"/>
        <v>0</v>
      </c>
      <c r="J2169" s="11">
        <f t="shared" si="67"/>
        <v>22</v>
      </c>
    </row>
    <row r="2170" spans="1:10" x14ac:dyDescent="0.3">
      <c r="A2170" s="7">
        <v>41423</v>
      </c>
      <c r="C2170" s="9">
        <v>-61830</v>
      </c>
      <c r="D2170" s="4" t="s">
        <v>16</v>
      </c>
      <c r="E2170" s="4" t="s">
        <v>29</v>
      </c>
      <c r="F2170" s="4" t="s">
        <v>152</v>
      </c>
      <c r="H2170" s="11">
        <f t="shared" si="66"/>
        <v>5</v>
      </c>
      <c r="I2170" s="11">
        <f t="shared" si="66"/>
        <v>0</v>
      </c>
      <c r="J2170" s="11">
        <f t="shared" si="67"/>
        <v>22</v>
      </c>
    </row>
    <row r="2171" spans="1:10" x14ac:dyDescent="0.3">
      <c r="A2171" s="7">
        <v>41423</v>
      </c>
      <c r="C2171" s="9">
        <v>-77750</v>
      </c>
      <c r="D2171" s="4" t="s">
        <v>16</v>
      </c>
      <c r="E2171" s="4" t="s">
        <v>29</v>
      </c>
      <c r="F2171" s="4" t="s">
        <v>158</v>
      </c>
      <c r="H2171" s="11">
        <f t="shared" si="66"/>
        <v>5</v>
      </c>
      <c r="I2171" s="11">
        <f t="shared" si="66"/>
        <v>0</v>
      </c>
      <c r="J2171" s="11">
        <f t="shared" si="67"/>
        <v>22</v>
      </c>
    </row>
    <row r="2172" spans="1:10" x14ac:dyDescent="0.3">
      <c r="A2172" s="7">
        <v>41423</v>
      </c>
      <c r="C2172" s="9">
        <v>-38250</v>
      </c>
      <c r="D2172" s="4" t="s">
        <v>9</v>
      </c>
      <c r="E2172" s="4" t="s">
        <v>29</v>
      </c>
      <c r="F2172" s="4" t="s">
        <v>162</v>
      </c>
      <c r="H2172" s="11">
        <f t="shared" si="66"/>
        <v>5</v>
      </c>
      <c r="I2172" s="11">
        <f t="shared" si="66"/>
        <v>0</v>
      </c>
      <c r="J2172" s="11">
        <f t="shared" si="67"/>
        <v>22</v>
      </c>
    </row>
    <row r="2173" spans="1:10" x14ac:dyDescent="0.3">
      <c r="A2173" s="7">
        <v>41423</v>
      </c>
      <c r="C2173" s="9">
        <v>-120000</v>
      </c>
      <c r="D2173" s="4" t="s">
        <v>9</v>
      </c>
      <c r="E2173" s="4" t="s">
        <v>29</v>
      </c>
      <c r="F2173" s="4" t="s">
        <v>154</v>
      </c>
      <c r="H2173" s="11">
        <f t="shared" si="66"/>
        <v>5</v>
      </c>
      <c r="I2173" s="11">
        <f t="shared" si="66"/>
        <v>0</v>
      </c>
      <c r="J2173" s="11">
        <f t="shared" si="67"/>
        <v>22</v>
      </c>
    </row>
    <row r="2174" spans="1:10" x14ac:dyDescent="0.3">
      <c r="A2174" s="7">
        <v>41423</v>
      </c>
      <c r="C2174" s="9">
        <v>-20099.349999999999</v>
      </c>
      <c r="D2174" s="4" t="s">
        <v>15</v>
      </c>
      <c r="E2174" s="4" t="s">
        <v>29</v>
      </c>
      <c r="F2174" s="4" t="s">
        <v>154</v>
      </c>
      <c r="H2174" s="11">
        <f t="shared" si="66"/>
        <v>5</v>
      </c>
      <c r="I2174" s="11">
        <f t="shared" si="66"/>
        <v>0</v>
      </c>
      <c r="J2174" s="11">
        <f t="shared" si="67"/>
        <v>22</v>
      </c>
    </row>
    <row r="2175" spans="1:10" x14ac:dyDescent="0.3">
      <c r="A2175" s="7">
        <v>41423</v>
      </c>
      <c r="C2175" s="9">
        <v>-4258.62</v>
      </c>
      <c r="D2175" s="4" t="s">
        <v>9</v>
      </c>
      <c r="E2175" s="4" t="s">
        <v>29</v>
      </c>
      <c r="F2175" s="4" t="s">
        <v>159</v>
      </c>
      <c r="H2175" s="11">
        <f t="shared" si="66"/>
        <v>5</v>
      </c>
      <c r="I2175" s="11">
        <f t="shared" si="66"/>
        <v>0</v>
      </c>
      <c r="J2175" s="11">
        <f t="shared" si="67"/>
        <v>22</v>
      </c>
    </row>
    <row r="2176" spans="1:10" x14ac:dyDescent="0.3">
      <c r="A2176" s="7">
        <v>41423</v>
      </c>
      <c r="C2176" s="9">
        <v>-65180.01</v>
      </c>
      <c r="D2176" s="4" t="s">
        <v>9</v>
      </c>
      <c r="E2176" s="4" t="s">
        <v>29</v>
      </c>
      <c r="F2176" s="4" t="s">
        <v>157</v>
      </c>
      <c r="H2176" s="11">
        <f t="shared" si="66"/>
        <v>5</v>
      </c>
      <c r="I2176" s="11">
        <f t="shared" si="66"/>
        <v>0</v>
      </c>
      <c r="J2176" s="11">
        <f t="shared" si="67"/>
        <v>22</v>
      </c>
    </row>
    <row r="2177" spans="1:10" x14ac:dyDescent="0.3">
      <c r="A2177" s="7">
        <v>41423</v>
      </c>
      <c r="C2177" s="9">
        <v>-3965.24</v>
      </c>
      <c r="D2177" s="4" t="s">
        <v>9</v>
      </c>
      <c r="E2177" s="4" t="s">
        <v>29</v>
      </c>
      <c r="F2177" s="4" t="s">
        <v>157</v>
      </c>
      <c r="H2177" s="11">
        <f t="shared" si="66"/>
        <v>5</v>
      </c>
      <c r="I2177" s="11">
        <f t="shared" si="66"/>
        <v>0</v>
      </c>
      <c r="J2177" s="11">
        <f t="shared" si="67"/>
        <v>22</v>
      </c>
    </row>
    <row r="2178" spans="1:10" x14ac:dyDescent="0.3">
      <c r="A2178" s="7">
        <v>41423</v>
      </c>
      <c r="C2178" s="9">
        <v>-80842.09</v>
      </c>
      <c r="D2178" s="4" t="s">
        <v>15</v>
      </c>
      <c r="E2178" s="4" t="s">
        <v>29</v>
      </c>
      <c r="F2178" s="4" t="s">
        <v>148</v>
      </c>
      <c r="H2178" s="11">
        <f t="shared" si="66"/>
        <v>5</v>
      </c>
      <c r="I2178" s="11">
        <f t="shared" si="66"/>
        <v>0</v>
      </c>
      <c r="J2178" s="11">
        <f t="shared" si="67"/>
        <v>22</v>
      </c>
    </row>
    <row r="2179" spans="1:10" x14ac:dyDescent="0.3">
      <c r="A2179" s="7">
        <v>41423</v>
      </c>
      <c r="C2179" s="9">
        <v>-31255.5</v>
      </c>
      <c r="D2179" s="4" t="s">
        <v>15</v>
      </c>
      <c r="E2179" s="4" t="s">
        <v>29</v>
      </c>
      <c r="F2179" s="4" t="s">
        <v>153</v>
      </c>
      <c r="H2179" s="11">
        <f t="shared" si="66"/>
        <v>5</v>
      </c>
      <c r="I2179" s="11">
        <f t="shared" si="66"/>
        <v>0</v>
      </c>
      <c r="J2179" s="11">
        <f t="shared" si="67"/>
        <v>22</v>
      </c>
    </row>
    <row r="2180" spans="1:10" x14ac:dyDescent="0.3">
      <c r="A2180" s="7">
        <v>41423</v>
      </c>
      <c r="C2180" s="9">
        <v>-6481.72</v>
      </c>
      <c r="D2180" s="4" t="s">
        <v>16</v>
      </c>
      <c r="E2180" s="4" t="s">
        <v>29</v>
      </c>
      <c r="F2180" s="4" t="s">
        <v>155</v>
      </c>
      <c r="H2180" s="11">
        <f t="shared" ref="H2180:I2243" si="68">IF(ISBLANK(A2180),0,MONTH(A2180))</f>
        <v>5</v>
      </c>
      <c r="I2180" s="11">
        <f t="shared" si="68"/>
        <v>0</v>
      </c>
      <c r="J2180" s="11">
        <f t="shared" ref="J2180:J2243" si="69">WEEKNUM(A2180)</f>
        <v>22</v>
      </c>
    </row>
    <row r="2181" spans="1:10" x14ac:dyDescent="0.3">
      <c r="A2181" s="7">
        <v>41424</v>
      </c>
      <c r="C2181" s="9">
        <v>-8800.4</v>
      </c>
      <c r="D2181" s="4" t="s">
        <v>15</v>
      </c>
      <c r="E2181" s="4" t="s">
        <v>29</v>
      </c>
      <c r="F2181" s="4" t="s">
        <v>168</v>
      </c>
      <c r="H2181" s="11">
        <f t="shared" si="68"/>
        <v>5</v>
      </c>
      <c r="I2181" s="11">
        <f t="shared" si="68"/>
        <v>0</v>
      </c>
      <c r="J2181" s="11">
        <f t="shared" si="69"/>
        <v>22</v>
      </c>
    </row>
    <row r="2182" spans="1:10" x14ac:dyDescent="0.3">
      <c r="A2182" s="7">
        <v>41424</v>
      </c>
      <c r="C2182" s="9">
        <v>-92422.05</v>
      </c>
      <c r="D2182" s="4" t="s">
        <v>15</v>
      </c>
      <c r="E2182" s="4" t="s">
        <v>29</v>
      </c>
      <c r="F2182" s="4" t="s">
        <v>157</v>
      </c>
      <c r="H2182" s="11">
        <f t="shared" si="68"/>
        <v>5</v>
      </c>
      <c r="I2182" s="11">
        <f t="shared" si="68"/>
        <v>0</v>
      </c>
      <c r="J2182" s="11">
        <f t="shared" si="69"/>
        <v>22</v>
      </c>
    </row>
    <row r="2183" spans="1:10" x14ac:dyDescent="0.3">
      <c r="A2183" s="7">
        <v>41424</v>
      </c>
      <c r="C2183" s="9">
        <v>-101090.26</v>
      </c>
      <c r="D2183" s="4" t="s">
        <v>9</v>
      </c>
      <c r="E2183" s="4" t="s">
        <v>29</v>
      </c>
      <c r="F2183" s="4" t="s">
        <v>161</v>
      </c>
      <c r="H2183" s="11">
        <f t="shared" si="68"/>
        <v>5</v>
      </c>
      <c r="I2183" s="11">
        <f t="shared" si="68"/>
        <v>0</v>
      </c>
      <c r="J2183" s="11">
        <f t="shared" si="69"/>
        <v>22</v>
      </c>
    </row>
    <row r="2184" spans="1:10" x14ac:dyDescent="0.3">
      <c r="A2184" s="7">
        <v>41424</v>
      </c>
      <c r="C2184" s="9">
        <v>-41788</v>
      </c>
      <c r="D2184" s="4" t="s">
        <v>9</v>
      </c>
      <c r="E2184" s="4" t="s">
        <v>29</v>
      </c>
      <c r="F2184" s="4" t="s">
        <v>164</v>
      </c>
      <c r="H2184" s="11">
        <f t="shared" si="68"/>
        <v>5</v>
      </c>
      <c r="I2184" s="11">
        <f t="shared" si="68"/>
        <v>0</v>
      </c>
      <c r="J2184" s="11">
        <f t="shared" si="69"/>
        <v>22</v>
      </c>
    </row>
    <row r="2185" spans="1:10" x14ac:dyDescent="0.3">
      <c r="A2185" s="7">
        <v>41424</v>
      </c>
      <c r="C2185" s="9">
        <v>-35771.230000000003</v>
      </c>
      <c r="D2185" s="4" t="s">
        <v>16</v>
      </c>
      <c r="E2185" s="4" t="s">
        <v>29</v>
      </c>
      <c r="F2185" s="4" t="s">
        <v>168</v>
      </c>
      <c r="H2185" s="11">
        <f t="shared" si="68"/>
        <v>5</v>
      </c>
      <c r="I2185" s="11">
        <f t="shared" si="68"/>
        <v>0</v>
      </c>
      <c r="J2185" s="11">
        <f t="shared" si="69"/>
        <v>22</v>
      </c>
    </row>
    <row r="2186" spans="1:10" x14ac:dyDescent="0.3">
      <c r="A2186" s="7">
        <v>41424</v>
      </c>
      <c r="C2186" s="9">
        <v>-764.96</v>
      </c>
      <c r="D2186" s="4" t="s">
        <v>15</v>
      </c>
      <c r="E2186" s="4" t="s">
        <v>29</v>
      </c>
      <c r="F2186" s="4" t="s">
        <v>156</v>
      </c>
      <c r="H2186" s="11">
        <f t="shared" si="68"/>
        <v>5</v>
      </c>
      <c r="I2186" s="11">
        <f t="shared" si="68"/>
        <v>0</v>
      </c>
      <c r="J2186" s="11">
        <f t="shared" si="69"/>
        <v>22</v>
      </c>
    </row>
    <row r="2187" spans="1:10" x14ac:dyDescent="0.3">
      <c r="A2187" s="7">
        <v>41424</v>
      </c>
      <c r="C2187" s="9">
        <v>-3398</v>
      </c>
      <c r="D2187" s="4" t="s">
        <v>16</v>
      </c>
      <c r="E2187" s="4" t="s">
        <v>29</v>
      </c>
      <c r="F2187" s="4" t="s">
        <v>155</v>
      </c>
      <c r="H2187" s="11">
        <f t="shared" si="68"/>
        <v>5</v>
      </c>
      <c r="I2187" s="11">
        <f t="shared" si="68"/>
        <v>0</v>
      </c>
      <c r="J2187" s="11">
        <f t="shared" si="69"/>
        <v>22</v>
      </c>
    </row>
    <row r="2188" spans="1:10" x14ac:dyDescent="0.3">
      <c r="A2188" s="7">
        <v>41424</v>
      </c>
      <c r="C2188" s="9">
        <v>-3117.53</v>
      </c>
      <c r="D2188" s="4" t="s">
        <v>9</v>
      </c>
      <c r="E2188" s="4" t="s">
        <v>29</v>
      </c>
      <c r="F2188" s="4" t="s">
        <v>151</v>
      </c>
      <c r="H2188" s="11">
        <f t="shared" si="68"/>
        <v>5</v>
      </c>
      <c r="I2188" s="11">
        <f t="shared" si="68"/>
        <v>0</v>
      </c>
      <c r="J2188" s="11">
        <f t="shared" si="69"/>
        <v>22</v>
      </c>
    </row>
    <row r="2189" spans="1:10" x14ac:dyDescent="0.3">
      <c r="A2189" s="7">
        <v>41424</v>
      </c>
      <c r="C2189" s="9">
        <v>-18023.689999999999</v>
      </c>
      <c r="D2189" s="4" t="s">
        <v>16</v>
      </c>
      <c r="E2189" s="4" t="s">
        <v>29</v>
      </c>
      <c r="F2189" s="4" t="s">
        <v>149</v>
      </c>
      <c r="H2189" s="11">
        <f t="shared" si="68"/>
        <v>5</v>
      </c>
      <c r="I2189" s="11">
        <f t="shared" si="68"/>
        <v>0</v>
      </c>
      <c r="J2189" s="11">
        <f t="shared" si="69"/>
        <v>22</v>
      </c>
    </row>
    <row r="2190" spans="1:10" x14ac:dyDescent="0.3">
      <c r="A2190" s="7">
        <v>41424</v>
      </c>
      <c r="C2190" s="9">
        <v>-27990.74</v>
      </c>
      <c r="D2190" s="4" t="s">
        <v>9</v>
      </c>
      <c r="E2190" s="4" t="s">
        <v>29</v>
      </c>
      <c r="F2190" s="4" t="s">
        <v>150</v>
      </c>
      <c r="H2190" s="11">
        <f t="shared" si="68"/>
        <v>5</v>
      </c>
      <c r="I2190" s="11">
        <f t="shared" si="68"/>
        <v>0</v>
      </c>
      <c r="J2190" s="11">
        <f t="shared" si="69"/>
        <v>22</v>
      </c>
    </row>
    <row r="2191" spans="1:10" x14ac:dyDescent="0.3">
      <c r="A2191" s="7">
        <v>41424</v>
      </c>
      <c r="C2191" s="9">
        <v>-11434.09</v>
      </c>
      <c r="D2191" s="4" t="s">
        <v>9</v>
      </c>
      <c r="E2191" s="4" t="s">
        <v>29</v>
      </c>
      <c r="F2191" s="4" t="s">
        <v>167</v>
      </c>
      <c r="H2191" s="11">
        <f t="shared" si="68"/>
        <v>5</v>
      </c>
      <c r="I2191" s="11">
        <f t="shared" si="68"/>
        <v>0</v>
      </c>
      <c r="J2191" s="11">
        <f t="shared" si="69"/>
        <v>22</v>
      </c>
    </row>
    <row r="2192" spans="1:10" x14ac:dyDescent="0.3">
      <c r="A2192" s="7">
        <v>41424</v>
      </c>
      <c r="C2192" s="9">
        <v>-1960.59</v>
      </c>
      <c r="D2192" s="4" t="s">
        <v>16</v>
      </c>
      <c r="E2192" s="4" t="s">
        <v>29</v>
      </c>
      <c r="F2192" s="4" t="s">
        <v>151</v>
      </c>
      <c r="H2192" s="11">
        <f t="shared" si="68"/>
        <v>5</v>
      </c>
      <c r="I2192" s="11">
        <f t="shared" si="68"/>
        <v>0</v>
      </c>
      <c r="J2192" s="11">
        <f t="shared" si="69"/>
        <v>22</v>
      </c>
    </row>
    <row r="2193" spans="1:10" x14ac:dyDescent="0.3">
      <c r="A2193" s="7">
        <v>41424</v>
      </c>
      <c r="C2193" s="9">
        <v>-18555.900000000001</v>
      </c>
      <c r="D2193" s="4" t="s">
        <v>9</v>
      </c>
      <c r="E2193" s="4" t="s">
        <v>29</v>
      </c>
      <c r="F2193" s="4" t="s">
        <v>166</v>
      </c>
      <c r="H2193" s="11">
        <f t="shared" si="68"/>
        <v>5</v>
      </c>
      <c r="I2193" s="11">
        <f t="shared" si="68"/>
        <v>0</v>
      </c>
      <c r="J2193" s="11">
        <f t="shared" si="69"/>
        <v>22</v>
      </c>
    </row>
    <row r="2194" spans="1:10" x14ac:dyDescent="0.3">
      <c r="A2194" s="7">
        <v>41424</v>
      </c>
      <c r="C2194" s="9">
        <v>-45381.15</v>
      </c>
      <c r="D2194" s="4" t="s">
        <v>15</v>
      </c>
      <c r="E2194" s="4" t="s">
        <v>29</v>
      </c>
      <c r="F2194" s="4" t="s">
        <v>162</v>
      </c>
      <c r="H2194" s="11">
        <f t="shared" si="68"/>
        <v>5</v>
      </c>
      <c r="I2194" s="11">
        <f t="shared" si="68"/>
        <v>0</v>
      </c>
      <c r="J2194" s="11">
        <f t="shared" si="69"/>
        <v>22</v>
      </c>
    </row>
    <row r="2195" spans="1:10" x14ac:dyDescent="0.3">
      <c r="A2195" s="7">
        <v>41424</v>
      </c>
      <c r="C2195" s="9">
        <v>-1682.95</v>
      </c>
      <c r="D2195" s="4" t="s">
        <v>9</v>
      </c>
      <c r="E2195" s="4" t="s">
        <v>29</v>
      </c>
      <c r="F2195" s="4" t="s">
        <v>165</v>
      </c>
      <c r="H2195" s="11">
        <f t="shared" si="68"/>
        <v>5</v>
      </c>
      <c r="I2195" s="11">
        <f t="shared" si="68"/>
        <v>0</v>
      </c>
      <c r="J2195" s="11">
        <f t="shared" si="69"/>
        <v>22</v>
      </c>
    </row>
    <row r="2196" spans="1:10" x14ac:dyDescent="0.3">
      <c r="A2196" s="7">
        <v>41424</v>
      </c>
      <c r="C2196" s="9">
        <v>-74962.12</v>
      </c>
      <c r="D2196" s="4" t="s">
        <v>9</v>
      </c>
      <c r="E2196" s="4" t="s">
        <v>29</v>
      </c>
      <c r="F2196" s="4" t="s">
        <v>168</v>
      </c>
      <c r="H2196" s="11">
        <f t="shared" si="68"/>
        <v>5</v>
      </c>
      <c r="I2196" s="11">
        <f t="shared" si="68"/>
        <v>0</v>
      </c>
      <c r="J2196" s="11">
        <f t="shared" si="69"/>
        <v>22</v>
      </c>
    </row>
    <row r="2197" spans="1:10" x14ac:dyDescent="0.3">
      <c r="A2197" s="7">
        <v>41424</v>
      </c>
      <c r="C2197" s="9">
        <v>-19540.28</v>
      </c>
      <c r="D2197" s="4" t="s">
        <v>9</v>
      </c>
      <c r="E2197" s="4" t="s">
        <v>29</v>
      </c>
      <c r="F2197" s="4" t="s">
        <v>161</v>
      </c>
      <c r="H2197" s="11">
        <f t="shared" si="68"/>
        <v>5</v>
      </c>
      <c r="I2197" s="11">
        <f t="shared" si="68"/>
        <v>0</v>
      </c>
      <c r="J2197" s="11">
        <f t="shared" si="69"/>
        <v>22</v>
      </c>
    </row>
    <row r="2198" spans="1:10" x14ac:dyDescent="0.3">
      <c r="A2198" s="7">
        <v>41424</v>
      </c>
      <c r="C2198" s="9">
        <v>-11824.5</v>
      </c>
      <c r="D2198" s="4" t="s">
        <v>9</v>
      </c>
      <c r="E2198" s="4" t="s">
        <v>29</v>
      </c>
      <c r="F2198" s="4" t="s">
        <v>168</v>
      </c>
      <c r="H2198" s="11">
        <f t="shared" si="68"/>
        <v>5</v>
      </c>
      <c r="I2198" s="11">
        <f t="shared" si="68"/>
        <v>0</v>
      </c>
      <c r="J2198" s="11">
        <f t="shared" si="69"/>
        <v>22</v>
      </c>
    </row>
    <row r="2199" spans="1:10" x14ac:dyDescent="0.3">
      <c r="A2199" s="7">
        <v>41424</v>
      </c>
      <c r="C2199" s="9">
        <v>-15995.44</v>
      </c>
      <c r="D2199" s="4" t="s">
        <v>15</v>
      </c>
      <c r="E2199" s="4" t="s">
        <v>29</v>
      </c>
      <c r="F2199" s="4" t="s">
        <v>153</v>
      </c>
      <c r="H2199" s="11">
        <f t="shared" si="68"/>
        <v>5</v>
      </c>
      <c r="I2199" s="11">
        <f t="shared" si="68"/>
        <v>0</v>
      </c>
      <c r="J2199" s="11">
        <f t="shared" si="69"/>
        <v>22</v>
      </c>
    </row>
    <row r="2200" spans="1:10" x14ac:dyDescent="0.3">
      <c r="A2200" s="7">
        <v>41424</v>
      </c>
      <c r="C2200" s="9">
        <v>-23512.1</v>
      </c>
      <c r="D2200" s="4" t="s">
        <v>16</v>
      </c>
      <c r="E2200" s="4" t="s">
        <v>29</v>
      </c>
      <c r="F2200" s="4" t="s">
        <v>168</v>
      </c>
      <c r="H2200" s="11">
        <f t="shared" si="68"/>
        <v>5</v>
      </c>
      <c r="I2200" s="11">
        <f t="shared" si="68"/>
        <v>0</v>
      </c>
      <c r="J2200" s="11">
        <f t="shared" si="69"/>
        <v>22</v>
      </c>
    </row>
    <row r="2201" spans="1:10" x14ac:dyDescent="0.3">
      <c r="A2201" s="7">
        <v>41424</v>
      </c>
      <c r="C2201" s="9">
        <v>-21172.1</v>
      </c>
      <c r="D2201" s="4" t="s">
        <v>16</v>
      </c>
      <c r="E2201" s="4" t="s">
        <v>29</v>
      </c>
      <c r="F2201" s="4" t="s">
        <v>168</v>
      </c>
      <c r="H2201" s="11">
        <f t="shared" si="68"/>
        <v>5</v>
      </c>
      <c r="I2201" s="11">
        <f t="shared" si="68"/>
        <v>0</v>
      </c>
      <c r="J2201" s="11">
        <f t="shared" si="69"/>
        <v>22</v>
      </c>
    </row>
    <row r="2202" spans="1:10" x14ac:dyDescent="0.3">
      <c r="A2202" s="7">
        <v>41424</v>
      </c>
      <c r="C2202" s="9">
        <v>-76520</v>
      </c>
      <c r="D2202" s="4" t="s">
        <v>16</v>
      </c>
      <c r="E2202" s="4" t="s">
        <v>29</v>
      </c>
      <c r="F2202" s="4" t="s">
        <v>151</v>
      </c>
      <c r="H2202" s="11">
        <f t="shared" si="68"/>
        <v>5</v>
      </c>
      <c r="I2202" s="11">
        <f t="shared" si="68"/>
        <v>0</v>
      </c>
      <c r="J2202" s="11">
        <f t="shared" si="69"/>
        <v>22</v>
      </c>
    </row>
    <row r="2203" spans="1:10" x14ac:dyDescent="0.3">
      <c r="A2203" s="7">
        <v>41424</v>
      </c>
      <c r="C2203" s="9">
        <v>-20936.72</v>
      </c>
      <c r="D2203" s="4" t="s">
        <v>9</v>
      </c>
      <c r="E2203" s="4" t="s">
        <v>29</v>
      </c>
      <c r="F2203" s="4" t="s">
        <v>148</v>
      </c>
      <c r="H2203" s="11">
        <f t="shared" si="68"/>
        <v>5</v>
      </c>
      <c r="I2203" s="11">
        <f t="shared" si="68"/>
        <v>0</v>
      </c>
      <c r="J2203" s="11">
        <f t="shared" si="69"/>
        <v>22</v>
      </c>
    </row>
    <row r="2204" spans="1:10" x14ac:dyDescent="0.3">
      <c r="A2204" s="7">
        <v>41424</v>
      </c>
      <c r="C2204" s="9">
        <v>-46592.09</v>
      </c>
      <c r="D2204" s="4" t="s">
        <v>9</v>
      </c>
      <c r="E2204" s="4" t="s">
        <v>29</v>
      </c>
      <c r="F2204" s="4" t="s">
        <v>168</v>
      </c>
      <c r="H2204" s="11">
        <f t="shared" si="68"/>
        <v>5</v>
      </c>
      <c r="I2204" s="11">
        <f t="shared" si="68"/>
        <v>0</v>
      </c>
      <c r="J2204" s="11">
        <f t="shared" si="69"/>
        <v>22</v>
      </c>
    </row>
    <row r="2205" spans="1:10" x14ac:dyDescent="0.3">
      <c r="A2205" s="7">
        <v>41424</v>
      </c>
      <c r="C2205" s="9">
        <v>-12321.61</v>
      </c>
      <c r="D2205" s="4" t="s">
        <v>15</v>
      </c>
      <c r="E2205" s="4" t="s">
        <v>29</v>
      </c>
      <c r="F2205" s="4" t="s">
        <v>154</v>
      </c>
      <c r="H2205" s="11">
        <f t="shared" si="68"/>
        <v>5</v>
      </c>
      <c r="I2205" s="11">
        <f t="shared" si="68"/>
        <v>0</v>
      </c>
      <c r="J2205" s="11">
        <f t="shared" si="69"/>
        <v>22</v>
      </c>
    </row>
    <row r="2206" spans="1:10" x14ac:dyDescent="0.3">
      <c r="A2206" s="7">
        <v>41424</v>
      </c>
      <c r="C2206" s="9">
        <v>-1341.42</v>
      </c>
      <c r="D2206" s="4" t="s">
        <v>15</v>
      </c>
      <c r="E2206" s="4" t="s">
        <v>29</v>
      </c>
      <c r="F2206" s="4" t="s">
        <v>150</v>
      </c>
      <c r="H2206" s="11">
        <f t="shared" si="68"/>
        <v>5</v>
      </c>
      <c r="I2206" s="11">
        <f t="shared" si="68"/>
        <v>0</v>
      </c>
      <c r="J2206" s="11">
        <f t="shared" si="69"/>
        <v>22</v>
      </c>
    </row>
    <row r="2207" spans="1:10" x14ac:dyDescent="0.3">
      <c r="A2207" s="7">
        <v>41425</v>
      </c>
      <c r="C2207" s="9">
        <v>-90043.49</v>
      </c>
      <c r="D2207" s="4" t="s">
        <v>16</v>
      </c>
      <c r="E2207" s="4" t="s">
        <v>29</v>
      </c>
      <c r="F2207" s="4" t="s">
        <v>150</v>
      </c>
      <c r="H2207" s="11">
        <f t="shared" si="68"/>
        <v>5</v>
      </c>
      <c r="I2207" s="11">
        <f t="shared" si="68"/>
        <v>0</v>
      </c>
      <c r="J2207" s="11">
        <f t="shared" si="69"/>
        <v>22</v>
      </c>
    </row>
    <row r="2208" spans="1:10" x14ac:dyDescent="0.3">
      <c r="A2208" s="7">
        <v>41425</v>
      </c>
      <c r="C2208" s="9">
        <v>-98023.82</v>
      </c>
      <c r="D2208" s="4" t="s">
        <v>9</v>
      </c>
      <c r="E2208" s="4" t="s">
        <v>29</v>
      </c>
      <c r="F2208" s="4" t="s">
        <v>158</v>
      </c>
      <c r="H2208" s="11">
        <f t="shared" si="68"/>
        <v>5</v>
      </c>
      <c r="I2208" s="11">
        <f t="shared" si="68"/>
        <v>0</v>
      </c>
      <c r="J2208" s="11">
        <f t="shared" si="69"/>
        <v>22</v>
      </c>
    </row>
    <row r="2209" spans="1:10" x14ac:dyDescent="0.3">
      <c r="A2209" s="7">
        <v>41425</v>
      </c>
      <c r="C2209" s="9">
        <v>-118440</v>
      </c>
      <c r="D2209" s="4" t="s">
        <v>16</v>
      </c>
      <c r="E2209" s="4" t="s">
        <v>29</v>
      </c>
      <c r="F2209" s="4" t="s">
        <v>168</v>
      </c>
      <c r="H2209" s="11">
        <f t="shared" si="68"/>
        <v>5</v>
      </c>
      <c r="I2209" s="11">
        <f t="shared" si="68"/>
        <v>0</v>
      </c>
      <c r="J2209" s="11">
        <f t="shared" si="69"/>
        <v>22</v>
      </c>
    </row>
    <row r="2210" spans="1:10" x14ac:dyDescent="0.3">
      <c r="A2210" s="7">
        <v>41425</v>
      </c>
      <c r="C2210" s="9">
        <v>-293297.09000000003</v>
      </c>
      <c r="D2210" s="4" t="s">
        <v>15</v>
      </c>
      <c r="E2210" s="4" t="s">
        <v>29</v>
      </c>
      <c r="F2210" s="4" t="s">
        <v>166</v>
      </c>
      <c r="H2210" s="11">
        <f t="shared" si="68"/>
        <v>5</v>
      </c>
      <c r="I2210" s="11">
        <f t="shared" si="68"/>
        <v>0</v>
      </c>
      <c r="J2210" s="11">
        <f t="shared" si="69"/>
        <v>22</v>
      </c>
    </row>
    <row r="2211" spans="1:10" x14ac:dyDescent="0.3">
      <c r="A2211" s="7">
        <v>41427</v>
      </c>
      <c r="C2211" s="9">
        <v>-1281.95</v>
      </c>
      <c r="D2211" s="4" t="s">
        <v>15</v>
      </c>
      <c r="E2211" s="4" t="s">
        <v>29</v>
      </c>
      <c r="F2211" s="4" t="s">
        <v>148</v>
      </c>
      <c r="H2211" s="11">
        <f t="shared" si="68"/>
        <v>6</v>
      </c>
      <c r="I2211" s="11">
        <f t="shared" si="68"/>
        <v>0</v>
      </c>
      <c r="J2211" s="11">
        <f t="shared" si="69"/>
        <v>23</v>
      </c>
    </row>
    <row r="2212" spans="1:10" x14ac:dyDescent="0.3">
      <c r="A2212" s="7">
        <v>41427</v>
      </c>
      <c r="C2212" s="9">
        <v>-930.37</v>
      </c>
      <c r="D2212" s="4" t="s">
        <v>15</v>
      </c>
      <c r="E2212" s="4" t="s">
        <v>29</v>
      </c>
      <c r="F2212" s="4" t="s">
        <v>166</v>
      </c>
      <c r="H2212" s="11">
        <f t="shared" si="68"/>
        <v>6</v>
      </c>
      <c r="I2212" s="11">
        <f t="shared" si="68"/>
        <v>0</v>
      </c>
      <c r="J2212" s="11">
        <f t="shared" si="69"/>
        <v>23</v>
      </c>
    </row>
    <row r="2213" spans="1:10" x14ac:dyDescent="0.3">
      <c r="A2213" s="7">
        <v>41428</v>
      </c>
      <c r="C2213" s="9">
        <v>-190407.39</v>
      </c>
      <c r="D2213" s="4" t="s">
        <v>16</v>
      </c>
      <c r="E2213" s="4" t="s">
        <v>29</v>
      </c>
      <c r="F2213" s="4" t="s">
        <v>161</v>
      </c>
      <c r="H2213" s="11">
        <f t="shared" si="68"/>
        <v>6</v>
      </c>
      <c r="I2213" s="11">
        <f t="shared" si="68"/>
        <v>0</v>
      </c>
      <c r="J2213" s="11">
        <f t="shared" si="69"/>
        <v>23</v>
      </c>
    </row>
    <row r="2214" spans="1:10" x14ac:dyDescent="0.3">
      <c r="A2214" s="7">
        <v>41428</v>
      </c>
      <c r="C2214" s="9">
        <v>-200215.24</v>
      </c>
      <c r="D2214" s="4" t="s">
        <v>15</v>
      </c>
      <c r="E2214" s="4" t="s">
        <v>29</v>
      </c>
      <c r="F2214" s="4" t="s">
        <v>151</v>
      </c>
      <c r="H2214" s="11">
        <f t="shared" si="68"/>
        <v>6</v>
      </c>
      <c r="I2214" s="11">
        <f t="shared" si="68"/>
        <v>0</v>
      </c>
      <c r="J2214" s="11">
        <f t="shared" si="69"/>
        <v>23</v>
      </c>
    </row>
    <row r="2215" spans="1:10" x14ac:dyDescent="0.3">
      <c r="A2215" s="7">
        <v>41428</v>
      </c>
      <c r="C2215" s="9">
        <v>-11203.24</v>
      </c>
      <c r="D2215" s="4" t="s">
        <v>15</v>
      </c>
      <c r="E2215" s="4" t="s">
        <v>29</v>
      </c>
      <c r="F2215" s="4" t="s">
        <v>168</v>
      </c>
      <c r="H2215" s="11">
        <f t="shared" si="68"/>
        <v>6</v>
      </c>
      <c r="I2215" s="11">
        <f t="shared" si="68"/>
        <v>0</v>
      </c>
      <c r="J2215" s="11">
        <f t="shared" si="69"/>
        <v>23</v>
      </c>
    </row>
    <row r="2216" spans="1:10" x14ac:dyDescent="0.3">
      <c r="A2216" s="7">
        <v>41428</v>
      </c>
      <c r="C2216" s="9">
        <v>-82272.45</v>
      </c>
      <c r="D2216" s="4" t="s">
        <v>16</v>
      </c>
      <c r="E2216" s="4" t="s">
        <v>29</v>
      </c>
      <c r="F2216" s="4" t="s">
        <v>154</v>
      </c>
      <c r="H2216" s="11">
        <f t="shared" si="68"/>
        <v>6</v>
      </c>
      <c r="I2216" s="11">
        <f t="shared" si="68"/>
        <v>0</v>
      </c>
      <c r="J2216" s="11">
        <f t="shared" si="69"/>
        <v>23</v>
      </c>
    </row>
    <row r="2217" spans="1:10" x14ac:dyDescent="0.3">
      <c r="A2217" s="7">
        <v>41428</v>
      </c>
      <c r="C2217" s="9">
        <v>-45171.65</v>
      </c>
      <c r="D2217" s="4" t="s">
        <v>16</v>
      </c>
      <c r="E2217" s="4" t="s">
        <v>29</v>
      </c>
      <c r="F2217" s="4" t="s">
        <v>168</v>
      </c>
      <c r="H2217" s="11">
        <f t="shared" si="68"/>
        <v>6</v>
      </c>
      <c r="I2217" s="11">
        <f t="shared" si="68"/>
        <v>0</v>
      </c>
      <c r="J2217" s="11">
        <f t="shared" si="69"/>
        <v>23</v>
      </c>
    </row>
    <row r="2218" spans="1:10" x14ac:dyDescent="0.3">
      <c r="A2218" s="7">
        <v>41428</v>
      </c>
      <c r="C2218" s="9">
        <v>-2709</v>
      </c>
      <c r="D2218" s="4" t="s">
        <v>15</v>
      </c>
      <c r="E2218" s="4" t="s">
        <v>29</v>
      </c>
      <c r="F2218" s="4" t="s">
        <v>153</v>
      </c>
      <c r="H2218" s="11">
        <f t="shared" si="68"/>
        <v>6</v>
      </c>
      <c r="I2218" s="11">
        <f t="shared" si="68"/>
        <v>0</v>
      </c>
      <c r="J2218" s="11">
        <f t="shared" si="69"/>
        <v>23</v>
      </c>
    </row>
    <row r="2219" spans="1:10" x14ac:dyDescent="0.3">
      <c r="A2219" s="7">
        <v>41428</v>
      </c>
      <c r="C2219" s="9">
        <v>-6944.3</v>
      </c>
      <c r="D2219" s="4" t="s">
        <v>16</v>
      </c>
      <c r="E2219" s="4" t="s">
        <v>29</v>
      </c>
      <c r="F2219" s="4" t="s">
        <v>155</v>
      </c>
      <c r="H2219" s="11">
        <f t="shared" si="68"/>
        <v>6</v>
      </c>
      <c r="I2219" s="11">
        <f t="shared" si="68"/>
        <v>0</v>
      </c>
      <c r="J2219" s="11">
        <f t="shared" si="69"/>
        <v>23</v>
      </c>
    </row>
    <row r="2220" spans="1:10" x14ac:dyDescent="0.3">
      <c r="A2220" s="7">
        <v>41428</v>
      </c>
      <c r="C2220" s="9">
        <v>-2360.94</v>
      </c>
      <c r="D2220" s="4" t="s">
        <v>9</v>
      </c>
      <c r="E2220" s="4" t="s">
        <v>29</v>
      </c>
      <c r="F2220" s="4" t="s">
        <v>163</v>
      </c>
      <c r="H2220" s="11">
        <f t="shared" si="68"/>
        <v>6</v>
      </c>
      <c r="I2220" s="11">
        <f t="shared" si="68"/>
        <v>0</v>
      </c>
      <c r="J2220" s="11">
        <f t="shared" si="69"/>
        <v>23</v>
      </c>
    </row>
    <row r="2221" spans="1:10" x14ac:dyDescent="0.3">
      <c r="A2221" s="7">
        <v>41428</v>
      </c>
      <c r="C2221" s="9">
        <v>-3428.15</v>
      </c>
      <c r="D2221" s="4" t="s">
        <v>16</v>
      </c>
      <c r="E2221" s="4" t="s">
        <v>29</v>
      </c>
      <c r="F2221" s="4" t="s">
        <v>158</v>
      </c>
      <c r="H2221" s="11">
        <f t="shared" si="68"/>
        <v>6</v>
      </c>
      <c r="I2221" s="11">
        <f t="shared" si="68"/>
        <v>0</v>
      </c>
      <c r="J2221" s="11">
        <f t="shared" si="69"/>
        <v>23</v>
      </c>
    </row>
    <row r="2222" spans="1:10" x14ac:dyDescent="0.3">
      <c r="A2222" s="7">
        <v>41428</v>
      </c>
      <c r="C2222" s="9">
        <v>-19350.580000000002</v>
      </c>
      <c r="D2222" s="4" t="s">
        <v>15</v>
      </c>
      <c r="E2222" s="4" t="s">
        <v>29</v>
      </c>
      <c r="F2222" s="4" t="s">
        <v>148</v>
      </c>
      <c r="H2222" s="11">
        <f t="shared" si="68"/>
        <v>6</v>
      </c>
      <c r="I2222" s="11">
        <f t="shared" si="68"/>
        <v>0</v>
      </c>
      <c r="J2222" s="11">
        <f t="shared" si="69"/>
        <v>23</v>
      </c>
    </row>
    <row r="2223" spans="1:10" x14ac:dyDescent="0.3">
      <c r="A2223" s="7">
        <v>41428</v>
      </c>
      <c r="C2223" s="9">
        <v>-18854.060000000001</v>
      </c>
      <c r="D2223" s="4" t="s">
        <v>15</v>
      </c>
      <c r="E2223" s="4" t="s">
        <v>29</v>
      </c>
      <c r="F2223" s="4" t="s">
        <v>160</v>
      </c>
      <c r="H2223" s="11">
        <f t="shared" si="68"/>
        <v>6</v>
      </c>
      <c r="I2223" s="11">
        <f t="shared" si="68"/>
        <v>0</v>
      </c>
      <c r="J2223" s="11">
        <f t="shared" si="69"/>
        <v>23</v>
      </c>
    </row>
    <row r="2224" spans="1:10" x14ac:dyDescent="0.3">
      <c r="A2224" s="7">
        <v>41428</v>
      </c>
      <c r="C2224" s="9">
        <v>-32487.75</v>
      </c>
      <c r="D2224" s="4" t="s">
        <v>16</v>
      </c>
      <c r="E2224" s="4" t="s">
        <v>29</v>
      </c>
      <c r="F2224" s="4" t="s">
        <v>148</v>
      </c>
      <c r="H2224" s="11">
        <f t="shared" si="68"/>
        <v>6</v>
      </c>
      <c r="I2224" s="11">
        <f t="shared" si="68"/>
        <v>0</v>
      </c>
      <c r="J2224" s="11">
        <f t="shared" si="69"/>
        <v>23</v>
      </c>
    </row>
    <row r="2225" spans="1:10" x14ac:dyDescent="0.3">
      <c r="A2225" s="7">
        <v>41428</v>
      </c>
      <c r="C2225" s="9">
        <v>-139230.53</v>
      </c>
      <c r="D2225" s="4" t="s">
        <v>9</v>
      </c>
      <c r="E2225" s="4" t="s">
        <v>29</v>
      </c>
      <c r="F2225" s="4" t="s">
        <v>157</v>
      </c>
      <c r="H2225" s="11">
        <f t="shared" si="68"/>
        <v>6</v>
      </c>
      <c r="I2225" s="11">
        <f t="shared" si="68"/>
        <v>0</v>
      </c>
      <c r="J2225" s="11">
        <f t="shared" si="69"/>
        <v>23</v>
      </c>
    </row>
    <row r="2226" spans="1:10" x14ac:dyDescent="0.3">
      <c r="A2226" s="7">
        <v>41428</v>
      </c>
      <c r="C2226" s="9">
        <v>-3292.26</v>
      </c>
      <c r="D2226" s="4" t="s">
        <v>16</v>
      </c>
      <c r="E2226" s="4" t="s">
        <v>29</v>
      </c>
      <c r="F2226" s="4" t="s">
        <v>155</v>
      </c>
      <c r="H2226" s="11">
        <f t="shared" si="68"/>
        <v>6</v>
      </c>
      <c r="I2226" s="11">
        <f t="shared" si="68"/>
        <v>0</v>
      </c>
      <c r="J2226" s="11">
        <f t="shared" si="69"/>
        <v>23</v>
      </c>
    </row>
    <row r="2227" spans="1:10" x14ac:dyDescent="0.3">
      <c r="A2227" s="7">
        <v>41428</v>
      </c>
      <c r="C2227" s="9">
        <v>-89000</v>
      </c>
      <c r="D2227" s="4" t="s">
        <v>15</v>
      </c>
      <c r="E2227" s="4" t="s">
        <v>29</v>
      </c>
      <c r="F2227" s="4" t="s">
        <v>156</v>
      </c>
      <c r="H2227" s="11">
        <f t="shared" si="68"/>
        <v>6</v>
      </c>
      <c r="I2227" s="11">
        <f t="shared" si="68"/>
        <v>0</v>
      </c>
      <c r="J2227" s="11">
        <f t="shared" si="69"/>
        <v>23</v>
      </c>
    </row>
    <row r="2228" spans="1:10" x14ac:dyDescent="0.3">
      <c r="A2228" s="7">
        <v>41428</v>
      </c>
      <c r="C2228" s="9">
        <v>-28460.17</v>
      </c>
      <c r="D2228" s="4" t="s">
        <v>16</v>
      </c>
      <c r="E2228" s="4" t="s">
        <v>29</v>
      </c>
      <c r="F2228" s="4" t="s">
        <v>150</v>
      </c>
      <c r="H2228" s="11">
        <f t="shared" si="68"/>
        <v>6</v>
      </c>
      <c r="I2228" s="11">
        <f t="shared" si="68"/>
        <v>0</v>
      </c>
      <c r="J2228" s="11">
        <f t="shared" si="69"/>
        <v>23</v>
      </c>
    </row>
    <row r="2229" spans="1:10" x14ac:dyDescent="0.3">
      <c r="A2229" s="7">
        <v>41430</v>
      </c>
      <c r="C2229" s="9">
        <v>-19944.68</v>
      </c>
      <c r="D2229" s="4" t="s">
        <v>9</v>
      </c>
      <c r="E2229" s="4" t="s">
        <v>29</v>
      </c>
      <c r="F2229" s="4" t="s">
        <v>157</v>
      </c>
      <c r="H2229" s="11">
        <f t="shared" si="68"/>
        <v>6</v>
      </c>
      <c r="I2229" s="11">
        <f t="shared" si="68"/>
        <v>0</v>
      </c>
      <c r="J2229" s="11">
        <f t="shared" si="69"/>
        <v>23</v>
      </c>
    </row>
    <row r="2230" spans="1:10" x14ac:dyDescent="0.3">
      <c r="A2230" s="7">
        <v>41430</v>
      </c>
      <c r="C2230" s="9">
        <v>-3476.6</v>
      </c>
      <c r="D2230" s="4" t="s">
        <v>15</v>
      </c>
      <c r="E2230" s="4" t="s">
        <v>29</v>
      </c>
      <c r="F2230" s="4" t="s">
        <v>154</v>
      </c>
      <c r="H2230" s="11">
        <f t="shared" si="68"/>
        <v>6</v>
      </c>
      <c r="I2230" s="11">
        <f t="shared" si="68"/>
        <v>0</v>
      </c>
      <c r="J2230" s="11">
        <f t="shared" si="69"/>
        <v>23</v>
      </c>
    </row>
    <row r="2231" spans="1:10" x14ac:dyDescent="0.3">
      <c r="A2231" s="7">
        <v>41430</v>
      </c>
      <c r="C2231" s="9">
        <v>-12073.6</v>
      </c>
      <c r="D2231" s="4" t="s">
        <v>9</v>
      </c>
      <c r="E2231" s="4" t="s">
        <v>29</v>
      </c>
      <c r="F2231" s="4" t="s">
        <v>152</v>
      </c>
      <c r="H2231" s="11">
        <f t="shared" si="68"/>
        <v>6</v>
      </c>
      <c r="I2231" s="11">
        <f t="shared" si="68"/>
        <v>0</v>
      </c>
      <c r="J2231" s="11">
        <f t="shared" si="69"/>
        <v>23</v>
      </c>
    </row>
    <row r="2232" spans="1:10" x14ac:dyDescent="0.3">
      <c r="A2232" s="7">
        <v>41430</v>
      </c>
      <c r="C2232" s="9">
        <v>-3790.76</v>
      </c>
      <c r="D2232" s="4" t="s">
        <v>15</v>
      </c>
      <c r="E2232" s="4" t="s">
        <v>29</v>
      </c>
      <c r="F2232" s="4" t="s">
        <v>159</v>
      </c>
      <c r="H2232" s="11">
        <f t="shared" si="68"/>
        <v>6</v>
      </c>
      <c r="I2232" s="11">
        <f t="shared" si="68"/>
        <v>0</v>
      </c>
      <c r="J2232" s="11">
        <f t="shared" si="69"/>
        <v>23</v>
      </c>
    </row>
    <row r="2233" spans="1:10" x14ac:dyDescent="0.3">
      <c r="A2233" s="7">
        <v>41430</v>
      </c>
      <c r="C2233" s="9">
        <v>-88000</v>
      </c>
      <c r="D2233" s="4" t="s">
        <v>15</v>
      </c>
      <c r="E2233" s="4" t="s">
        <v>29</v>
      </c>
      <c r="F2233" s="4" t="s">
        <v>151</v>
      </c>
      <c r="H2233" s="11">
        <f t="shared" si="68"/>
        <v>6</v>
      </c>
      <c r="I2233" s="11">
        <f t="shared" si="68"/>
        <v>0</v>
      </c>
      <c r="J2233" s="11">
        <f t="shared" si="69"/>
        <v>23</v>
      </c>
    </row>
    <row r="2234" spans="1:10" x14ac:dyDescent="0.3">
      <c r="A2234" s="7">
        <v>41430</v>
      </c>
      <c r="C2234" s="9">
        <v>-17603.16</v>
      </c>
      <c r="D2234" s="4" t="s">
        <v>15</v>
      </c>
      <c r="E2234" s="4" t="s">
        <v>29</v>
      </c>
      <c r="F2234" s="4" t="s">
        <v>167</v>
      </c>
      <c r="H2234" s="11">
        <f t="shared" si="68"/>
        <v>6</v>
      </c>
      <c r="I2234" s="11">
        <f t="shared" si="68"/>
        <v>0</v>
      </c>
      <c r="J2234" s="11">
        <f t="shared" si="69"/>
        <v>23</v>
      </c>
    </row>
    <row r="2235" spans="1:10" x14ac:dyDescent="0.3">
      <c r="A2235" s="7">
        <v>41430</v>
      </c>
      <c r="C2235" s="9">
        <v>-978.73</v>
      </c>
      <c r="D2235" s="4" t="s">
        <v>15</v>
      </c>
      <c r="E2235" s="4" t="s">
        <v>29</v>
      </c>
      <c r="F2235" s="4" t="s">
        <v>149</v>
      </c>
      <c r="H2235" s="11">
        <f t="shared" si="68"/>
        <v>6</v>
      </c>
      <c r="I2235" s="11">
        <f t="shared" si="68"/>
        <v>0</v>
      </c>
      <c r="J2235" s="11">
        <f t="shared" si="69"/>
        <v>23</v>
      </c>
    </row>
    <row r="2236" spans="1:10" x14ac:dyDescent="0.3">
      <c r="A2236" s="7">
        <v>41430</v>
      </c>
      <c r="C2236" s="9">
        <v>-3151.68</v>
      </c>
      <c r="D2236" s="4" t="s">
        <v>15</v>
      </c>
      <c r="E2236" s="4" t="s">
        <v>29</v>
      </c>
      <c r="F2236" s="4" t="s">
        <v>165</v>
      </c>
      <c r="H2236" s="11">
        <f t="shared" si="68"/>
        <v>6</v>
      </c>
      <c r="I2236" s="11">
        <f t="shared" si="68"/>
        <v>0</v>
      </c>
      <c r="J2236" s="11">
        <f t="shared" si="69"/>
        <v>23</v>
      </c>
    </row>
    <row r="2237" spans="1:10" x14ac:dyDescent="0.3">
      <c r="A2237" s="7">
        <v>41430</v>
      </c>
      <c r="C2237" s="9">
        <v>-1843</v>
      </c>
      <c r="D2237" s="4" t="s">
        <v>9</v>
      </c>
      <c r="E2237" s="4" t="s">
        <v>29</v>
      </c>
      <c r="F2237" s="4" t="s">
        <v>167</v>
      </c>
      <c r="H2237" s="11">
        <f t="shared" si="68"/>
        <v>6</v>
      </c>
      <c r="I2237" s="11">
        <f t="shared" si="68"/>
        <v>0</v>
      </c>
      <c r="J2237" s="11">
        <f t="shared" si="69"/>
        <v>23</v>
      </c>
    </row>
    <row r="2238" spans="1:10" x14ac:dyDescent="0.3">
      <c r="A2238" s="7">
        <v>41430</v>
      </c>
      <c r="C2238" s="9">
        <v>-4789.26</v>
      </c>
      <c r="D2238" s="4" t="s">
        <v>16</v>
      </c>
      <c r="E2238" s="4" t="s">
        <v>29</v>
      </c>
      <c r="F2238" s="4" t="s">
        <v>159</v>
      </c>
      <c r="H2238" s="11">
        <f t="shared" si="68"/>
        <v>6</v>
      </c>
      <c r="I2238" s="11">
        <f t="shared" si="68"/>
        <v>0</v>
      </c>
      <c r="J2238" s="11">
        <f t="shared" si="69"/>
        <v>23</v>
      </c>
    </row>
    <row r="2239" spans="1:10" x14ac:dyDescent="0.3">
      <c r="A2239" s="7">
        <v>41430</v>
      </c>
      <c r="C2239" s="9">
        <v>-6349.18</v>
      </c>
      <c r="D2239" s="4" t="s">
        <v>15</v>
      </c>
      <c r="E2239" s="4" t="s">
        <v>29</v>
      </c>
      <c r="F2239" s="4" t="s">
        <v>153</v>
      </c>
      <c r="H2239" s="11">
        <f t="shared" si="68"/>
        <v>6</v>
      </c>
      <c r="I2239" s="11">
        <f t="shared" si="68"/>
        <v>0</v>
      </c>
      <c r="J2239" s="11">
        <f t="shared" si="69"/>
        <v>23</v>
      </c>
    </row>
    <row r="2240" spans="1:10" x14ac:dyDescent="0.3">
      <c r="A2240" s="7">
        <v>41430</v>
      </c>
      <c r="C2240" s="9">
        <v>-4650</v>
      </c>
      <c r="D2240" s="4" t="s">
        <v>15</v>
      </c>
      <c r="E2240" s="4" t="s">
        <v>29</v>
      </c>
      <c r="F2240" s="4" t="s">
        <v>162</v>
      </c>
      <c r="H2240" s="11">
        <f t="shared" si="68"/>
        <v>6</v>
      </c>
      <c r="I2240" s="11">
        <f t="shared" si="68"/>
        <v>0</v>
      </c>
      <c r="J2240" s="11">
        <f t="shared" si="69"/>
        <v>23</v>
      </c>
    </row>
    <row r="2241" spans="1:10" x14ac:dyDescent="0.3">
      <c r="A2241" s="7">
        <v>41430</v>
      </c>
      <c r="C2241" s="9">
        <v>-707.65</v>
      </c>
      <c r="D2241" s="4" t="s">
        <v>9</v>
      </c>
      <c r="E2241" s="4" t="s">
        <v>29</v>
      </c>
      <c r="F2241" s="4" t="s">
        <v>154</v>
      </c>
      <c r="H2241" s="11">
        <f t="shared" si="68"/>
        <v>6</v>
      </c>
      <c r="I2241" s="11">
        <f t="shared" si="68"/>
        <v>0</v>
      </c>
      <c r="J2241" s="11">
        <f t="shared" si="69"/>
        <v>23</v>
      </c>
    </row>
    <row r="2242" spans="1:10" x14ac:dyDescent="0.3">
      <c r="A2242" s="7">
        <v>41430</v>
      </c>
      <c r="C2242" s="9">
        <v>-30107.1</v>
      </c>
      <c r="D2242" s="4" t="s">
        <v>15</v>
      </c>
      <c r="E2242" s="4" t="s">
        <v>29</v>
      </c>
      <c r="F2242" s="4" t="s">
        <v>157</v>
      </c>
      <c r="H2242" s="11">
        <f t="shared" si="68"/>
        <v>6</v>
      </c>
      <c r="I2242" s="11">
        <f t="shared" si="68"/>
        <v>0</v>
      </c>
      <c r="J2242" s="11">
        <f t="shared" si="69"/>
        <v>23</v>
      </c>
    </row>
    <row r="2243" spans="1:10" x14ac:dyDescent="0.3">
      <c r="A2243" s="7">
        <v>41430</v>
      </c>
      <c r="C2243" s="9">
        <v>-20367.150000000001</v>
      </c>
      <c r="D2243" s="4" t="s">
        <v>9</v>
      </c>
      <c r="E2243" s="4" t="s">
        <v>29</v>
      </c>
      <c r="F2243" s="4" t="s">
        <v>151</v>
      </c>
      <c r="H2243" s="11">
        <f t="shared" si="68"/>
        <v>6</v>
      </c>
      <c r="I2243" s="11">
        <f t="shared" si="68"/>
        <v>0</v>
      </c>
      <c r="J2243" s="11">
        <f t="shared" si="69"/>
        <v>23</v>
      </c>
    </row>
    <row r="2244" spans="1:10" x14ac:dyDescent="0.3">
      <c r="A2244" s="7">
        <v>41430</v>
      </c>
      <c r="C2244" s="9">
        <v>-5403.76</v>
      </c>
      <c r="D2244" s="4" t="s">
        <v>9</v>
      </c>
      <c r="E2244" s="4" t="s">
        <v>29</v>
      </c>
      <c r="F2244" s="4" t="s">
        <v>166</v>
      </c>
      <c r="H2244" s="11">
        <f t="shared" ref="H2244:I2307" si="70">IF(ISBLANK(A2244),0,MONTH(A2244))</f>
        <v>6</v>
      </c>
      <c r="I2244" s="11">
        <f t="shared" si="70"/>
        <v>0</v>
      </c>
      <c r="J2244" s="11">
        <f t="shared" ref="J2244:J2307" si="71">WEEKNUM(A2244)</f>
        <v>23</v>
      </c>
    </row>
    <row r="2245" spans="1:10" x14ac:dyDescent="0.3">
      <c r="A2245" s="7">
        <v>41430</v>
      </c>
      <c r="C2245" s="9">
        <v>-13567.8</v>
      </c>
      <c r="D2245" s="4" t="s">
        <v>9</v>
      </c>
      <c r="E2245" s="4" t="s">
        <v>29</v>
      </c>
      <c r="F2245" s="4" t="s">
        <v>162</v>
      </c>
      <c r="H2245" s="11">
        <f t="shared" si="70"/>
        <v>6</v>
      </c>
      <c r="I2245" s="11">
        <f t="shared" si="70"/>
        <v>0</v>
      </c>
      <c r="J2245" s="11">
        <f t="shared" si="71"/>
        <v>23</v>
      </c>
    </row>
    <row r="2246" spans="1:10" x14ac:dyDescent="0.3">
      <c r="A2246" s="7">
        <v>41430</v>
      </c>
      <c r="C2246" s="9">
        <v>-13244.74</v>
      </c>
      <c r="D2246" s="4" t="s">
        <v>9</v>
      </c>
      <c r="E2246" s="4" t="s">
        <v>29</v>
      </c>
      <c r="F2246" s="4" t="s">
        <v>153</v>
      </c>
      <c r="H2246" s="11">
        <f t="shared" si="70"/>
        <v>6</v>
      </c>
      <c r="I2246" s="11">
        <f t="shared" si="70"/>
        <v>0</v>
      </c>
      <c r="J2246" s="11">
        <f t="shared" si="71"/>
        <v>23</v>
      </c>
    </row>
    <row r="2247" spans="1:10" x14ac:dyDescent="0.3">
      <c r="A2247" s="7">
        <v>41430</v>
      </c>
      <c r="C2247" s="9">
        <v>-3996.23</v>
      </c>
      <c r="D2247" s="4" t="s">
        <v>16</v>
      </c>
      <c r="E2247" s="4" t="s">
        <v>29</v>
      </c>
      <c r="F2247" s="4" t="s">
        <v>150</v>
      </c>
      <c r="H2247" s="11">
        <f t="shared" si="70"/>
        <v>6</v>
      </c>
      <c r="I2247" s="11">
        <f t="shared" si="70"/>
        <v>0</v>
      </c>
      <c r="J2247" s="11">
        <f t="shared" si="71"/>
        <v>23</v>
      </c>
    </row>
    <row r="2248" spans="1:10" x14ac:dyDescent="0.3">
      <c r="A2248" s="7">
        <v>41430</v>
      </c>
      <c r="C2248" s="9">
        <v>-950.93</v>
      </c>
      <c r="D2248" s="4" t="s">
        <v>15</v>
      </c>
      <c r="E2248" s="4" t="s">
        <v>29</v>
      </c>
      <c r="F2248" s="4" t="s">
        <v>162</v>
      </c>
      <c r="H2248" s="11">
        <f t="shared" si="70"/>
        <v>6</v>
      </c>
      <c r="I2248" s="11">
        <f t="shared" si="70"/>
        <v>0</v>
      </c>
      <c r="J2248" s="11">
        <f t="shared" si="71"/>
        <v>23</v>
      </c>
    </row>
    <row r="2249" spans="1:10" x14ac:dyDescent="0.3">
      <c r="A2249" s="7">
        <v>41430</v>
      </c>
      <c r="C2249" s="9">
        <v>-4077.55</v>
      </c>
      <c r="D2249" s="4" t="s">
        <v>9</v>
      </c>
      <c r="E2249" s="4" t="s">
        <v>29</v>
      </c>
      <c r="F2249" s="4" t="s">
        <v>155</v>
      </c>
      <c r="H2249" s="11">
        <f t="shared" si="70"/>
        <v>6</v>
      </c>
      <c r="I2249" s="11">
        <f t="shared" si="70"/>
        <v>0</v>
      </c>
      <c r="J2249" s="11">
        <f t="shared" si="71"/>
        <v>23</v>
      </c>
    </row>
    <row r="2250" spans="1:10" x14ac:dyDescent="0.3">
      <c r="A2250" s="7">
        <v>41430</v>
      </c>
      <c r="C2250" s="9">
        <v>-49651.63</v>
      </c>
      <c r="D2250" s="4" t="s">
        <v>9</v>
      </c>
      <c r="E2250" s="4" t="s">
        <v>29</v>
      </c>
      <c r="F2250" s="4" t="s">
        <v>160</v>
      </c>
      <c r="H2250" s="11">
        <f t="shared" si="70"/>
        <v>6</v>
      </c>
      <c r="I2250" s="11">
        <f t="shared" si="70"/>
        <v>0</v>
      </c>
      <c r="J2250" s="11">
        <f t="shared" si="71"/>
        <v>23</v>
      </c>
    </row>
    <row r="2251" spans="1:10" x14ac:dyDescent="0.3">
      <c r="A2251" s="7">
        <v>41430</v>
      </c>
      <c r="C2251" s="9">
        <v>-15799.75</v>
      </c>
      <c r="D2251" s="4" t="s">
        <v>16</v>
      </c>
      <c r="E2251" s="4" t="s">
        <v>29</v>
      </c>
      <c r="F2251" s="4" t="s">
        <v>158</v>
      </c>
      <c r="H2251" s="11">
        <f t="shared" si="70"/>
        <v>6</v>
      </c>
      <c r="I2251" s="11">
        <f t="shared" si="70"/>
        <v>0</v>
      </c>
      <c r="J2251" s="11">
        <f t="shared" si="71"/>
        <v>23</v>
      </c>
    </row>
    <row r="2252" spans="1:10" x14ac:dyDescent="0.3">
      <c r="A2252" s="7">
        <v>41430</v>
      </c>
      <c r="C2252" s="9">
        <v>-7295.56</v>
      </c>
      <c r="D2252" s="4" t="s">
        <v>16</v>
      </c>
      <c r="E2252" s="4" t="s">
        <v>29</v>
      </c>
      <c r="F2252" s="4" t="s">
        <v>156</v>
      </c>
      <c r="H2252" s="11">
        <f t="shared" si="70"/>
        <v>6</v>
      </c>
      <c r="I2252" s="11">
        <f t="shared" si="70"/>
        <v>0</v>
      </c>
      <c r="J2252" s="11">
        <f t="shared" si="71"/>
        <v>23</v>
      </c>
    </row>
    <row r="2253" spans="1:10" x14ac:dyDescent="0.3">
      <c r="A2253" s="7">
        <v>41430</v>
      </c>
      <c r="C2253" s="9">
        <v>-16446.43</v>
      </c>
      <c r="D2253" s="4" t="s">
        <v>15</v>
      </c>
      <c r="E2253" s="4" t="s">
        <v>29</v>
      </c>
      <c r="F2253" s="4" t="s">
        <v>166</v>
      </c>
      <c r="H2253" s="11">
        <f t="shared" si="70"/>
        <v>6</v>
      </c>
      <c r="I2253" s="11">
        <f t="shared" si="70"/>
        <v>0</v>
      </c>
      <c r="J2253" s="11">
        <f t="shared" si="71"/>
        <v>23</v>
      </c>
    </row>
    <row r="2254" spans="1:10" x14ac:dyDescent="0.3">
      <c r="A2254" s="7">
        <v>41430</v>
      </c>
      <c r="C2254" s="9">
        <v>-7981.92</v>
      </c>
      <c r="D2254" s="4" t="s">
        <v>9</v>
      </c>
      <c r="E2254" s="4" t="s">
        <v>29</v>
      </c>
      <c r="F2254" s="4" t="s">
        <v>160</v>
      </c>
      <c r="H2254" s="11">
        <f t="shared" si="70"/>
        <v>6</v>
      </c>
      <c r="I2254" s="11">
        <f t="shared" si="70"/>
        <v>0</v>
      </c>
      <c r="J2254" s="11">
        <f t="shared" si="71"/>
        <v>23</v>
      </c>
    </row>
    <row r="2255" spans="1:10" x14ac:dyDescent="0.3">
      <c r="A2255" s="7">
        <v>41430</v>
      </c>
      <c r="C2255" s="9">
        <v>-11687.45</v>
      </c>
      <c r="D2255" s="4" t="s">
        <v>16</v>
      </c>
      <c r="E2255" s="4" t="s">
        <v>29</v>
      </c>
      <c r="F2255" s="4" t="s">
        <v>156</v>
      </c>
      <c r="H2255" s="11">
        <f t="shared" si="70"/>
        <v>6</v>
      </c>
      <c r="I2255" s="11">
        <f t="shared" si="70"/>
        <v>0</v>
      </c>
      <c r="J2255" s="11">
        <f t="shared" si="71"/>
        <v>23</v>
      </c>
    </row>
    <row r="2256" spans="1:10" x14ac:dyDescent="0.3">
      <c r="A2256" s="7">
        <v>41430</v>
      </c>
      <c r="C2256" s="9">
        <v>-307221.87</v>
      </c>
      <c r="D2256" s="4" t="s">
        <v>9</v>
      </c>
      <c r="E2256" s="4" t="s">
        <v>29</v>
      </c>
      <c r="F2256" s="4" t="s">
        <v>164</v>
      </c>
      <c r="H2256" s="11">
        <f t="shared" si="70"/>
        <v>6</v>
      </c>
      <c r="I2256" s="11">
        <f t="shared" si="70"/>
        <v>0</v>
      </c>
      <c r="J2256" s="11">
        <f t="shared" si="71"/>
        <v>23</v>
      </c>
    </row>
    <row r="2257" spans="1:10" x14ac:dyDescent="0.3">
      <c r="A2257" s="7">
        <v>41430</v>
      </c>
      <c r="C2257" s="9">
        <v>-547309.56999999995</v>
      </c>
      <c r="D2257" s="4" t="s">
        <v>15</v>
      </c>
      <c r="E2257" s="4" t="s">
        <v>29</v>
      </c>
      <c r="F2257" s="4" t="s">
        <v>158</v>
      </c>
      <c r="H2257" s="11">
        <f t="shared" si="70"/>
        <v>6</v>
      </c>
      <c r="I2257" s="11">
        <f t="shared" si="70"/>
        <v>0</v>
      </c>
      <c r="J2257" s="11">
        <f t="shared" si="71"/>
        <v>23</v>
      </c>
    </row>
    <row r="2258" spans="1:10" x14ac:dyDescent="0.3">
      <c r="A2258" s="7">
        <v>41430</v>
      </c>
      <c r="C2258" s="9">
        <v>-167501.68</v>
      </c>
      <c r="D2258" s="4" t="s">
        <v>16</v>
      </c>
      <c r="E2258" s="4" t="s">
        <v>29</v>
      </c>
      <c r="F2258" s="4" t="s">
        <v>162</v>
      </c>
      <c r="H2258" s="11">
        <f t="shared" si="70"/>
        <v>6</v>
      </c>
      <c r="I2258" s="11">
        <f t="shared" si="70"/>
        <v>0</v>
      </c>
      <c r="J2258" s="11">
        <f t="shared" si="71"/>
        <v>23</v>
      </c>
    </row>
    <row r="2259" spans="1:10" x14ac:dyDescent="0.3">
      <c r="A2259" s="7">
        <v>41430</v>
      </c>
      <c r="C2259" s="9">
        <v>-348328.69</v>
      </c>
      <c r="D2259" s="4" t="s">
        <v>9</v>
      </c>
      <c r="E2259" s="4" t="s">
        <v>29</v>
      </c>
      <c r="F2259" s="4" t="s">
        <v>159</v>
      </c>
      <c r="H2259" s="11">
        <f t="shared" si="70"/>
        <v>6</v>
      </c>
      <c r="I2259" s="11">
        <f t="shared" si="70"/>
        <v>0</v>
      </c>
      <c r="J2259" s="11">
        <f t="shared" si="71"/>
        <v>23</v>
      </c>
    </row>
    <row r="2260" spans="1:10" x14ac:dyDescent="0.3">
      <c r="A2260" s="7">
        <v>41443</v>
      </c>
      <c r="C2260" s="9">
        <v>-50250</v>
      </c>
      <c r="D2260" s="4" t="s">
        <v>9</v>
      </c>
      <c r="E2260" s="4" t="s">
        <v>29</v>
      </c>
      <c r="F2260" s="4" t="s">
        <v>149</v>
      </c>
      <c r="H2260" s="11">
        <f t="shared" si="70"/>
        <v>6</v>
      </c>
      <c r="I2260" s="11">
        <f t="shared" si="70"/>
        <v>0</v>
      </c>
      <c r="J2260" s="11">
        <f t="shared" si="71"/>
        <v>25</v>
      </c>
    </row>
    <row r="2261" spans="1:10" x14ac:dyDescent="0.3">
      <c r="A2261" s="7">
        <v>41443</v>
      </c>
      <c r="C2261" s="9">
        <v>-50250</v>
      </c>
      <c r="D2261" s="4" t="s">
        <v>16</v>
      </c>
      <c r="E2261" s="4" t="s">
        <v>29</v>
      </c>
      <c r="F2261" s="4" t="s">
        <v>151</v>
      </c>
      <c r="H2261" s="11">
        <f t="shared" si="70"/>
        <v>6</v>
      </c>
      <c r="I2261" s="11">
        <f t="shared" si="70"/>
        <v>0</v>
      </c>
      <c r="J2261" s="11">
        <f t="shared" si="71"/>
        <v>25</v>
      </c>
    </row>
    <row r="2262" spans="1:10" x14ac:dyDescent="0.3">
      <c r="A2262" s="7">
        <v>41443</v>
      </c>
      <c r="C2262" s="9">
        <v>-55878</v>
      </c>
      <c r="D2262" s="4" t="s">
        <v>15</v>
      </c>
      <c r="E2262" s="4" t="s">
        <v>29</v>
      </c>
      <c r="F2262" s="4" t="s">
        <v>166</v>
      </c>
      <c r="H2262" s="11">
        <f t="shared" si="70"/>
        <v>6</v>
      </c>
      <c r="I2262" s="11">
        <f t="shared" si="70"/>
        <v>0</v>
      </c>
      <c r="J2262" s="11">
        <f t="shared" si="71"/>
        <v>25</v>
      </c>
    </row>
    <row r="2263" spans="1:10" x14ac:dyDescent="0.3">
      <c r="A2263" s="7">
        <v>41443</v>
      </c>
      <c r="C2263" s="9">
        <v>-1507.5</v>
      </c>
      <c r="D2263" s="4" t="s">
        <v>16</v>
      </c>
      <c r="E2263" s="4" t="s">
        <v>29</v>
      </c>
      <c r="F2263" s="4" t="s">
        <v>166</v>
      </c>
      <c r="H2263" s="11">
        <f t="shared" si="70"/>
        <v>6</v>
      </c>
      <c r="I2263" s="11">
        <f t="shared" si="70"/>
        <v>0</v>
      </c>
      <c r="J2263" s="11">
        <f t="shared" si="71"/>
        <v>25</v>
      </c>
    </row>
    <row r="2264" spans="1:10" x14ac:dyDescent="0.3">
      <c r="A2264" s="7">
        <v>41394</v>
      </c>
      <c r="C2264" s="9">
        <v>-10000</v>
      </c>
      <c r="D2264" s="4" t="s">
        <v>9</v>
      </c>
      <c r="E2264" s="4" t="s">
        <v>29</v>
      </c>
      <c r="F2264" s="4" t="s">
        <v>162</v>
      </c>
      <c r="H2264" s="11">
        <f t="shared" si="70"/>
        <v>4</v>
      </c>
      <c r="I2264" s="11">
        <f t="shared" si="70"/>
        <v>0</v>
      </c>
      <c r="J2264" s="11">
        <f t="shared" si="71"/>
        <v>18</v>
      </c>
    </row>
    <row r="2265" spans="1:10" x14ac:dyDescent="0.3">
      <c r="A2265" s="7">
        <v>41394</v>
      </c>
      <c r="C2265" s="9">
        <v>-30000</v>
      </c>
      <c r="D2265" s="4" t="s">
        <v>15</v>
      </c>
      <c r="E2265" s="4" t="s">
        <v>29</v>
      </c>
      <c r="F2265" s="4" t="s">
        <v>159</v>
      </c>
      <c r="H2265" s="11">
        <f t="shared" si="70"/>
        <v>4</v>
      </c>
      <c r="I2265" s="11">
        <f t="shared" si="70"/>
        <v>0</v>
      </c>
      <c r="J2265" s="11">
        <f t="shared" si="71"/>
        <v>18</v>
      </c>
    </row>
    <row r="2266" spans="1:10" x14ac:dyDescent="0.3">
      <c r="A2266" s="7">
        <v>41394</v>
      </c>
      <c r="C2266" s="9">
        <v>-111568.75</v>
      </c>
      <c r="D2266" s="4" t="s">
        <v>16</v>
      </c>
      <c r="E2266" s="4" t="s">
        <v>29</v>
      </c>
      <c r="F2266" s="4" t="s">
        <v>156</v>
      </c>
      <c r="H2266" s="11">
        <f t="shared" si="70"/>
        <v>4</v>
      </c>
      <c r="I2266" s="11">
        <f t="shared" si="70"/>
        <v>0</v>
      </c>
      <c r="J2266" s="11">
        <f t="shared" si="71"/>
        <v>18</v>
      </c>
    </row>
    <row r="2267" spans="1:10" x14ac:dyDescent="0.3">
      <c r="A2267" s="7">
        <v>41394</v>
      </c>
      <c r="C2267" s="9">
        <v>-24228</v>
      </c>
      <c r="D2267" s="4" t="s">
        <v>15</v>
      </c>
      <c r="E2267" s="4" t="s">
        <v>29</v>
      </c>
      <c r="F2267" s="4" t="s">
        <v>166</v>
      </c>
      <c r="H2267" s="11">
        <f t="shared" si="70"/>
        <v>4</v>
      </c>
      <c r="I2267" s="11">
        <f t="shared" si="70"/>
        <v>0</v>
      </c>
      <c r="J2267" s="11">
        <f t="shared" si="71"/>
        <v>18</v>
      </c>
    </row>
    <row r="2268" spans="1:10" x14ac:dyDescent="0.3">
      <c r="A2268" s="7">
        <v>41400</v>
      </c>
      <c r="C2268" s="9">
        <v>-18238.099999999999</v>
      </c>
      <c r="D2268" s="4" t="s">
        <v>16</v>
      </c>
      <c r="E2268" s="4" t="s">
        <v>29</v>
      </c>
      <c r="F2268" s="4" t="s">
        <v>159</v>
      </c>
      <c r="H2268" s="11">
        <f t="shared" si="70"/>
        <v>5</v>
      </c>
      <c r="I2268" s="11">
        <f t="shared" si="70"/>
        <v>0</v>
      </c>
      <c r="J2268" s="11">
        <f t="shared" si="71"/>
        <v>19</v>
      </c>
    </row>
    <row r="2269" spans="1:10" x14ac:dyDescent="0.3">
      <c r="A2269" s="7">
        <v>41401</v>
      </c>
      <c r="C2269" s="9">
        <v>-5214.83</v>
      </c>
      <c r="D2269" s="4" t="s">
        <v>16</v>
      </c>
      <c r="E2269" s="4" t="s">
        <v>29</v>
      </c>
      <c r="F2269" s="4" t="s">
        <v>154</v>
      </c>
      <c r="H2269" s="11">
        <f t="shared" si="70"/>
        <v>5</v>
      </c>
      <c r="I2269" s="11">
        <f t="shared" si="70"/>
        <v>0</v>
      </c>
      <c r="J2269" s="11">
        <f t="shared" si="71"/>
        <v>19</v>
      </c>
    </row>
    <row r="2270" spans="1:10" x14ac:dyDescent="0.3">
      <c r="A2270" s="7">
        <v>41407</v>
      </c>
      <c r="C2270" s="9">
        <v>-75910</v>
      </c>
      <c r="D2270" s="4" t="s">
        <v>16</v>
      </c>
      <c r="E2270" s="4" t="s">
        <v>29</v>
      </c>
      <c r="F2270" s="4" t="s">
        <v>151</v>
      </c>
      <c r="H2270" s="11">
        <f t="shared" si="70"/>
        <v>5</v>
      </c>
      <c r="I2270" s="11">
        <f t="shared" si="70"/>
        <v>0</v>
      </c>
      <c r="J2270" s="11">
        <f t="shared" si="71"/>
        <v>20</v>
      </c>
    </row>
    <row r="2271" spans="1:10" x14ac:dyDescent="0.3">
      <c r="A2271" s="7">
        <v>41408</v>
      </c>
      <c r="C2271" s="9">
        <v>-1180</v>
      </c>
      <c r="D2271" s="4" t="s">
        <v>16</v>
      </c>
      <c r="E2271" s="4" t="s">
        <v>29</v>
      </c>
      <c r="F2271" s="4" t="s">
        <v>160</v>
      </c>
      <c r="H2271" s="11">
        <f t="shared" si="70"/>
        <v>5</v>
      </c>
      <c r="I2271" s="11">
        <f t="shared" si="70"/>
        <v>0</v>
      </c>
      <c r="J2271" s="11">
        <f t="shared" si="71"/>
        <v>20</v>
      </c>
    </row>
    <row r="2272" spans="1:10" x14ac:dyDescent="0.3">
      <c r="A2272" s="7">
        <v>41411</v>
      </c>
      <c r="C2272" s="9">
        <v>-7880</v>
      </c>
      <c r="D2272" s="4" t="s">
        <v>16</v>
      </c>
      <c r="E2272" s="4" t="s">
        <v>29</v>
      </c>
      <c r="F2272" s="4" t="s">
        <v>160</v>
      </c>
      <c r="H2272" s="11">
        <f t="shared" si="70"/>
        <v>5</v>
      </c>
      <c r="I2272" s="11">
        <f t="shared" si="70"/>
        <v>0</v>
      </c>
      <c r="J2272" s="11">
        <f t="shared" si="71"/>
        <v>20</v>
      </c>
    </row>
    <row r="2273" spans="1:10" x14ac:dyDescent="0.3">
      <c r="A2273" s="7">
        <v>41411</v>
      </c>
      <c r="C2273" s="9">
        <v>-11328</v>
      </c>
      <c r="D2273" s="4" t="s">
        <v>16</v>
      </c>
      <c r="E2273" s="4" t="s">
        <v>29</v>
      </c>
      <c r="F2273" s="4" t="s">
        <v>151</v>
      </c>
      <c r="H2273" s="11">
        <f t="shared" si="70"/>
        <v>5</v>
      </c>
      <c r="I2273" s="11">
        <f t="shared" si="70"/>
        <v>0</v>
      </c>
      <c r="J2273" s="11">
        <f t="shared" si="71"/>
        <v>20</v>
      </c>
    </row>
    <row r="2274" spans="1:10" x14ac:dyDescent="0.3">
      <c r="A2274" s="7">
        <v>41417</v>
      </c>
      <c r="C2274" s="9">
        <v>-626.03</v>
      </c>
      <c r="D2274" s="4" t="s">
        <v>15</v>
      </c>
      <c r="E2274" s="4" t="s">
        <v>29</v>
      </c>
      <c r="F2274" s="4" t="s">
        <v>152</v>
      </c>
      <c r="H2274" s="11">
        <f t="shared" si="70"/>
        <v>5</v>
      </c>
      <c r="I2274" s="11">
        <f t="shared" si="70"/>
        <v>0</v>
      </c>
      <c r="J2274" s="11">
        <f t="shared" si="71"/>
        <v>21</v>
      </c>
    </row>
    <row r="2275" spans="1:10" x14ac:dyDescent="0.3">
      <c r="A2275" s="7">
        <v>41422</v>
      </c>
      <c r="C2275" s="9">
        <v>-650</v>
      </c>
      <c r="D2275" s="4" t="s">
        <v>9</v>
      </c>
      <c r="E2275" s="4" t="s">
        <v>29</v>
      </c>
      <c r="F2275" s="4" t="s">
        <v>158</v>
      </c>
      <c r="H2275" s="11">
        <f t="shared" si="70"/>
        <v>5</v>
      </c>
      <c r="I2275" s="11">
        <f t="shared" si="70"/>
        <v>0</v>
      </c>
      <c r="J2275" s="11">
        <f t="shared" si="71"/>
        <v>22</v>
      </c>
    </row>
    <row r="2276" spans="1:10" x14ac:dyDescent="0.3">
      <c r="A2276" s="7">
        <v>41425</v>
      </c>
      <c r="C2276" s="9">
        <v>-24095</v>
      </c>
      <c r="D2276" s="4" t="s">
        <v>9</v>
      </c>
      <c r="E2276" s="4" t="s">
        <v>29</v>
      </c>
      <c r="F2276" s="4" t="s">
        <v>167</v>
      </c>
      <c r="H2276" s="11">
        <f t="shared" si="70"/>
        <v>5</v>
      </c>
      <c r="I2276" s="11">
        <f t="shared" si="70"/>
        <v>0</v>
      </c>
      <c r="J2276" s="11">
        <f t="shared" si="71"/>
        <v>22</v>
      </c>
    </row>
    <row r="2277" spans="1:10" x14ac:dyDescent="0.3">
      <c r="A2277" s="7">
        <v>41436</v>
      </c>
      <c r="C2277" s="9">
        <v>-5375</v>
      </c>
      <c r="D2277" s="4" t="s">
        <v>15</v>
      </c>
      <c r="E2277" s="4" t="s">
        <v>29</v>
      </c>
      <c r="F2277" s="4" t="s">
        <v>149</v>
      </c>
      <c r="H2277" s="11">
        <f t="shared" si="70"/>
        <v>6</v>
      </c>
      <c r="I2277" s="11">
        <f t="shared" si="70"/>
        <v>0</v>
      </c>
      <c r="J2277" s="11">
        <f t="shared" si="71"/>
        <v>24</v>
      </c>
    </row>
    <row r="2278" spans="1:10" x14ac:dyDescent="0.3">
      <c r="A2278" s="7">
        <v>41450</v>
      </c>
      <c r="C2278" s="9">
        <v>-57072.99</v>
      </c>
      <c r="D2278" s="4" t="s">
        <v>16</v>
      </c>
      <c r="E2278" s="4" t="s">
        <v>29</v>
      </c>
      <c r="F2278" s="4" t="s">
        <v>159</v>
      </c>
      <c r="H2278" s="11">
        <f t="shared" si="70"/>
        <v>6</v>
      </c>
      <c r="I2278" s="11">
        <f t="shared" si="70"/>
        <v>0</v>
      </c>
      <c r="J2278" s="11">
        <f t="shared" si="71"/>
        <v>26</v>
      </c>
    </row>
    <row r="2279" spans="1:10" x14ac:dyDescent="0.3">
      <c r="A2279" s="7">
        <v>41450</v>
      </c>
      <c r="C2279" s="9">
        <v>-29459.02</v>
      </c>
      <c r="D2279" s="4" t="s">
        <v>9</v>
      </c>
      <c r="E2279" s="4" t="s">
        <v>29</v>
      </c>
      <c r="F2279" s="4" t="s">
        <v>152</v>
      </c>
      <c r="H2279" s="11">
        <f t="shared" si="70"/>
        <v>6</v>
      </c>
      <c r="I2279" s="11">
        <f t="shared" si="70"/>
        <v>0</v>
      </c>
      <c r="J2279" s="11">
        <f t="shared" si="71"/>
        <v>26</v>
      </c>
    </row>
    <row r="2280" spans="1:10" x14ac:dyDescent="0.3">
      <c r="A2280" s="7">
        <v>41450</v>
      </c>
      <c r="C2280" s="9">
        <v>-95800.03</v>
      </c>
      <c r="D2280" s="4" t="s">
        <v>15</v>
      </c>
      <c r="E2280" s="4" t="s">
        <v>29</v>
      </c>
      <c r="F2280" s="4" t="s">
        <v>153</v>
      </c>
      <c r="H2280" s="11">
        <f t="shared" si="70"/>
        <v>6</v>
      </c>
      <c r="I2280" s="11">
        <f t="shared" si="70"/>
        <v>0</v>
      </c>
      <c r="J2280" s="11">
        <f t="shared" si="71"/>
        <v>26</v>
      </c>
    </row>
    <row r="2281" spans="1:10" x14ac:dyDescent="0.3">
      <c r="A2281" s="7">
        <v>41450</v>
      </c>
      <c r="C2281" s="9">
        <v>-14782.54</v>
      </c>
      <c r="D2281" s="4" t="s">
        <v>16</v>
      </c>
      <c r="E2281" s="4" t="s">
        <v>29</v>
      </c>
      <c r="F2281" s="4" t="s">
        <v>167</v>
      </c>
      <c r="H2281" s="11">
        <f t="shared" si="70"/>
        <v>6</v>
      </c>
      <c r="I2281" s="11">
        <f t="shared" si="70"/>
        <v>0</v>
      </c>
      <c r="J2281" s="11">
        <f t="shared" si="71"/>
        <v>26</v>
      </c>
    </row>
    <row r="2282" spans="1:10" x14ac:dyDescent="0.3">
      <c r="A2282" s="7">
        <v>41450</v>
      </c>
      <c r="C2282" s="9">
        <v>-12035.38</v>
      </c>
      <c r="D2282" s="4" t="s">
        <v>15</v>
      </c>
      <c r="E2282" s="4" t="s">
        <v>29</v>
      </c>
      <c r="F2282" s="4" t="s">
        <v>158</v>
      </c>
      <c r="H2282" s="11">
        <f t="shared" si="70"/>
        <v>6</v>
      </c>
      <c r="I2282" s="11">
        <f t="shared" si="70"/>
        <v>0</v>
      </c>
      <c r="J2282" s="11">
        <f t="shared" si="71"/>
        <v>26</v>
      </c>
    </row>
    <row r="2283" spans="1:10" x14ac:dyDescent="0.3">
      <c r="A2283" s="7">
        <v>41450</v>
      </c>
      <c r="C2283" s="9">
        <v>-2157.04</v>
      </c>
      <c r="D2283" s="4" t="s">
        <v>16</v>
      </c>
      <c r="E2283" s="4" t="s">
        <v>29</v>
      </c>
      <c r="F2283" s="4" t="s">
        <v>163</v>
      </c>
      <c r="H2283" s="11">
        <f t="shared" si="70"/>
        <v>6</v>
      </c>
      <c r="I2283" s="11">
        <f t="shared" si="70"/>
        <v>0</v>
      </c>
      <c r="J2283" s="11">
        <f t="shared" si="71"/>
        <v>26</v>
      </c>
    </row>
    <row r="2284" spans="1:10" x14ac:dyDescent="0.3">
      <c r="A2284" s="7">
        <v>41450</v>
      </c>
      <c r="C2284" s="9">
        <v>-2183.5700000000002</v>
      </c>
      <c r="D2284" s="4" t="s">
        <v>16</v>
      </c>
      <c r="E2284" s="4" t="s">
        <v>29</v>
      </c>
      <c r="F2284" s="4" t="s">
        <v>148</v>
      </c>
      <c r="H2284" s="11">
        <f t="shared" si="70"/>
        <v>6</v>
      </c>
      <c r="I2284" s="11">
        <f t="shared" si="70"/>
        <v>0</v>
      </c>
      <c r="J2284" s="11">
        <f t="shared" si="71"/>
        <v>26</v>
      </c>
    </row>
    <row r="2285" spans="1:10" x14ac:dyDescent="0.3">
      <c r="A2285" s="7">
        <v>41450</v>
      </c>
      <c r="C2285" s="9">
        <v>-100073.43</v>
      </c>
      <c r="D2285" s="4" t="s">
        <v>16</v>
      </c>
      <c r="E2285" s="4" t="s">
        <v>29</v>
      </c>
      <c r="F2285" s="4" t="s">
        <v>157</v>
      </c>
      <c r="H2285" s="11">
        <f t="shared" si="70"/>
        <v>6</v>
      </c>
      <c r="I2285" s="11">
        <f t="shared" si="70"/>
        <v>0</v>
      </c>
      <c r="J2285" s="11">
        <f t="shared" si="71"/>
        <v>26</v>
      </c>
    </row>
    <row r="2286" spans="1:10" x14ac:dyDescent="0.3">
      <c r="A2286" s="7">
        <v>41450</v>
      </c>
      <c r="C2286" s="9">
        <v>-26304.400000000001</v>
      </c>
      <c r="D2286" s="4" t="s">
        <v>9</v>
      </c>
      <c r="E2286" s="4" t="s">
        <v>29</v>
      </c>
      <c r="F2286" s="4" t="s">
        <v>156</v>
      </c>
      <c r="H2286" s="11">
        <f t="shared" si="70"/>
        <v>6</v>
      </c>
      <c r="I2286" s="11">
        <f t="shared" si="70"/>
        <v>0</v>
      </c>
      <c r="J2286" s="11">
        <f t="shared" si="71"/>
        <v>26</v>
      </c>
    </row>
    <row r="2287" spans="1:10" x14ac:dyDescent="0.3">
      <c r="A2287" s="7">
        <v>41450</v>
      </c>
      <c r="C2287" s="9">
        <v>-9361</v>
      </c>
      <c r="D2287" s="4" t="s">
        <v>16</v>
      </c>
      <c r="E2287" s="4" t="s">
        <v>29</v>
      </c>
      <c r="F2287" s="4" t="s">
        <v>148</v>
      </c>
      <c r="H2287" s="11">
        <f t="shared" si="70"/>
        <v>6</v>
      </c>
      <c r="I2287" s="11">
        <f t="shared" si="70"/>
        <v>0</v>
      </c>
      <c r="J2287" s="11">
        <f t="shared" si="71"/>
        <v>26</v>
      </c>
    </row>
    <row r="2288" spans="1:10" x14ac:dyDescent="0.3">
      <c r="A2288" s="7">
        <v>41450</v>
      </c>
      <c r="C2288" s="9">
        <v>-431.62</v>
      </c>
      <c r="D2288" s="4" t="s">
        <v>9</v>
      </c>
      <c r="E2288" s="4" t="s">
        <v>29</v>
      </c>
      <c r="F2288" s="4" t="s">
        <v>153</v>
      </c>
      <c r="H2288" s="11">
        <f t="shared" si="70"/>
        <v>6</v>
      </c>
      <c r="I2288" s="11">
        <f t="shared" si="70"/>
        <v>0</v>
      </c>
      <c r="J2288" s="11">
        <f t="shared" si="71"/>
        <v>26</v>
      </c>
    </row>
    <row r="2289" spans="1:10" x14ac:dyDescent="0.3">
      <c r="A2289" s="7">
        <v>41450</v>
      </c>
      <c r="C2289" s="9">
        <v>-1124.5899999999999</v>
      </c>
      <c r="D2289" s="4" t="s">
        <v>15</v>
      </c>
      <c r="E2289" s="4" t="s">
        <v>29</v>
      </c>
      <c r="F2289" s="4" t="s">
        <v>156</v>
      </c>
      <c r="H2289" s="11">
        <f t="shared" si="70"/>
        <v>6</v>
      </c>
      <c r="I2289" s="11">
        <f t="shared" si="70"/>
        <v>0</v>
      </c>
      <c r="J2289" s="11">
        <f t="shared" si="71"/>
        <v>26</v>
      </c>
    </row>
    <row r="2290" spans="1:10" x14ac:dyDescent="0.3">
      <c r="A2290" s="7">
        <v>41450</v>
      </c>
      <c r="C2290" s="9">
        <v>-22.82</v>
      </c>
      <c r="D2290" s="4" t="s">
        <v>15</v>
      </c>
      <c r="E2290" s="4" t="s">
        <v>29</v>
      </c>
      <c r="F2290" s="4" t="s">
        <v>151</v>
      </c>
      <c r="H2290" s="11">
        <f t="shared" si="70"/>
        <v>6</v>
      </c>
      <c r="I2290" s="11">
        <f t="shared" si="70"/>
        <v>0</v>
      </c>
      <c r="J2290" s="11">
        <f t="shared" si="71"/>
        <v>26</v>
      </c>
    </row>
    <row r="2291" spans="1:10" x14ac:dyDescent="0.3">
      <c r="A2291" s="7">
        <v>41450</v>
      </c>
      <c r="C2291" s="9">
        <v>-3271.47</v>
      </c>
      <c r="D2291" s="4" t="s">
        <v>15</v>
      </c>
      <c r="E2291" s="4" t="s">
        <v>29</v>
      </c>
      <c r="F2291" s="4" t="s">
        <v>158</v>
      </c>
      <c r="H2291" s="11">
        <f t="shared" si="70"/>
        <v>6</v>
      </c>
      <c r="I2291" s="11">
        <f t="shared" si="70"/>
        <v>0</v>
      </c>
      <c r="J2291" s="11">
        <f t="shared" si="71"/>
        <v>26</v>
      </c>
    </row>
    <row r="2292" spans="1:10" x14ac:dyDescent="0.3">
      <c r="A2292" s="7">
        <v>41450</v>
      </c>
      <c r="C2292" s="9">
        <v>-1980.06</v>
      </c>
      <c r="D2292" s="4" t="s">
        <v>9</v>
      </c>
      <c r="E2292" s="4" t="s">
        <v>29</v>
      </c>
      <c r="F2292" s="4" t="s">
        <v>164</v>
      </c>
      <c r="H2292" s="11">
        <f t="shared" si="70"/>
        <v>6</v>
      </c>
      <c r="I2292" s="11">
        <f t="shared" si="70"/>
        <v>0</v>
      </c>
      <c r="J2292" s="11">
        <f t="shared" si="71"/>
        <v>26</v>
      </c>
    </row>
    <row r="2293" spans="1:10" x14ac:dyDescent="0.3">
      <c r="A2293" s="7">
        <v>41450</v>
      </c>
      <c r="C2293" s="9">
        <v>-9543.2199999999993</v>
      </c>
      <c r="D2293" s="4" t="s">
        <v>15</v>
      </c>
      <c r="E2293" s="4" t="s">
        <v>29</v>
      </c>
      <c r="F2293" s="4" t="s">
        <v>152</v>
      </c>
      <c r="H2293" s="11">
        <f t="shared" si="70"/>
        <v>6</v>
      </c>
      <c r="I2293" s="11">
        <f t="shared" si="70"/>
        <v>0</v>
      </c>
      <c r="J2293" s="11">
        <f t="shared" si="71"/>
        <v>26</v>
      </c>
    </row>
    <row r="2294" spans="1:10" x14ac:dyDescent="0.3">
      <c r="A2294" s="7">
        <v>41450</v>
      </c>
      <c r="C2294" s="9">
        <v>-4925.91</v>
      </c>
      <c r="D2294" s="4" t="s">
        <v>16</v>
      </c>
      <c r="E2294" s="4" t="s">
        <v>29</v>
      </c>
      <c r="F2294" s="4" t="s">
        <v>159</v>
      </c>
      <c r="H2294" s="11">
        <f t="shared" si="70"/>
        <v>6</v>
      </c>
      <c r="I2294" s="11">
        <f t="shared" si="70"/>
        <v>0</v>
      </c>
      <c r="J2294" s="11">
        <f t="shared" si="71"/>
        <v>26</v>
      </c>
    </row>
    <row r="2295" spans="1:10" x14ac:dyDescent="0.3">
      <c r="A2295" s="7">
        <v>41450</v>
      </c>
      <c r="C2295" s="9">
        <v>-4341.3500000000004</v>
      </c>
      <c r="D2295" s="4" t="s">
        <v>9</v>
      </c>
      <c r="E2295" s="4" t="s">
        <v>29</v>
      </c>
      <c r="F2295" s="4" t="s">
        <v>158</v>
      </c>
      <c r="H2295" s="11">
        <f t="shared" si="70"/>
        <v>6</v>
      </c>
      <c r="I2295" s="11">
        <f t="shared" si="70"/>
        <v>0</v>
      </c>
      <c r="J2295" s="11">
        <f t="shared" si="71"/>
        <v>26</v>
      </c>
    </row>
    <row r="2296" spans="1:10" x14ac:dyDescent="0.3">
      <c r="A2296" s="7">
        <v>41450</v>
      </c>
      <c r="C2296" s="9">
        <v>-11316.35</v>
      </c>
      <c r="D2296" s="4" t="s">
        <v>16</v>
      </c>
      <c r="E2296" s="4" t="s">
        <v>29</v>
      </c>
      <c r="F2296" s="4" t="s">
        <v>153</v>
      </c>
      <c r="H2296" s="11">
        <f t="shared" si="70"/>
        <v>6</v>
      </c>
      <c r="I2296" s="11">
        <f t="shared" si="70"/>
        <v>0</v>
      </c>
      <c r="J2296" s="11">
        <f t="shared" si="71"/>
        <v>26</v>
      </c>
    </row>
    <row r="2297" spans="1:10" x14ac:dyDescent="0.3">
      <c r="A2297" s="7">
        <v>41450</v>
      </c>
      <c r="C2297" s="9">
        <v>-4147.7700000000004</v>
      </c>
      <c r="D2297" s="4" t="s">
        <v>16</v>
      </c>
      <c r="E2297" s="4" t="s">
        <v>29</v>
      </c>
      <c r="F2297" s="4" t="s">
        <v>148</v>
      </c>
      <c r="H2297" s="11">
        <f t="shared" si="70"/>
        <v>6</v>
      </c>
      <c r="I2297" s="11">
        <f t="shared" si="70"/>
        <v>0</v>
      </c>
      <c r="J2297" s="11">
        <f t="shared" si="71"/>
        <v>26</v>
      </c>
    </row>
    <row r="2298" spans="1:10" x14ac:dyDescent="0.3">
      <c r="A2298" s="7">
        <v>41450</v>
      </c>
      <c r="C2298" s="9">
        <v>-2604.64</v>
      </c>
      <c r="D2298" s="4" t="s">
        <v>9</v>
      </c>
      <c r="E2298" s="4" t="s">
        <v>29</v>
      </c>
      <c r="F2298" s="4" t="s">
        <v>156</v>
      </c>
      <c r="H2298" s="11">
        <f t="shared" si="70"/>
        <v>6</v>
      </c>
      <c r="I2298" s="11">
        <f t="shared" si="70"/>
        <v>0</v>
      </c>
      <c r="J2298" s="11">
        <f t="shared" si="71"/>
        <v>26</v>
      </c>
    </row>
    <row r="2299" spans="1:10" x14ac:dyDescent="0.3">
      <c r="A2299" s="7">
        <v>41450</v>
      </c>
      <c r="C2299" s="9">
        <v>-5610.36</v>
      </c>
      <c r="D2299" s="4" t="s">
        <v>16</v>
      </c>
      <c r="E2299" s="4" t="s">
        <v>29</v>
      </c>
      <c r="F2299" s="4" t="s">
        <v>157</v>
      </c>
      <c r="H2299" s="11">
        <f t="shared" si="70"/>
        <v>6</v>
      </c>
      <c r="I2299" s="11">
        <f t="shared" si="70"/>
        <v>0</v>
      </c>
      <c r="J2299" s="11">
        <f t="shared" si="71"/>
        <v>26</v>
      </c>
    </row>
    <row r="2300" spans="1:10" x14ac:dyDescent="0.3">
      <c r="A2300" s="7">
        <v>41450</v>
      </c>
      <c r="C2300" s="9">
        <v>-6781.56</v>
      </c>
      <c r="D2300" s="4" t="s">
        <v>15</v>
      </c>
      <c r="E2300" s="4" t="s">
        <v>29</v>
      </c>
      <c r="F2300" s="4" t="s">
        <v>156</v>
      </c>
      <c r="H2300" s="11">
        <f t="shared" si="70"/>
        <v>6</v>
      </c>
      <c r="I2300" s="11">
        <f t="shared" si="70"/>
        <v>0</v>
      </c>
      <c r="J2300" s="11">
        <f t="shared" si="71"/>
        <v>26</v>
      </c>
    </row>
    <row r="2301" spans="1:10" x14ac:dyDescent="0.3">
      <c r="A2301" s="7">
        <v>41450</v>
      </c>
      <c r="C2301" s="9">
        <v>-2172.88</v>
      </c>
      <c r="D2301" s="4" t="s">
        <v>9</v>
      </c>
      <c r="E2301" s="4" t="s">
        <v>29</v>
      </c>
      <c r="F2301" s="4" t="s">
        <v>158</v>
      </c>
      <c r="H2301" s="11">
        <f t="shared" si="70"/>
        <v>6</v>
      </c>
      <c r="I2301" s="11">
        <f t="shared" si="70"/>
        <v>0</v>
      </c>
      <c r="J2301" s="11">
        <f t="shared" si="71"/>
        <v>26</v>
      </c>
    </row>
    <row r="2302" spans="1:10" x14ac:dyDescent="0.3">
      <c r="A2302" s="7">
        <v>41450</v>
      </c>
      <c r="C2302" s="9">
        <v>-11026.22</v>
      </c>
      <c r="D2302" s="4" t="s">
        <v>15</v>
      </c>
      <c r="E2302" s="4" t="s">
        <v>29</v>
      </c>
      <c r="F2302" s="4" t="s">
        <v>163</v>
      </c>
      <c r="H2302" s="11">
        <f t="shared" si="70"/>
        <v>6</v>
      </c>
      <c r="I2302" s="11">
        <f t="shared" si="70"/>
        <v>0</v>
      </c>
      <c r="J2302" s="11">
        <f t="shared" si="71"/>
        <v>26</v>
      </c>
    </row>
    <row r="2303" spans="1:10" x14ac:dyDescent="0.3">
      <c r="A2303" s="7">
        <v>41450</v>
      </c>
      <c r="C2303" s="9">
        <v>-22755.16</v>
      </c>
      <c r="D2303" s="4" t="s">
        <v>16</v>
      </c>
      <c r="E2303" s="4" t="s">
        <v>29</v>
      </c>
      <c r="F2303" s="4" t="s">
        <v>153</v>
      </c>
      <c r="H2303" s="11">
        <f t="shared" si="70"/>
        <v>6</v>
      </c>
      <c r="I2303" s="11">
        <f t="shared" si="70"/>
        <v>0</v>
      </c>
      <c r="J2303" s="11">
        <f t="shared" si="71"/>
        <v>26</v>
      </c>
    </row>
    <row r="2304" spans="1:10" x14ac:dyDescent="0.3">
      <c r="A2304" s="7">
        <v>41450</v>
      </c>
      <c r="C2304" s="9">
        <v>-2629.09</v>
      </c>
      <c r="D2304" s="4" t="s">
        <v>16</v>
      </c>
      <c r="E2304" s="4" t="s">
        <v>29</v>
      </c>
      <c r="F2304" s="4" t="s">
        <v>151</v>
      </c>
      <c r="H2304" s="11">
        <f t="shared" si="70"/>
        <v>6</v>
      </c>
      <c r="I2304" s="11">
        <f t="shared" si="70"/>
        <v>0</v>
      </c>
      <c r="J2304" s="11">
        <f t="shared" si="71"/>
        <v>26</v>
      </c>
    </row>
    <row r="2305" spans="1:10" x14ac:dyDescent="0.3">
      <c r="A2305" s="7">
        <v>41450</v>
      </c>
      <c r="C2305" s="9">
        <v>-13943</v>
      </c>
      <c r="D2305" s="4" t="s">
        <v>9</v>
      </c>
      <c r="E2305" s="4" t="s">
        <v>29</v>
      </c>
      <c r="F2305" s="4" t="s">
        <v>158</v>
      </c>
      <c r="H2305" s="11">
        <f t="shared" si="70"/>
        <v>6</v>
      </c>
      <c r="I2305" s="11">
        <f t="shared" si="70"/>
        <v>0</v>
      </c>
      <c r="J2305" s="11">
        <f t="shared" si="71"/>
        <v>26</v>
      </c>
    </row>
    <row r="2306" spans="1:10" x14ac:dyDescent="0.3">
      <c r="A2306" s="7">
        <v>41450</v>
      </c>
      <c r="C2306" s="9">
        <v>-11565.99</v>
      </c>
      <c r="D2306" s="4" t="s">
        <v>16</v>
      </c>
      <c r="E2306" s="4" t="s">
        <v>29</v>
      </c>
      <c r="F2306" s="4" t="s">
        <v>148</v>
      </c>
      <c r="H2306" s="11">
        <f t="shared" si="70"/>
        <v>6</v>
      </c>
      <c r="I2306" s="11">
        <f t="shared" si="70"/>
        <v>0</v>
      </c>
      <c r="J2306" s="11">
        <f t="shared" si="71"/>
        <v>26</v>
      </c>
    </row>
    <row r="2307" spans="1:10" x14ac:dyDescent="0.3">
      <c r="A2307" s="7">
        <v>41450</v>
      </c>
      <c r="C2307" s="9">
        <v>-1095.42</v>
      </c>
      <c r="D2307" s="4" t="s">
        <v>15</v>
      </c>
      <c r="E2307" s="4" t="s">
        <v>29</v>
      </c>
      <c r="F2307" s="4" t="s">
        <v>167</v>
      </c>
      <c r="H2307" s="11">
        <f t="shared" si="70"/>
        <v>6</v>
      </c>
      <c r="I2307" s="11">
        <f t="shared" si="70"/>
        <v>0</v>
      </c>
      <c r="J2307" s="11">
        <f t="shared" si="71"/>
        <v>26</v>
      </c>
    </row>
    <row r="2308" spans="1:10" x14ac:dyDescent="0.3">
      <c r="A2308" s="7">
        <v>41450</v>
      </c>
      <c r="C2308" s="9">
        <v>-12779.02</v>
      </c>
      <c r="D2308" s="4" t="s">
        <v>16</v>
      </c>
      <c r="E2308" s="4" t="s">
        <v>29</v>
      </c>
      <c r="F2308" s="4" t="s">
        <v>161</v>
      </c>
      <c r="H2308" s="11">
        <f t="shared" ref="H2308:I2371" si="72">IF(ISBLANK(A2308),0,MONTH(A2308))</f>
        <v>6</v>
      </c>
      <c r="I2308" s="11">
        <f t="shared" si="72"/>
        <v>0</v>
      </c>
      <c r="J2308" s="11">
        <f t="shared" ref="J2308:J2371" si="73">WEEKNUM(A2308)</f>
        <v>26</v>
      </c>
    </row>
    <row r="2309" spans="1:10" x14ac:dyDescent="0.3">
      <c r="A2309" s="7">
        <v>41450</v>
      </c>
      <c r="C2309" s="9">
        <v>-3937.82</v>
      </c>
      <c r="D2309" s="4" t="s">
        <v>9</v>
      </c>
      <c r="E2309" s="4" t="s">
        <v>29</v>
      </c>
      <c r="F2309" s="4" t="s">
        <v>164</v>
      </c>
      <c r="H2309" s="11">
        <f t="shared" si="72"/>
        <v>6</v>
      </c>
      <c r="I2309" s="11">
        <f t="shared" si="72"/>
        <v>0</v>
      </c>
      <c r="J2309" s="11">
        <f t="shared" si="73"/>
        <v>26</v>
      </c>
    </row>
    <row r="2310" spans="1:10" x14ac:dyDescent="0.3">
      <c r="A2310" s="7">
        <v>41450</v>
      </c>
      <c r="C2310" s="9">
        <v>-4553.55</v>
      </c>
      <c r="D2310" s="4" t="s">
        <v>9</v>
      </c>
      <c r="E2310" s="4" t="s">
        <v>29</v>
      </c>
      <c r="F2310" s="4" t="s">
        <v>162</v>
      </c>
      <c r="H2310" s="11">
        <f t="shared" si="72"/>
        <v>6</v>
      </c>
      <c r="I2310" s="11">
        <f t="shared" si="72"/>
        <v>0</v>
      </c>
      <c r="J2310" s="11">
        <f t="shared" si="73"/>
        <v>26</v>
      </c>
    </row>
    <row r="2311" spans="1:10" x14ac:dyDescent="0.3">
      <c r="A2311" s="7">
        <v>41450</v>
      </c>
      <c r="C2311" s="9">
        <v>-22015.599999999999</v>
      </c>
      <c r="D2311" s="4" t="s">
        <v>15</v>
      </c>
      <c r="E2311" s="4" t="s">
        <v>29</v>
      </c>
      <c r="F2311" s="4" t="s">
        <v>167</v>
      </c>
      <c r="H2311" s="11">
        <f t="shared" si="72"/>
        <v>6</v>
      </c>
      <c r="I2311" s="11">
        <f t="shared" si="72"/>
        <v>0</v>
      </c>
      <c r="J2311" s="11">
        <f t="shared" si="73"/>
        <v>26</v>
      </c>
    </row>
    <row r="2312" spans="1:10" x14ac:dyDescent="0.3">
      <c r="A2312" s="7">
        <v>41450</v>
      </c>
      <c r="C2312" s="9">
        <v>-37780.68</v>
      </c>
      <c r="D2312" s="4" t="s">
        <v>15</v>
      </c>
      <c r="E2312" s="4" t="s">
        <v>29</v>
      </c>
      <c r="F2312" s="4" t="s">
        <v>152</v>
      </c>
      <c r="H2312" s="11">
        <f t="shared" si="72"/>
        <v>6</v>
      </c>
      <c r="I2312" s="11">
        <f t="shared" si="72"/>
        <v>0</v>
      </c>
      <c r="J2312" s="11">
        <f t="shared" si="73"/>
        <v>26</v>
      </c>
    </row>
    <row r="2313" spans="1:10" x14ac:dyDescent="0.3">
      <c r="A2313" s="7">
        <v>41450</v>
      </c>
      <c r="C2313" s="9">
        <v>-5824.76</v>
      </c>
      <c r="D2313" s="4" t="s">
        <v>9</v>
      </c>
      <c r="E2313" s="4" t="s">
        <v>29</v>
      </c>
      <c r="F2313" s="4" t="s">
        <v>155</v>
      </c>
      <c r="H2313" s="11">
        <f t="shared" si="72"/>
        <v>6</v>
      </c>
      <c r="I2313" s="11">
        <f t="shared" si="72"/>
        <v>0</v>
      </c>
      <c r="J2313" s="11">
        <f t="shared" si="73"/>
        <v>26</v>
      </c>
    </row>
    <row r="2314" spans="1:10" x14ac:dyDescent="0.3">
      <c r="A2314" s="7">
        <v>41450</v>
      </c>
      <c r="C2314" s="9">
        <v>-2087.4899999999998</v>
      </c>
      <c r="D2314" s="4" t="s">
        <v>16</v>
      </c>
      <c r="E2314" s="4" t="s">
        <v>29</v>
      </c>
      <c r="F2314" s="4" t="s">
        <v>158</v>
      </c>
      <c r="H2314" s="11">
        <f t="shared" si="72"/>
        <v>6</v>
      </c>
      <c r="I2314" s="11">
        <f t="shared" si="72"/>
        <v>0</v>
      </c>
      <c r="J2314" s="11">
        <f t="shared" si="73"/>
        <v>26</v>
      </c>
    </row>
    <row r="2315" spans="1:10" x14ac:dyDescent="0.3">
      <c r="A2315" s="7">
        <v>41451</v>
      </c>
      <c r="C2315" s="9">
        <v>-190102.64</v>
      </c>
      <c r="D2315" s="4" t="s">
        <v>9</v>
      </c>
      <c r="E2315" s="4" t="s">
        <v>29</v>
      </c>
      <c r="F2315" s="4" t="s">
        <v>151</v>
      </c>
      <c r="H2315" s="11">
        <f t="shared" si="72"/>
        <v>6</v>
      </c>
      <c r="I2315" s="11">
        <f t="shared" si="72"/>
        <v>0</v>
      </c>
      <c r="J2315" s="11">
        <f t="shared" si="73"/>
        <v>26</v>
      </c>
    </row>
    <row r="2316" spans="1:10" x14ac:dyDescent="0.3">
      <c r="A2316" s="7">
        <v>41451</v>
      </c>
      <c r="C2316" s="9">
        <v>-147023.85999999999</v>
      </c>
      <c r="D2316" s="4" t="s">
        <v>16</v>
      </c>
      <c r="E2316" s="4" t="s">
        <v>29</v>
      </c>
      <c r="F2316" s="4" t="s">
        <v>153</v>
      </c>
      <c r="H2316" s="11">
        <f t="shared" si="72"/>
        <v>6</v>
      </c>
      <c r="I2316" s="11">
        <f t="shared" si="72"/>
        <v>0</v>
      </c>
      <c r="J2316" s="11">
        <f t="shared" si="73"/>
        <v>26</v>
      </c>
    </row>
    <row r="2317" spans="1:10" x14ac:dyDescent="0.3">
      <c r="A2317" s="7">
        <v>41451</v>
      </c>
      <c r="C2317" s="9">
        <v>-40000</v>
      </c>
      <c r="D2317" s="4" t="s">
        <v>15</v>
      </c>
      <c r="E2317" s="4" t="s">
        <v>29</v>
      </c>
      <c r="F2317" s="4" t="s">
        <v>159</v>
      </c>
      <c r="H2317" s="11">
        <f t="shared" si="72"/>
        <v>6</v>
      </c>
      <c r="I2317" s="11">
        <f t="shared" si="72"/>
        <v>0</v>
      </c>
      <c r="J2317" s="11">
        <f t="shared" si="73"/>
        <v>26</v>
      </c>
    </row>
    <row r="2318" spans="1:10" x14ac:dyDescent="0.3">
      <c r="A2318" s="7">
        <v>41451</v>
      </c>
      <c r="C2318" s="9">
        <v>-2682.53</v>
      </c>
      <c r="D2318" s="4" t="s">
        <v>15</v>
      </c>
      <c r="E2318" s="4" t="s">
        <v>29</v>
      </c>
      <c r="F2318" s="4" t="s">
        <v>158</v>
      </c>
      <c r="H2318" s="11">
        <f t="shared" si="72"/>
        <v>6</v>
      </c>
      <c r="I2318" s="11">
        <f t="shared" si="72"/>
        <v>0</v>
      </c>
      <c r="J2318" s="11">
        <f t="shared" si="73"/>
        <v>26</v>
      </c>
    </row>
    <row r="2319" spans="1:10" x14ac:dyDescent="0.3">
      <c r="A2319" s="7">
        <v>41451</v>
      </c>
      <c r="C2319" s="9">
        <v>-3816.98</v>
      </c>
      <c r="D2319" s="4" t="s">
        <v>9</v>
      </c>
      <c r="E2319" s="4" t="s">
        <v>29</v>
      </c>
      <c r="F2319" s="4" t="s">
        <v>155</v>
      </c>
      <c r="H2319" s="11">
        <f t="shared" si="72"/>
        <v>6</v>
      </c>
      <c r="I2319" s="11">
        <f t="shared" si="72"/>
        <v>0</v>
      </c>
      <c r="J2319" s="11">
        <f t="shared" si="73"/>
        <v>26</v>
      </c>
    </row>
    <row r="2320" spans="1:10" x14ac:dyDescent="0.3">
      <c r="A2320" s="7">
        <v>41451</v>
      </c>
      <c r="C2320" s="9">
        <v>-16434.939999999999</v>
      </c>
      <c r="D2320" s="4" t="s">
        <v>16</v>
      </c>
      <c r="E2320" s="4" t="s">
        <v>29</v>
      </c>
      <c r="F2320" s="4" t="s">
        <v>152</v>
      </c>
      <c r="H2320" s="11">
        <f t="shared" si="72"/>
        <v>6</v>
      </c>
      <c r="I2320" s="11">
        <f t="shared" si="72"/>
        <v>0</v>
      </c>
      <c r="J2320" s="11">
        <f t="shared" si="73"/>
        <v>26</v>
      </c>
    </row>
    <row r="2321" spans="1:10" x14ac:dyDescent="0.3">
      <c r="A2321" s="7">
        <v>41451</v>
      </c>
      <c r="C2321" s="9">
        <v>-1023.72</v>
      </c>
      <c r="D2321" s="4" t="s">
        <v>16</v>
      </c>
      <c r="E2321" s="4" t="s">
        <v>29</v>
      </c>
      <c r="F2321" s="4" t="s">
        <v>167</v>
      </c>
      <c r="H2321" s="11">
        <f t="shared" si="72"/>
        <v>6</v>
      </c>
      <c r="I2321" s="11">
        <f t="shared" si="72"/>
        <v>0</v>
      </c>
      <c r="J2321" s="11">
        <f t="shared" si="73"/>
        <v>26</v>
      </c>
    </row>
    <row r="2322" spans="1:10" x14ac:dyDescent="0.3">
      <c r="A2322" s="7">
        <v>41451</v>
      </c>
      <c r="C2322" s="9">
        <v>-78905.25</v>
      </c>
      <c r="D2322" s="4" t="s">
        <v>9</v>
      </c>
      <c r="E2322" s="4" t="s">
        <v>29</v>
      </c>
      <c r="F2322" s="4" t="s">
        <v>166</v>
      </c>
      <c r="H2322" s="11">
        <f t="shared" si="72"/>
        <v>6</v>
      </c>
      <c r="I2322" s="11">
        <f t="shared" si="72"/>
        <v>0</v>
      </c>
      <c r="J2322" s="11">
        <f t="shared" si="73"/>
        <v>26</v>
      </c>
    </row>
    <row r="2323" spans="1:10" x14ac:dyDescent="0.3">
      <c r="A2323" s="7">
        <v>41451</v>
      </c>
      <c r="C2323" s="9">
        <v>-28989.25</v>
      </c>
      <c r="D2323" s="4" t="s">
        <v>15</v>
      </c>
      <c r="E2323" s="4" t="s">
        <v>29</v>
      </c>
      <c r="F2323" s="4" t="s">
        <v>167</v>
      </c>
      <c r="H2323" s="11">
        <f t="shared" si="72"/>
        <v>6</v>
      </c>
      <c r="I2323" s="11">
        <f t="shared" si="72"/>
        <v>0</v>
      </c>
      <c r="J2323" s="11">
        <f t="shared" si="73"/>
        <v>26</v>
      </c>
    </row>
    <row r="2324" spans="1:10" x14ac:dyDescent="0.3">
      <c r="A2324" s="7">
        <v>41451</v>
      </c>
      <c r="C2324" s="9">
        <v>-14797.58</v>
      </c>
      <c r="D2324" s="4" t="s">
        <v>9</v>
      </c>
      <c r="E2324" s="4" t="s">
        <v>29</v>
      </c>
      <c r="F2324" s="4" t="s">
        <v>167</v>
      </c>
      <c r="H2324" s="11">
        <f t="shared" si="72"/>
        <v>6</v>
      </c>
      <c r="I2324" s="11">
        <f t="shared" si="72"/>
        <v>0</v>
      </c>
      <c r="J2324" s="11">
        <f t="shared" si="73"/>
        <v>26</v>
      </c>
    </row>
    <row r="2325" spans="1:10" x14ac:dyDescent="0.3">
      <c r="A2325" s="7">
        <v>41451</v>
      </c>
      <c r="C2325" s="9">
        <v>-10580.21</v>
      </c>
      <c r="D2325" s="4" t="s">
        <v>15</v>
      </c>
      <c r="E2325" s="4" t="s">
        <v>29</v>
      </c>
      <c r="F2325" s="4" t="s">
        <v>158</v>
      </c>
      <c r="H2325" s="11">
        <f t="shared" si="72"/>
        <v>6</v>
      </c>
      <c r="I2325" s="11">
        <f t="shared" si="72"/>
        <v>0</v>
      </c>
      <c r="J2325" s="11">
        <f t="shared" si="73"/>
        <v>26</v>
      </c>
    </row>
    <row r="2326" spans="1:10" x14ac:dyDescent="0.3">
      <c r="A2326" s="7">
        <v>41451</v>
      </c>
      <c r="C2326" s="9">
        <v>-2206.04</v>
      </c>
      <c r="D2326" s="4" t="s">
        <v>9</v>
      </c>
      <c r="E2326" s="4" t="s">
        <v>29</v>
      </c>
      <c r="F2326" s="4" t="s">
        <v>165</v>
      </c>
      <c r="H2326" s="11">
        <f t="shared" si="72"/>
        <v>6</v>
      </c>
      <c r="I2326" s="11">
        <f t="shared" si="72"/>
        <v>0</v>
      </c>
      <c r="J2326" s="11">
        <f t="shared" si="73"/>
        <v>26</v>
      </c>
    </row>
    <row r="2327" spans="1:10" x14ac:dyDescent="0.3">
      <c r="A2327" s="7">
        <v>41451</v>
      </c>
      <c r="C2327" s="9">
        <v>-46144</v>
      </c>
      <c r="D2327" s="4" t="s">
        <v>9</v>
      </c>
      <c r="E2327" s="4" t="s">
        <v>29</v>
      </c>
      <c r="F2327" s="4" t="s">
        <v>167</v>
      </c>
      <c r="H2327" s="11">
        <f t="shared" si="72"/>
        <v>6</v>
      </c>
      <c r="I2327" s="11">
        <f t="shared" si="72"/>
        <v>0</v>
      </c>
      <c r="J2327" s="11">
        <f t="shared" si="73"/>
        <v>26</v>
      </c>
    </row>
    <row r="2328" spans="1:10" x14ac:dyDescent="0.3">
      <c r="A2328" s="7">
        <v>41451</v>
      </c>
      <c r="C2328" s="9">
        <v>-16557</v>
      </c>
      <c r="D2328" s="4" t="s">
        <v>9</v>
      </c>
      <c r="E2328" s="4" t="s">
        <v>29</v>
      </c>
      <c r="F2328" s="4" t="s">
        <v>161</v>
      </c>
      <c r="H2328" s="11">
        <f t="shared" si="72"/>
        <v>6</v>
      </c>
      <c r="I2328" s="11">
        <f t="shared" si="72"/>
        <v>0</v>
      </c>
      <c r="J2328" s="11">
        <f t="shared" si="73"/>
        <v>26</v>
      </c>
    </row>
    <row r="2329" spans="1:10" x14ac:dyDescent="0.3">
      <c r="A2329" s="7">
        <v>41451</v>
      </c>
      <c r="C2329" s="9">
        <v>-2519.35</v>
      </c>
      <c r="D2329" s="4" t="s">
        <v>9</v>
      </c>
      <c r="E2329" s="4" t="s">
        <v>29</v>
      </c>
      <c r="F2329" s="4" t="s">
        <v>151</v>
      </c>
      <c r="H2329" s="11">
        <f t="shared" si="72"/>
        <v>6</v>
      </c>
      <c r="I2329" s="11">
        <f t="shared" si="72"/>
        <v>0</v>
      </c>
      <c r="J2329" s="11">
        <f t="shared" si="73"/>
        <v>26</v>
      </c>
    </row>
    <row r="2330" spans="1:10" x14ac:dyDescent="0.3">
      <c r="A2330" s="7">
        <v>41451</v>
      </c>
      <c r="C2330" s="9">
        <v>-13636.56</v>
      </c>
      <c r="D2330" s="4" t="s">
        <v>9</v>
      </c>
      <c r="E2330" s="4" t="s">
        <v>29</v>
      </c>
      <c r="F2330" s="4" t="s">
        <v>152</v>
      </c>
      <c r="H2330" s="11">
        <f t="shared" si="72"/>
        <v>6</v>
      </c>
      <c r="I2330" s="11">
        <f t="shared" si="72"/>
        <v>0</v>
      </c>
      <c r="J2330" s="11">
        <f t="shared" si="73"/>
        <v>26</v>
      </c>
    </row>
    <row r="2331" spans="1:10" x14ac:dyDescent="0.3">
      <c r="A2331" s="7">
        <v>41451</v>
      </c>
      <c r="C2331" s="9">
        <v>-2284.1799999999998</v>
      </c>
      <c r="D2331" s="4" t="s">
        <v>15</v>
      </c>
      <c r="E2331" s="4" t="s">
        <v>29</v>
      </c>
      <c r="F2331" s="4" t="s">
        <v>168</v>
      </c>
      <c r="H2331" s="11">
        <f t="shared" si="72"/>
        <v>6</v>
      </c>
      <c r="I2331" s="11">
        <f t="shared" si="72"/>
        <v>0</v>
      </c>
      <c r="J2331" s="11">
        <f t="shared" si="73"/>
        <v>26</v>
      </c>
    </row>
    <row r="2332" spans="1:10" x14ac:dyDescent="0.3">
      <c r="A2332" s="7">
        <v>41451</v>
      </c>
      <c r="C2332" s="9">
        <v>-1338.96</v>
      </c>
      <c r="D2332" s="4" t="s">
        <v>9</v>
      </c>
      <c r="E2332" s="4" t="s">
        <v>29</v>
      </c>
      <c r="F2332" s="4" t="s">
        <v>163</v>
      </c>
      <c r="H2332" s="11">
        <f t="shared" si="72"/>
        <v>6</v>
      </c>
      <c r="I2332" s="11">
        <f t="shared" si="72"/>
        <v>0</v>
      </c>
      <c r="J2332" s="11">
        <f t="shared" si="73"/>
        <v>26</v>
      </c>
    </row>
    <row r="2333" spans="1:10" x14ac:dyDescent="0.3">
      <c r="A2333" s="7">
        <v>41451</v>
      </c>
      <c r="C2333" s="9">
        <v>-66654.960000000006</v>
      </c>
      <c r="D2333" s="4" t="s">
        <v>15</v>
      </c>
      <c r="E2333" s="4" t="s">
        <v>29</v>
      </c>
      <c r="F2333" s="4" t="s">
        <v>156</v>
      </c>
      <c r="H2333" s="11">
        <f t="shared" si="72"/>
        <v>6</v>
      </c>
      <c r="I2333" s="11">
        <f t="shared" si="72"/>
        <v>0</v>
      </c>
      <c r="J2333" s="11">
        <f t="shared" si="73"/>
        <v>26</v>
      </c>
    </row>
    <row r="2334" spans="1:10" x14ac:dyDescent="0.3">
      <c r="A2334" s="7">
        <v>41451</v>
      </c>
      <c r="C2334" s="9">
        <v>-50297.21</v>
      </c>
      <c r="D2334" s="4" t="s">
        <v>9</v>
      </c>
      <c r="E2334" s="4" t="s">
        <v>29</v>
      </c>
      <c r="F2334" s="4" t="s">
        <v>162</v>
      </c>
      <c r="H2334" s="11">
        <f t="shared" si="72"/>
        <v>6</v>
      </c>
      <c r="I2334" s="11">
        <f t="shared" si="72"/>
        <v>0</v>
      </c>
      <c r="J2334" s="11">
        <f t="shared" si="73"/>
        <v>26</v>
      </c>
    </row>
    <row r="2335" spans="1:10" x14ac:dyDescent="0.3">
      <c r="A2335" s="7">
        <v>41451</v>
      </c>
      <c r="C2335" s="9">
        <v>-25144.17</v>
      </c>
      <c r="D2335" s="4" t="s">
        <v>15</v>
      </c>
      <c r="E2335" s="4" t="s">
        <v>29</v>
      </c>
      <c r="F2335" s="4" t="s">
        <v>148</v>
      </c>
      <c r="H2335" s="11">
        <f t="shared" si="72"/>
        <v>6</v>
      </c>
      <c r="I2335" s="11">
        <f t="shared" si="72"/>
        <v>0</v>
      </c>
      <c r="J2335" s="11">
        <f t="shared" si="73"/>
        <v>26</v>
      </c>
    </row>
    <row r="2336" spans="1:10" x14ac:dyDescent="0.3">
      <c r="A2336" s="7">
        <v>41451</v>
      </c>
      <c r="C2336" s="9">
        <v>-3468.99</v>
      </c>
      <c r="D2336" s="4" t="s">
        <v>15</v>
      </c>
      <c r="E2336" s="4" t="s">
        <v>29</v>
      </c>
      <c r="F2336" s="4" t="s">
        <v>159</v>
      </c>
      <c r="H2336" s="11">
        <f t="shared" si="72"/>
        <v>6</v>
      </c>
      <c r="I2336" s="11">
        <f t="shared" si="72"/>
        <v>0</v>
      </c>
      <c r="J2336" s="11">
        <f t="shared" si="73"/>
        <v>26</v>
      </c>
    </row>
    <row r="2337" spans="1:10" x14ac:dyDescent="0.3">
      <c r="A2337" s="7">
        <v>41451</v>
      </c>
      <c r="C2337" s="9">
        <v>-8267.32</v>
      </c>
      <c r="D2337" s="4" t="s">
        <v>16</v>
      </c>
      <c r="E2337" s="4" t="s">
        <v>29</v>
      </c>
      <c r="F2337" s="4" t="s">
        <v>152</v>
      </c>
      <c r="H2337" s="11">
        <f t="shared" si="72"/>
        <v>6</v>
      </c>
      <c r="I2337" s="11">
        <f t="shared" si="72"/>
        <v>0</v>
      </c>
      <c r="J2337" s="11">
        <f t="shared" si="73"/>
        <v>26</v>
      </c>
    </row>
    <row r="2338" spans="1:10" x14ac:dyDescent="0.3">
      <c r="A2338" s="7">
        <v>41451</v>
      </c>
      <c r="C2338" s="9">
        <v>-8845.7999999999993</v>
      </c>
      <c r="D2338" s="4" t="s">
        <v>16</v>
      </c>
      <c r="E2338" s="4" t="s">
        <v>29</v>
      </c>
      <c r="F2338" s="4" t="s">
        <v>155</v>
      </c>
      <c r="H2338" s="11">
        <f t="shared" si="72"/>
        <v>6</v>
      </c>
      <c r="I2338" s="11">
        <f t="shared" si="72"/>
        <v>0</v>
      </c>
      <c r="J2338" s="11">
        <f t="shared" si="73"/>
        <v>26</v>
      </c>
    </row>
    <row r="2339" spans="1:10" x14ac:dyDescent="0.3">
      <c r="A2339" s="7">
        <v>41451</v>
      </c>
      <c r="C2339" s="9">
        <v>-17202.75</v>
      </c>
      <c r="D2339" s="4" t="s">
        <v>16</v>
      </c>
      <c r="E2339" s="4" t="s">
        <v>29</v>
      </c>
      <c r="F2339" s="4" t="s">
        <v>152</v>
      </c>
      <c r="H2339" s="11">
        <f t="shared" si="72"/>
        <v>6</v>
      </c>
      <c r="I2339" s="11">
        <f t="shared" si="72"/>
        <v>0</v>
      </c>
      <c r="J2339" s="11">
        <f t="shared" si="73"/>
        <v>26</v>
      </c>
    </row>
    <row r="2340" spans="1:10" x14ac:dyDescent="0.3">
      <c r="A2340" s="7">
        <v>41451</v>
      </c>
      <c r="C2340" s="9">
        <v>-18376.849999999999</v>
      </c>
      <c r="D2340" s="4" t="s">
        <v>9</v>
      </c>
      <c r="E2340" s="4" t="s">
        <v>29</v>
      </c>
      <c r="F2340" s="4" t="s">
        <v>164</v>
      </c>
      <c r="H2340" s="11">
        <f t="shared" si="72"/>
        <v>6</v>
      </c>
      <c r="I2340" s="11">
        <f t="shared" si="72"/>
        <v>0</v>
      </c>
      <c r="J2340" s="11">
        <f t="shared" si="73"/>
        <v>26</v>
      </c>
    </row>
    <row r="2341" spans="1:10" x14ac:dyDescent="0.3">
      <c r="A2341" s="7">
        <v>41451</v>
      </c>
      <c r="C2341" s="9">
        <v>-17158.22</v>
      </c>
      <c r="D2341" s="4" t="s">
        <v>9</v>
      </c>
      <c r="E2341" s="4" t="s">
        <v>29</v>
      </c>
      <c r="F2341" s="4" t="s">
        <v>164</v>
      </c>
      <c r="H2341" s="11">
        <f t="shared" si="72"/>
        <v>6</v>
      </c>
      <c r="I2341" s="11">
        <f t="shared" si="72"/>
        <v>0</v>
      </c>
      <c r="J2341" s="11">
        <f t="shared" si="73"/>
        <v>26</v>
      </c>
    </row>
    <row r="2342" spans="1:10" x14ac:dyDescent="0.3">
      <c r="A2342" s="7">
        <v>41451</v>
      </c>
      <c r="C2342" s="9">
        <v>-25584.07</v>
      </c>
      <c r="D2342" s="4" t="s">
        <v>16</v>
      </c>
      <c r="E2342" s="4" t="s">
        <v>29</v>
      </c>
      <c r="F2342" s="4" t="s">
        <v>150</v>
      </c>
      <c r="H2342" s="11">
        <f t="shared" si="72"/>
        <v>6</v>
      </c>
      <c r="I2342" s="11">
        <f t="shared" si="72"/>
        <v>0</v>
      </c>
      <c r="J2342" s="11">
        <f t="shared" si="73"/>
        <v>26</v>
      </c>
    </row>
    <row r="2343" spans="1:10" x14ac:dyDescent="0.3">
      <c r="A2343" s="7">
        <v>41451</v>
      </c>
      <c r="C2343" s="9">
        <v>-23785.65</v>
      </c>
      <c r="D2343" s="4" t="s">
        <v>9</v>
      </c>
      <c r="E2343" s="4" t="s">
        <v>29</v>
      </c>
      <c r="F2343" s="4" t="s">
        <v>157</v>
      </c>
      <c r="H2343" s="11">
        <f t="shared" si="72"/>
        <v>6</v>
      </c>
      <c r="I2343" s="11">
        <f t="shared" si="72"/>
        <v>0</v>
      </c>
      <c r="J2343" s="11">
        <f t="shared" si="73"/>
        <v>26</v>
      </c>
    </row>
    <row r="2344" spans="1:10" x14ac:dyDescent="0.3">
      <c r="A2344" s="7">
        <v>41451</v>
      </c>
      <c r="C2344" s="9">
        <v>-5579.24</v>
      </c>
      <c r="D2344" s="4" t="s">
        <v>9</v>
      </c>
      <c r="E2344" s="4" t="s">
        <v>29</v>
      </c>
      <c r="F2344" s="4" t="s">
        <v>159</v>
      </c>
      <c r="H2344" s="11">
        <f t="shared" si="72"/>
        <v>6</v>
      </c>
      <c r="I2344" s="11">
        <f t="shared" si="72"/>
        <v>0</v>
      </c>
      <c r="J2344" s="11">
        <f t="shared" si="73"/>
        <v>26</v>
      </c>
    </row>
    <row r="2345" spans="1:10" x14ac:dyDescent="0.3">
      <c r="A2345" s="7">
        <v>41451</v>
      </c>
      <c r="C2345" s="9">
        <v>-69924.320000000007</v>
      </c>
      <c r="D2345" s="4" t="s">
        <v>9</v>
      </c>
      <c r="E2345" s="4" t="s">
        <v>29</v>
      </c>
      <c r="F2345" s="4" t="s">
        <v>154</v>
      </c>
      <c r="H2345" s="11">
        <f t="shared" si="72"/>
        <v>6</v>
      </c>
      <c r="I2345" s="11">
        <f t="shared" si="72"/>
        <v>0</v>
      </c>
      <c r="J2345" s="11">
        <f t="shared" si="73"/>
        <v>26</v>
      </c>
    </row>
    <row r="2346" spans="1:10" x14ac:dyDescent="0.3">
      <c r="A2346" s="7">
        <v>41452</v>
      </c>
      <c r="C2346" s="9">
        <v>-233045.38</v>
      </c>
      <c r="D2346" s="4" t="s">
        <v>15</v>
      </c>
      <c r="E2346" s="4" t="s">
        <v>29</v>
      </c>
      <c r="F2346" s="4" t="s">
        <v>156</v>
      </c>
      <c r="H2346" s="11">
        <f t="shared" si="72"/>
        <v>6</v>
      </c>
      <c r="I2346" s="11">
        <f t="shared" si="72"/>
        <v>0</v>
      </c>
      <c r="J2346" s="11">
        <f t="shared" si="73"/>
        <v>26</v>
      </c>
    </row>
    <row r="2347" spans="1:10" x14ac:dyDescent="0.3">
      <c r="A2347" s="7">
        <v>41452</v>
      </c>
      <c r="C2347" s="9">
        <v>-62132.89</v>
      </c>
      <c r="D2347" s="4" t="s">
        <v>16</v>
      </c>
      <c r="E2347" s="4" t="s">
        <v>29</v>
      </c>
      <c r="F2347" s="4" t="s">
        <v>150</v>
      </c>
      <c r="H2347" s="11">
        <f t="shared" si="72"/>
        <v>6</v>
      </c>
      <c r="I2347" s="11">
        <f t="shared" si="72"/>
        <v>0</v>
      </c>
      <c r="J2347" s="11">
        <f t="shared" si="73"/>
        <v>26</v>
      </c>
    </row>
    <row r="2348" spans="1:10" x14ac:dyDescent="0.3">
      <c r="A2348" s="7">
        <v>41452</v>
      </c>
      <c r="C2348" s="9">
        <v>-639591.37</v>
      </c>
      <c r="D2348" s="4" t="s">
        <v>16</v>
      </c>
      <c r="E2348" s="4" t="s">
        <v>29</v>
      </c>
      <c r="F2348" s="4" t="s">
        <v>160</v>
      </c>
      <c r="H2348" s="11">
        <f t="shared" si="72"/>
        <v>6</v>
      </c>
      <c r="I2348" s="11">
        <f t="shared" si="72"/>
        <v>0</v>
      </c>
      <c r="J2348" s="11">
        <f t="shared" si="73"/>
        <v>26</v>
      </c>
    </row>
    <row r="2349" spans="1:10" x14ac:dyDescent="0.3">
      <c r="A2349" s="7">
        <v>41452</v>
      </c>
      <c r="C2349" s="9">
        <v>-3723.86</v>
      </c>
      <c r="D2349" s="4" t="s">
        <v>9</v>
      </c>
      <c r="E2349" s="4" t="s">
        <v>29</v>
      </c>
      <c r="F2349" s="4" t="s">
        <v>160</v>
      </c>
      <c r="H2349" s="11">
        <f t="shared" si="72"/>
        <v>6</v>
      </c>
      <c r="I2349" s="11">
        <f t="shared" si="72"/>
        <v>0</v>
      </c>
      <c r="J2349" s="11">
        <f t="shared" si="73"/>
        <v>26</v>
      </c>
    </row>
    <row r="2350" spans="1:10" x14ac:dyDescent="0.3">
      <c r="A2350" s="7">
        <v>41452</v>
      </c>
      <c r="C2350" s="9">
        <v>-1210.01</v>
      </c>
      <c r="D2350" s="4" t="s">
        <v>15</v>
      </c>
      <c r="E2350" s="4" t="s">
        <v>29</v>
      </c>
      <c r="F2350" s="4" t="s">
        <v>166</v>
      </c>
      <c r="H2350" s="11">
        <f t="shared" si="72"/>
        <v>6</v>
      </c>
      <c r="I2350" s="11">
        <f t="shared" si="72"/>
        <v>0</v>
      </c>
      <c r="J2350" s="11">
        <f t="shared" si="73"/>
        <v>26</v>
      </c>
    </row>
    <row r="2351" spans="1:10" x14ac:dyDescent="0.3">
      <c r="A2351" s="7">
        <v>41452</v>
      </c>
      <c r="C2351" s="9">
        <v>-50850.400000000001</v>
      </c>
      <c r="D2351" s="4" t="s">
        <v>16</v>
      </c>
      <c r="E2351" s="4" t="s">
        <v>29</v>
      </c>
      <c r="F2351" s="4" t="s">
        <v>162</v>
      </c>
      <c r="H2351" s="11">
        <f t="shared" si="72"/>
        <v>6</v>
      </c>
      <c r="I2351" s="11">
        <f t="shared" si="72"/>
        <v>0</v>
      </c>
      <c r="J2351" s="11">
        <f t="shared" si="73"/>
        <v>26</v>
      </c>
    </row>
    <row r="2352" spans="1:10" x14ac:dyDescent="0.3">
      <c r="A2352" s="7">
        <v>41452</v>
      </c>
      <c r="C2352" s="9">
        <v>-7450.67</v>
      </c>
      <c r="D2352" s="4" t="s">
        <v>15</v>
      </c>
      <c r="E2352" s="4" t="s">
        <v>29</v>
      </c>
      <c r="F2352" s="4" t="s">
        <v>164</v>
      </c>
      <c r="H2352" s="11">
        <f t="shared" si="72"/>
        <v>6</v>
      </c>
      <c r="I2352" s="11">
        <f t="shared" si="72"/>
        <v>0</v>
      </c>
      <c r="J2352" s="11">
        <f t="shared" si="73"/>
        <v>26</v>
      </c>
    </row>
    <row r="2353" spans="1:10" x14ac:dyDescent="0.3">
      <c r="A2353" s="7">
        <v>41452</v>
      </c>
      <c r="C2353" s="9">
        <v>-16616.32</v>
      </c>
      <c r="D2353" s="4" t="s">
        <v>9</v>
      </c>
      <c r="E2353" s="4" t="s">
        <v>29</v>
      </c>
      <c r="F2353" s="4" t="s">
        <v>160</v>
      </c>
      <c r="H2353" s="11">
        <f t="shared" si="72"/>
        <v>6</v>
      </c>
      <c r="I2353" s="11">
        <f t="shared" si="72"/>
        <v>0</v>
      </c>
      <c r="J2353" s="11">
        <f t="shared" si="73"/>
        <v>26</v>
      </c>
    </row>
    <row r="2354" spans="1:10" x14ac:dyDescent="0.3">
      <c r="A2354" s="7">
        <v>41452</v>
      </c>
      <c r="C2354" s="9">
        <v>-2913</v>
      </c>
      <c r="D2354" s="4" t="s">
        <v>16</v>
      </c>
      <c r="E2354" s="4" t="s">
        <v>29</v>
      </c>
      <c r="F2354" s="4" t="s">
        <v>164</v>
      </c>
      <c r="H2354" s="11">
        <f t="shared" si="72"/>
        <v>6</v>
      </c>
      <c r="I2354" s="11">
        <f t="shared" si="72"/>
        <v>0</v>
      </c>
      <c r="J2354" s="11">
        <f t="shared" si="73"/>
        <v>26</v>
      </c>
    </row>
    <row r="2355" spans="1:10" x14ac:dyDescent="0.3">
      <c r="A2355" s="7">
        <v>41452</v>
      </c>
      <c r="C2355" s="9">
        <v>-35918.449999999997</v>
      </c>
      <c r="D2355" s="4" t="s">
        <v>15</v>
      </c>
      <c r="E2355" s="4" t="s">
        <v>29</v>
      </c>
      <c r="F2355" s="4" t="s">
        <v>166</v>
      </c>
      <c r="H2355" s="11">
        <f t="shared" si="72"/>
        <v>6</v>
      </c>
      <c r="I2355" s="11">
        <f t="shared" si="72"/>
        <v>0</v>
      </c>
      <c r="J2355" s="11">
        <f t="shared" si="73"/>
        <v>26</v>
      </c>
    </row>
    <row r="2356" spans="1:10" x14ac:dyDescent="0.3">
      <c r="A2356" s="7">
        <v>41452</v>
      </c>
      <c r="C2356" s="9">
        <v>-34660.49</v>
      </c>
      <c r="D2356" s="4" t="s">
        <v>9</v>
      </c>
      <c r="E2356" s="4" t="s">
        <v>29</v>
      </c>
      <c r="F2356" s="4" t="s">
        <v>155</v>
      </c>
      <c r="H2356" s="11">
        <f t="shared" si="72"/>
        <v>6</v>
      </c>
      <c r="I2356" s="11">
        <f t="shared" si="72"/>
        <v>0</v>
      </c>
      <c r="J2356" s="11">
        <f t="shared" si="73"/>
        <v>26</v>
      </c>
    </row>
    <row r="2357" spans="1:10" x14ac:dyDescent="0.3">
      <c r="A2357" s="7">
        <v>41452</v>
      </c>
      <c r="C2357" s="9">
        <v>-36430.379999999997</v>
      </c>
      <c r="D2357" s="4" t="s">
        <v>9</v>
      </c>
      <c r="E2357" s="4" t="s">
        <v>29</v>
      </c>
      <c r="F2357" s="4" t="s">
        <v>150</v>
      </c>
      <c r="H2357" s="11">
        <f t="shared" si="72"/>
        <v>6</v>
      </c>
      <c r="I2357" s="11">
        <f t="shared" si="72"/>
        <v>0</v>
      </c>
      <c r="J2357" s="11">
        <f t="shared" si="73"/>
        <v>26</v>
      </c>
    </row>
    <row r="2358" spans="1:10" x14ac:dyDescent="0.3">
      <c r="A2358" s="7">
        <v>41453</v>
      </c>
      <c r="C2358" s="9">
        <v>-420556.03</v>
      </c>
      <c r="D2358" s="4" t="s">
        <v>15</v>
      </c>
      <c r="E2358" s="4" t="s">
        <v>29</v>
      </c>
      <c r="F2358" s="4" t="s">
        <v>155</v>
      </c>
      <c r="H2358" s="11">
        <f t="shared" si="72"/>
        <v>6</v>
      </c>
      <c r="I2358" s="11">
        <f t="shared" si="72"/>
        <v>0</v>
      </c>
      <c r="J2358" s="11">
        <f t="shared" si="73"/>
        <v>26</v>
      </c>
    </row>
    <row r="2359" spans="1:10" x14ac:dyDescent="0.3">
      <c r="A2359" s="7">
        <v>41453</v>
      </c>
      <c r="C2359" s="9">
        <v>-666960.47</v>
      </c>
      <c r="D2359" s="4" t="s">
        <v>16</v>
      </c>
      <c r="E2359" s="4" t="s">
        <v>29</v>
      </c>
      <c r="F2359" s="4" t="s">
        <v>168</v>
      </c>
      <c r="H2359" s="11">
        <f t="shared" si="72"/>
        <v>6</v>
      </c>
      <c r="I2359" s="11">
        <f t="shared" si="72"/>
        <v>0</v>
      </c>
      <c r="J2359" s="11">
        <f t="shared" si="73"/>
        <v>26</v>
      </c>
    </row>
    <row r="2360" spans="1:10" x14ac:dyDescent="0.3">
      <c r="A2360" s="7">
        <v>41453</v>
      </c>
      <c r="C2360" s="9">
        <v>-318040.23</v>
      </c>
      <c r="D2360" s="4" t="s">
        <v>9</v>
      </c>
      <c r="E2360" s="4" t="s">
        <v>29</v>
      </c>
      <c r="F2360" s="4" t="s">
        <v>153</v>
      </c>
      <c r="H2360" s="11">
        <f t="shared" si="72"/>
        <v>6</v>
      </c>
      <c r="I2360" s="11">
        <f t="shared" si="72"/>
        <v>0</v>
      </c>
      <c r="J2360" s="11">
        <f t="shared" si="73"/>
        <v>26</v>
      </c>
    </row>
    <row r="2361" spans="1:10" x14ac:dyDescent="0.3">
      <c r="A2361" s="7">
        <v>41453</v>
      </c>
      <c r="C2361" s="9">
        <v>-154024.93</v>
      </c>
      <c r="D2361" s="4" t="s">
        <v>15</v>
      </c>
      <c r="E2361" s="4" t="s">
        <v>29</v>
      </c>
      <c r="F2361" s="4" t="s">
        <v>155</v>
      </c>
      <c r="H2361" s="11">
        <f t="shared" si="72"/>
        <v>6</v>
      </c>
      <c r="I2361" s="11">
        <f t="shared" si="72"/>
        <v>0</v>
      </c>
      <c r="J2361" s="11">
        <f t="shared" si="73"/>
        <v>26</v>
      </c>
    </row>
    <row r="2362" spans="1:10" x14ac:dyDescent="0.3">
      <c r="A2362" s="7">
        <v>41453</v>
      </c>
      <c r="C2362" s="9">
        <v>-24398.07</v>
      </c>
      <c r="D2362" s="4" t="s">
        <v>15</v>
      </c>
      <c r="E2362" s="4" t="s">
        <v>29</v>
      </c>
      <c r="F2362" s="4" t="s">
        <v>157</v>
      </c>
      <c r="H2362" s="11">
        <f t="shared" si="72"/>
        <v>6</v>
      </c>
      <c r="I2362" s="11">
        <f t="shared" si="72"/>
        <v>0</v>
      </c>
      <c r="J2362" s="11">
        <f t="shared" si="73"/>
        <v>26</v>
      </c>
    </row>
    <row r="2363" spans="1:10" x14ac:dyDescent="0.3">
      <c r="A2363" s="7">
        <v>41305</v>
      </c>
      <c r="C2363" s="9">
        <v>-47902.1</v>
      </c>
      <c r="D2363" s="4" t="s">
        <v>16</v>
      </c>
      <c r="E2363" s="4" t="s">
        <v>29</v>
      </c>
      <c r="F2363" s="4" t="s">
        <v>150</v>
      </c>
      <c r="H2363" s="11">
        <f t="shared" si="72"/>
        <v>1</v>
      </c>
      <c r="I2363" s="11">
        <f t="shared" si="72"/>
        <v>0</v>
      </c>
      <c r="J2363" s="11">
        <f t="shared" si="73"/>
        <v>5</v>
      </c>
    </row>
    <row r="2364" spans="1:10" x14ac:dyDescent="0.3">
      <c r="A2364" s="7">
        <v>41333</v>
      </c>
      <c r="C2364" s="9">
        <v>-63489.4</v>
      </c>
      <c r="D2364" s="4" t="s">
        <v>9</v>
      </c>
      <c r="E2364" s="4" t="s">
        <v>29</v>
      </c>
      <c r="F2364" s="4" t="s">
        <v>156</v>
      </c>
      <c r="H2364" s="11">
        <f t="shared" si="72"/>
        <v>2</v>
      </c>
      <c r="I2364" s="11">
        <f t="shared" si="72"/>
        <v>0</v>
      </c>
      <c r="J2364" s="11">
        <f t="shared" si="73"/>
        <v>9</v>
      </c>
    </row>
    <row r="2365" spans="1:10" x14ac:dyDescent="0.3">
      <c r="A2365" s="7">
        <v>41364</v>
      </c>
      <c r="C2365" s="9">
        <v>-93336</v>
      </c>
      <c r="D2365" s="4" t="s">
        <v>9</v>
      </c>
      <c r="E2365" s="4" t="s">
        <v>29</v>
      </c>
      <c r="F2365" s="4" t="s">
        <v>166</v>
      </c>
      <c r="H2365" s="11">
        <f t="shared" si="72"/>
        <v>3</v>
      </c>
      <c r="I2365" s="11">
        <f t="shared" si="72"/>
        <v>0</v>
      </c>
      <c r="J2365" s="11">
        <f t="shared" si="73"/>
        <v>14</v>
      </c>
    </row>
    <row r="2366" spans="1:10" x14ac:dyDescent="0.3">
      <c r="A2366" s="7">
        <v>41394</v>
      </c>
      <c r="C2366" s="9">
        <v>-148275</v>
      </c>
      <c r="D2366" s="4" t="s">
        <v>16</v>
      </c>
      <c r="E2366" s="4" t="s">
        <v>29</v>
      </c>
      <c r="F2366" s="4" t="s">
        <v>166</v>
      </c>
      <c r="H2366" s="11">
        <f t="shared" si="72"/>
        <v>4</v>
      </c>
      <c r="I2366" s="11">
        <f t="shared" si="72"/>
        <v>0</v>
      </c>
      <c r="J2366" s="11">
        <f t="shared" si="73"/>
        <v>18</v>
      </c>
    </row>
    <row r="2367" spans="1:10" x14ac:dyDescent="0.3">
      <c r="A2367" s="7">
        <v>41425</v>
      </c>
      <c r="C2367" s="9">
        <v>-154066.5</v>
      </c>
      <c r="D2367" s="4" t="s">
        <v>9</v>
      </c>
      <c r="E2367" s="4" t="s">
        <v>29</v>
      </c>
      <c r="F2367" s="4" t="s">
        <v>153</v>
      </c>
      <c r="H2367" s="11">
        <f t="shared" si="72"/>
        <v>5</v>
      </c>
      <c r="I2367" s="11">
        <f t="shared" si="72"/>
        <v>0</v>
      </c>
      <c r="J2367" s="11">
        <f t="shared" si="73"/>
        <v>22</v>
      </c>
    </row>
    <row r="2368" spans="1:10" x14ac:dyDescent="0.3">
      <c r="A2368" s="7">
        <v>41455</v>
      </c>
      <c r="C2368" s="9">
        <v>-103337.25</v>
      </c>
      <c r="D2368" s="4" t="s">
        <v>9</v>
      </c>
      <c r="E2368" s="4" t="s">
        <v>29</v>
      </c>
      <c r="F2368" s="4" t="s">
        <v>152</v>
      </c>
      <c r="H2368" s="11">
        <f t="shared" si="72"/>
        <v>6</v>
      </c>
      <c r="I2368" s="11">
        <f t="shared" si="72"/>
        <v>0</v>
      </c>
      <c r="J2368" s="11">
        <f t="shared" si="73"/>
        <v>27</v>
      </c>
    </row>
    <row r="2369" spans="2:10" x14ac:dyDescent="0.3">
      <c r="B2369" s="7">
        <v>41305</v>
      </c>
      <c r="C2369" s="9">
        <v>-786970.4</v>
      </c>
      <c r="D2369" s="4" t="s">
        <v>178</v>
      </c>
      <c r="E2369" s="4" t="s">
        <v>29</v>
      </c>
      <c r="F2369" s="4" t="s">
        <v>167</v>
      </c>
      <c r="H2369" s="11">
        <f t="shared" si="72"/>
        <v>0</v>
      </c>
      <c r="I2369" s="11">
        <f t="shared" si="72"/>
        <v>1</v>
      </c>
      <c r="J2369" s="11">
        <f t="shared" si="73"/>
        <v>0</v>
      </c>
    </row>
    <row r="2370" spans="2:10" x14ac:dyDescent="0.3">
      <c r="B2370" s="7">
        <v>41305</v>
      </c>
      <c r="C2370" s="9">
        <v>-204009.53</v>
      </c>
      <c r="D2370" s="4" t="s">
        <v>178</v>
      </c>
      <c r="E2370" s="4" t="s">
        <v>29</v>
      </c>
      <c r="F2370" s="4" t="s">
        <v>160</v>
      </c>
      <c r="H2370" s="11">
        <f t="shared" si="72"/>
        <v>0</v>
      </c>
      <c r="I2370" s="11">
        <f t="shared" si="72"/>
        <v>1</v>
      </c>
      <c r="J2370" s="11">
        <f t="shared" si="73"/>
        <v>0</v>
      </c>
    </row>
    <row r="2371" spans="2:10" x14ac:dyDescent="0.3">
      <c r="B2371" s="7">
        <v>41305</v>
      </c>
      <c r="C2371" s="9">
        <v>-35444.868199999997</v>
      </c>
      <c r="D2371" s="4" t="s">
        <v>178</v>
      </c>
      <c r="E2371" s="4" t="s">
        <v>29</v>
      </c>
      <c r="F2371" s="4" t="s">
        <v>167</v>
      </c>
      <c r="H2371" s="11">
        <f t="shared" si="72"/>
        <v>0</v>
      </c>
      <c r="I2371" s="11">
        <f t="shared" si="72"/>
        <v>1</v>
      </c>
      <c r="J2371" s="11">
        <f t="shared" si="73"/>
        <v>0</v>
      </c>
    </row>
    <row r="2372" spans="2:10" x14ac:dyDescent="0.3">
      <c r="B2372" s="7">
        <v>41305</v>
      </c>
      <c r="C2372" s="9">
        <v>-281207</v>
      </c>
      <c r="D2372" s="4" t="s">
        <v>178</v>
      </c>
      <c r="E2372" s="4" t="s">
        <v>29</v>
      </c>
      <c r="F2372" s="4" t="s">
        <v>151</v>
      </c>
      <c r="H2372" s="11">
        <f t="shared" ref="H2372:I2435" si="74">IF(ISBLANK(A2372),0,MONTH(A2372))</f>
        <v>0</v>
      </c>
      <c r="I2372" s="11">
        <f t="shared" si="74"/>
        <v>1</v>
      </c>
      <c r="J2372" s="11">
        <f t="shared" ref="J2372:J2435" si="75">WEEKNUM(A2372)</f>
        <v>0</v>
      </c>
    </row>
    <row r="2373" spans="2:10" x14ac:dyDescent="0.3">
      <c r="B2373" s="7">
        <v>41305</v>
      </c>
      <c r="C2373" s="9">
        <v>-186133.17</v>
      </c>
      <c r="D2373" s="4" t="s">
        <v>178</v>
      </c>
      <c r="E2373" s="4" t="s">
        <v>29</v>
      </c>
      <c r="F2373" s="4" t="s">
        <v>155</v>
      </c>
      <c r="H2373" s="11">
        <f t="shared" si="74"/>
        <v>0</v>
      </c>
      <c r="I2373" s="11">
        <f t="shared" si="74"/>
        <v>1</v>
      </c>
      <c r="J2373" s="11">
        <f t="shared" si="75"/>
        <v>0</v>
      </c>
    </row>
    <row r="2374" spans="2:10" x14ac:dyDescent="0.3">
      <c r="B2374" s="7">
        <v>41333</v>
      </c>
      <c r="C2374" s="9">
        <v>-361861.56</v>
      </c>
      <c r="D2374" s="4" t="s">
        <v>178</v>
      </c>
      <c r="E2374" s="4" t="s">
        <v>29</v>
      </c>
      <c r="F2374" s="4" t="s">
        <v>168</v>
      </c>
      <c r="H2374" s="11">
        <f t="shared" si="74"/>
        <v>0</v>
      </c>
      <c r="I2374" s="11">
        <f t="shared" si="74"/>
        <v>2</v>
      </c>
      <c r="J2374" s="11">
        <f t="shared" si="75"/>
        <v>0</v>
      </c>
    </row>
    <row r="2375" spans="2:10" x14ac:dyDescent="0.3">
      <c r="B2375" s="7">
        <v>41333</v>
      </c>
      <c r="C2375" s="9">
        <v>-1512733.83</v>
      </c>
      <c r="D2375" s="4" t="s">
        <v>178</v>
      </c>
      <c r="E2375" s="4" t="s">
        <v>29</v>
      </c>
      <c r="F2375" s="4" t="s">
        <v>168</v>
      </c>
      <c r="H2375" s="11">
        <f t="shared" si="74"/>
        <v>0</v>
      </c>
      <c r="I2375" s="11">
        <f t="shared" si="74"/>
        <v>2</v>
      </c>
      <c r="J2375" s="11">
        <f t="shared" si="75"/>
        <v>0</v>
      </c>
    </row>
    <row r="2376" spans="2:10" x14ac:dyDescent="0.3">
      <c r="B2376" s="7">
        <v>41333</v>
      </c>
      <c r="C2376" s="9">
        <v>-243301.37</v>
      </c>
      <c r="D2376" s="4" t="s">
        <v>178</v>
      </c>
      <c r="E2376" s="4" t="s">
        <v>29</v>
      </c>
      <c r="F2376" s="4" t="s">
        <v>168</v>
      </c>
      <c r="H2376" s="11">
        <f t="shared" si="74"/>
        <v>0</v>
      </c>
      <c r="I2376" s="11">
        <f t="shared" si="74"/>
        <v>2</v>
      </c>
      <c r="J2376" s="11">
        <f t="shared" si="75"/>
        <v>0</v>
      </c>
    </row>
    <row r="2377" spans="2:10" x14ac:dyDescent="0.3">
      <c r="B2377" s="7">
        <v>41333</v>
      </c>
      <c r="C2377" s="9">
        <v>-19854.439999999999</v>
      </c>
      <c r="D2377" s="4" t="s">
        <v>178</v>
      </c>
      <c r="E2377" s="4" t="s">
        <v>29</v>
      </c>
      <c r="F2377" s="4" t="s">
        <v>162</v>
      </c>
      <c r="H2377" s="11">
        <f t="shared" si="74"/>
        <v>0</v>
      </c>
      <c r="I2377" s="11">
        <f t="shared" si="74"/>
        <v>2</v>
      </c>
      <c r="J2377" s="11">
        <f t="shared" si="75"/>
        <v>0</v>
      </c>
    </row>
    <row r="2378" spans="2:10" x14ac:dyDescent="0.3">
      <c r="B2378" s="7">
        <v>41333</v>
      </c>
      <c r="C2378" s="9">
        <v>-900522.47</v>
      </c>
      <c r="D2378" s="4" t="s">
        <v>178</v>
      </c>
      <c r="E2378" s="4" t="s">
        <v>29</v>
      </c>
      <c r="F2378" s="4" t="s">
        <v>159</v>
      </c>
      <c r="H2378" s="11">
        <f t="shared" si="74"/>
        <v>0</v>
      </c>
      <c r="I2378" s="11">
        <f t="shared" si="74"/>
        <v>2</v>
      </c>
      <c r="J2378" s="11">
        <f t="shared" si="75"/>
        <v>0</v>
      </c>
    </row>
    <row r="2379" spans="2:10" x14ac:dyDescent="0.3">
      <c r="B2379" s="7">
        <v>41364</v>
      </c>
      <c r="C2379" s="9">
        <v>-327992.17</v>
      </c>
      <c r="D2379" s="4" t="s">
        <v>178</v>
      </c>
      <c r="E2379" s="4" t="s">
        <v>29</v>
      </c>
      <c r="F2379" s="4" t="s">
        <v>156</v>
      </c>
      <c r="H2379" s="11">
        <f t="shared" si="74"/>
        <v>0</v>
      </c>
      <c r="I2379" s="11">
        <f t="shared" si="74"/>
        <v>3</v>
      </c>
      <c r="J2379" s="11">
        <f t="shared" si="75"/>
        <v>0</v>
      </c>
    </row>
    <row r="2380" spans="2:10" x14ac:dyDescent="0.3">
      <c r="B2380" s="7">
        <v>41364</v>
      </c>
      <c r="C2380" s="9">
        <v>-2307794.17</v>
      </c>
      <c r="D2380" s="4" t="s">
        <v>178</v>
      </c>
      <c r="E2380" s="4" t="s">
        <v>29</v>
      </c>
      <c r="F2380" s="4" t="s">
        <v>163</v>
      </c>
      <c r="H2380" s="11">
        <f t="shared" si="74"/>
        <v>0</v>
      </c>
      <c r="I2380" s="11">
        <f t="shared" si="74"/>
        <v>3</v>
      </c>
      <c r="J2380" s="11">
        <f t="shared" si="75"/>
        <v>0</v>
      </c>
    </row>
    <row r="2381" spans="2:10" x14ac:dyDescent="0.3">
      <c r="B2381" s="7">
        <v>41364</v>
      </c>
      <c r="C2381" s="9">
        <v>-7066.35</v>
      </c>
      <c r="D2381" s="4" t="s">
        <v>178</v>
      </c>
      <c r="E2381" s="4" t="s">
        <v>29</v>
      </c>
      <c r="F2381" s="4" t="s">
        <v>149</v>
      </c>
      <c r="H2381" s="11">
        <f t="shared" si="74"/>
        <v>0</v>
      </c>
      <c r="I2381" s="11">
        <f t="shared" si="74"/>
        <v>3</v>
      </c>
      <c r="J2381" s="11">
        <f t="shared" si="75"/>
        <v>0</v>
      </c>
    </row>
    <row r="2382" spans="2:10" x14ac:dyDescent="0.3">
      <c r="B2382" s="7">
        <v>41364</v>
      </c>
      <c r="C2382" s="9">
        <v>-1651184.66</v>
      </c>
      <c r="D2382" s="4" t="s">
        <v>178</v>
      </c>
      <c r="E2382" s="4" t="s">
        <v>29</v>
      </c>
      <c r="F2382" s="4" t="s">
        <v>155</v>
      </c>
      <c r="H2382" s="11">
        <f t="shared" si="74"/>
        <v>0</v>
      </c>
      <c r="I2382" s="11">
        <f t="shared" si="74"/>
        <v>3</v>
      </c>
      <c r="J2382" s="11">
        <f t="shared" si="75"/>
        <v>0</v>
      </c>
    </row>
    <row r="2383" spans="2:10" x14ac:dyDescent="0.3">
      <c r="B2383" s="7">
        <v>41364</v>
      </c>
      <c r="C2383" s="9">
        <v>-61412.405881999999</v>
      </c>
      <c r="D2383" s="4" t="s">
        <v>178</v>
      </c>
      <c r="E2383" s="4" t="s">
        <v>29</v>
      </c>
      <c r="F2383" s="4" t="s">
        <v>153</v>
      </c>
      <c r="H2383" s="11">
        <f t="shared" si="74"/>
        <v>0</v>
      </c>
      <c r="I2383" s="11">
        <f t="shared" si="74"/>
        <v>3</v>
      </c>
      <c r="J2383" s="11">
        <f t="shared" si="75"/>
        <v>0</v>
      </c>
    </row>
    <row r="2384" spans="2:10" x14ac:dyDescent="0.3">
      <c r="B2384" s="7">
        <v>41364</v>
      </c>
      <c r="C2384" s="9">
        <v>-675200.5</v>
      </c>
      <c r="D2384" s="4" t="s">
        <v>178</v>
      </c>
      <c r="E2384" s="4" t="s">
        <v>29</v>
      </c>
      <c r="F2384" s="4" t="s">
        <v>156</v>
      </c>
      <c r="H2384" s="11">
        <f t="shared" si="74"/>
        <v>0</v>
      </c>
      <c r="I2384" s="11">
        <f t="shared" si="74"/>
        <v>3</v>
      </c>
      <c r="J2384" s="11">
        <f t="shared" si="75"/>
        <v>0</v>
      </c>
    </row>
    <row r="2385" spans="2:10" x14ac:dyDescent="0.3">
      <c r="B2385" s="7">
        <v>41394</v>
      </c>
      <c r="C2385" s="9">
        <v>-660448.34</v>
      </c>
      <c r="D2385" s="4" t="s">
        <v>178</v>
      </c>
      <c r="E2385" s="4" t="s">
        <v>29</v>
      </c>
      <c r="F2385" s="4" t="s">
        <v>168</v>
      </c>
      <c r="H2385" s="11">
        <f t="shared" si="74"/>
        <v>0</v>
      </c>
      <c r="I2385" s="11">
        <f t="shared" si="74"/>
        <v>4</v>
      </c>
      <c r="J2385" s="11">
        <f t="shared" si="75"/>
        <v>0</v>
      </c>
    </row>
    <row r="2386" spans="2:10" x14ac:dyDescent="0.3">
      <c r="B2386" s="7">
        <v>41394</v>
      </c>
      <c r="C2386" s="9">
        <v>-2073267.66</v>
      </c>
      <c r="D2386" s="4" t="s">
        <v>178</v>
      </c>
      <c r="E2386" s="4" t="s">
        <v>29</v>
      </c>
      <c r="F2386" s="4" t="s">
        <v>166</v>
      </c>
      <c r="H2386" s="11">
        <f t="shared" si="74"/>
        <v>0</v>
      </c>
      <c r="I2386" s="11">
        <f t="shared" si="74"/>
        <v>4</v>
      </c>
      <c r="J2386" s="11">
        <f t="shared" si="75"/>
        <v>0</v>
      </c>
    </row>
    <row r="2387" spans="2:10" x14ac:dyDescent="0.3">
      <c r="B2387" s="7">
        <v>41394</v>
      </c>
      <c r="C2387" s="9">
        <v>-9748.6</v>
      </c>
      <c r="D2387" s="4" t="s">
        <v>178</v>
      </c>
      <c r="E2387" s="4" t="s">
        <v>29</v>
      </c>
      <c r="F2387" s="4" t="s">
        <v>157</v>
      </c>
      <c r="H2387" s="11">
        <f t="shared" si="74"/>
        <v>0</v>
      </c>
      <c r="I2387" s="11">
        <f t="shared" si="74"/>
        <v>4</v>
      </c>
      <c r="J2387" s="11">
        <f t="shared" si="75"/>
        <v>0</v>
      </c>
    </row>
    <row r="2388" spans="2:10" x14ac:dyDescent="0.3">
      <c r="B2388" s="7">
        <v>41394</v>
      </c>
      <c r="C2388" s="9">
        <v>-8412.77</v>
      </c>
      <c r="D2388" s="4" t="s">
        <v>178</v>
      </c>
      <c r="E2388" s="4" t="s">
        <v>29</v>
      </c>
      <c r="F2388" s="4" t="s">
        <v>152</v>
      </c>
      <c r="H2388" s="11">
        <f t="shared" si="74"/>
        <v>0</v>
      </c>
      <c r="I2388" s="11">
        <f t="shared" si="74"/>
        <v>4</v>
      </c>
      <c r="J2388" s="11">
        <f t="shared" si="75"/>
        <v>0</v>
      </c>
    </row>
    <row r="2389" spans="2:10" x14ac:dyDescent="0.3">
      <c r="B2389" s="7">
        <v>41394</v>
      </c>
      <c r="C2389" s="9">
        <v>-570601.49</v>
      </c>
      <c r="D2389" s="4" t="s">
        <v>178</v>
      </c>
      <c r="E2389" s="4" t="s">
        <v>29</v>
      </c>
      <c r="F2389" s="4" t="s">
        <v>157</v>
      </c>
      <c r="H2389" s="11">
        <f t="shared" si="74"/>
        <v>0</v>
      </c>
      <c r="I2389" s="11">
        <f t="shared" si="74"/>
        <v>4</v>
      </c>
      <c r="J2389" s="11">
        <f t="shared" si="75"/>
        <v>0</v>
      </c>
    </row>
    <row r="2390" spans="2:10" x14ac:dyDescent="0.3">
      <c r="B2390" s="7">
        <v>41394</v>
      </c>
      <c r="C2390" s="9">
        <v>-1982988.32</v>
      </c>
      <c r="D2390" s="4" t="s">
        <v>178</v>
      </c>
      <c r="E2390" s="4" t="s">
        <v>29</v>
      </c>
      <c r="F2390" s="4" t="s">
        <v>162</v>
      </c>
      <c r="H2390" s="11">
        <f t="shared" si="74"/>
        <v>0</v>
      </c>
      <c r="I2390" s="11">
        <f t="shared" si="74"/>
        <v>4</v>
      </c>
      <c r="J2390" s="11">
        <f t="shared" si="75"/>
        <v>0</v>
      </c>
    </row>
    <row r="2391" spans="2:10" x14ac:dyDescent="0.3">
      <c r="B2391" s="7">
        <v>41394</v>
      </c>
      <c r="C2391" s="9">
        <v>-29812.68</v>
      </c>
      <c r="D2391" s="4" t="s">
        <v>178</v>
      </c>
      <c r="E2391" s="4" t="s">
        <v>29</v>
      </c>
      <c r="F2391" s="4" t="s">
        <v>156</v>
      </c>
      <c r="H2391" s="11">
        <f t="shared" si="74"/>
        <v>0</v>
      </c>
      <c r="I2391" s="11">
        <f t="shared" si="74"/>
        <v>4</v>
      </c>
      <c r="J2391" s="11">
        <f t="shared" si="75"/>
        <v>0</v>
      </c>
    </row>
    <row r="2392" spans="2:10" x14ac:dyDescent="0.3">
      <c r="B2392" s="7">
        <v>41394</v>
      </c>
      <c r="C2392" s="9">
        <v>-13954.509114</v>
      </c>
      <c r="D2392" s="4" t="s">
        <v>178</v>
      </c>
      <c r="E2392" s="4" t="s">
        <v>29</v>
      </c>
      <c r="F2392" s="4" t="s">
        <v>152</v>
      </c>
      <c r="H2392" s="11">
        <f t="shared" si="74"/>
        <v>0</v>
      </c>
      <c r="I2392" s="11">
        <f t="shared" si="74"/>
        <v>4</v>
      </c>
      <c r="J2392" s="11">
        <f t="shared" si="75"/>
        <v>0</v>
      </c>
    </row>
    <row r="2393" spans="2:10" x14ac:dyDescent="0.3">
      <c r="B2393" s="7">
        <v>41425</v>
      </c>
      <c r="C2393" s="9">
        <v>-2015219.3</v>
      </c>
      <c r="D2393" s="4" t="s">
        <v>178</v>
      </c>
      <c r="E2393" s="4" t="s">
        <v>29</v>
      </c>
      <c r="F2393" s="4" t="s">
        <v>160</v>
      </c>
      <c r="H2393" s="11">
        <f t="shared" si="74"/>
        <v>0</v>
      </c>
      <c r="I2393" s="11">
        <f t="shared" si="74"/>
        <v>5</v>
      </c>
      <c r="J2393" s="11">
        <f t="shared" si="75"/>
        <v>0</v>
      </c>
    </row>
    <row r="2394" spans="2:10" x14ac:dyDescent="0.3">
      <c r="B2394" s="7">
        <v>41455</v>
      </c>
      <c r="C2394" s="9">
        <v>-1863779.46</v>
      </c>
      <c r="D2394" s="4" t="s">
        <v>178</v>
      </c>
      <c r="E2394" s="4" t="s">
        <v>29</v>
      </c>
      <c r="F2394" s="4" t="s">
        <v>166</v>
      </c>
      <c r="H2394" s="11">
        <f t="shared" si="74"/>
        <v>0</v>
      </c>
      <c r="I2394" s="11">
        <f t="shared" si="74"/>
        <v>6</v>
      </c>
      <c r="J2394" s="11">
        <f t="shared" si="75"/>
        <v>0</v>
      </c>
    </row>
    <row r="2395" spans="2:10" x14ac:dyDescent="0.3">
      <c r="B2395" s="7">
        <v>41425</v>
      </c>
      <c r="C2395" s="9">
        <v>-1486151.13</v>
      </c>
      <c r="D2395" s="4" t="s">
        <v>178</v>
      </c>
      <c r="E2395" s="4" t="s">
        <v>29</v>
      </c>
      <c r="F2395" s="4" t="s">
        <v>157</v>
      </c>
      <c r="H2395" s="11">
        <f t="shared" si="74"/>
        <v>0</v>
      </c>
      <c r="I2395" s="11">
        <f t="shared" si="74"/>
        <v>5</v>
      </c>
      <c r="J2395" s="11">
        <f t="shared" si="75"/>
        <v>0</v>
      </c>
    </row>
    <row r="2396" spans="2:10" x14ac:dyDescent="0.3">
      <c r="B2396" s="7">
        <v>41455</v>
      </c>
      <c r="C2396" s="9">
        <v>-1448732.83</v>
      </c>
      <c r="D2396" s="4" t="s">
        <v>178</v>
      </c>
      <c r="E2396" s="4" t="s">
        <v>29</v>
      </c>
      <c r="F2396" s="4" t="s">
        <v>155</v>
      </c>
      <c r="H2396" s="11">
        <f t="shared" si="74"/>
        <v>0</v>
      </c>
      <c r="I2396" s="11">
        <f t="shared" si="74"/>
        <v>6</v>
      </c>
      <c r="J2396" s="11">
        <f t="shared" si="75"/>
        <v>0</v>
      </c>
    </row>
    <row r="2397" spans="2:10" x14ac:dyDescent="0.3">
      <c r="B2397" s="7">
        <v>41425</v>
      </c>
      <c r="C2397" s="9">
        <v>-571440.47</v>
      </c>
      <c r="D2397" s="4" t="s">
        <v>178</v>
      </c>
      <c r="E2397" s="4" t="s">
        <v>29</v>
      </c>
      <c r="F2397" s="4" t="s">
        <v>159</v>
      </c>
      <c r="H2397" s="11">
        <f t="shared" si="74"/>
        <v>0</v>
      </c>
      <c r="I2397" s="11">
        <f t="shared" si="74"/>
        <v>5</v>
      </c>
      <c r="J2397" s="11">
        <f t="shared" si="75"/>
        <v>0</v>
      </c>
    </row>
    <row r="2398" spans="2:10" x14ac:dyDescent="0.3">
      <c r="B2398" s="7">
        <v>41455</v>
      </c>
      <c r="C2398" s="9">
        <v>-468492.86</v>
      </c>
      <c r="D2398" s="4" t="s">
        <v>178</v>
      </c>
      <c r="E2398" s="4" t="s">
        <v>29</v>
      </c>
      <c r="F2398" s="4" t="s">
        <v>164</v>
      </c>
      <c r="H2398" s="11">
        <f t="shared" si="74"/>
        <v>0</v>
      </c>
      <c r="I2398" s="11">
        <f t="shared" si="74"/>
        <v>6</v>
      </c>
      <c r="J2398" s="11">
        <f t="shared" si="75"/>
        <v>0</v>
      </c>
    </row>
    <row r="2399" spans="2:10" x14ac:dyDescent="0.3">
      <c r="B2399" s="7">
        <v>41425</v>
      </c>
      <c r="C2399" s="9">
        <v>-58097.9</v>
      </c>
      <c r="D2399" s="4" t="s">
        <v>178</v>
      </c>
      <c r="E2399" s="4" t="s">
        <v>29</v>
      </c>
      <c r="F2399" s="4" t="s">
        <v>148</v>
      </c>
      <c r="H2399" s="11">
        <f t="shared" si="74"/>
        <v>0</v>
      </c>
      <c r="I2399" s="11">
        <f t="shared" si="74"/>
        <v>5</v>
      </c>
      <c r="J2399" s="11">
        <f t="shared" si="75"/>
        <v>0</v>
      </c>
    </row>
    <row r="2400" spans="2:10" x14ac:dyDescent="0.3">
      <c r="B2400" s="7">
        <v>41455</v>
      </c>
      <c r="C2400" s="9">
        <v>-108684.37</v>
      </c>
      <c r="D2400" s="4" t="s">
        <v>178</v>
      </c>
      <c r="E2400" s="4" t="s">
        <v>29</v>
      </c>
      <c r="F2400" s="4" t="s">
        <v>166</v>
      </c>
      <c r="H2400" s="11">
        <f t="shared" si="74"/>
        <v>0</v>
      </c>
      <c r="I2400" s="11">
        <f t="shared" si="74"/>
        <v>6</v>
      </c>
      <c r="J2400" s="11">
        <f t="shared" si="75"/>
        <v>0</v>
      </c>
    </row>
    <row r="2401" spans="2:10" x14ac:dyDescent="0.3">
      <c r="B2401" s="7">
        <v>41425</v>
      </c>
      <c r="C2401" s="9">
        <v>-12330.25</v>
      </c>
      <c r="D2401" s="4" t="s">
        <v>178</v>
      </c>
      <c r="E2401" s="4" t="s">
        <v>29</v>
      </c>
      <c r="F2401" s="4" t="s">
        <v>150</v>
      </c>
      <c r="H2401" s="11">
        <f t="shared" si="74"/>
        <v>0</v>
      </c>
      <c r="I2401" s="11">
        <f t="shared" si="74"/>
        <v>5</v>
      </c>
      <c r="J2401" s="11">
        <f t="shared" si="75"/>
        <v>0</v>
      </c>
    </row>
    <row r="2402" spans="2:10" x14ac:dyDescent="0.3">
      <c r="B2402" s="7">
        <v>41455</v>
      </c>
      <c r="C2402" s="9">
        <v>-29151.24</v>
      </c>
      <c r="D2402" s="4" t="s">
        <v>178</v>
      </c>
      <c r="E2402" s="4" t="s">
        <v>29</v>
      </c>
      <c r="F2402" s="4" t="s">
        <v>155</v>
      </c>
      <c r="H2402" s="11">
        <f t="shared" si="74"/>
        <v>0</v>
      </c>
      <c r="I2402" s="11">
        <f t="shared" si="74"/>
        <v>6</v>
      </c>
      <c r="J2402" s="11">
        <f t="shared" si="75"/>
        <v>0</v>
      </c>
    </row>
    <row r="2403" spans="2:10" x14ac:dyDescent="0.3">
      <c r="B2403" s="7">
        <v>41425</v>
      </c>
      <c r="C2403" s="9">
        <v>-407744.5</v>
      </c>
      <c r="D2403" s="4" t="s">
        <v>178</v>
      </c>
      <c r="E2403" s="4" t="s">
        <v>29</v>
      </c>
      <c r="F2403" s="4" t="s">
        <v>151</v>
      </c>
      <c r="H2403" s="11">
        <f t="shared" si="74"/>
        <v>0</v>
      </c>
      <c r="I2403" s="11">
        <f t="shared" si="74"/>
        <v>5</v>
      </c>
      <c r="J2403" s="11">
        <f t="shared" si="75"/>
        <v>0</v>
      </c>
    </row>
    <row r="2404" spans="2:10" x14ac:dyDescent="0.3">
      <c r="B2404" s="7">
        <v>41455</v>
      </c>
      <c r="C2404" s="9">
        <v>-453309.39</v>
      </c>
      <c r="D2404" s="4" t="s">
        <v>178</v>
      </c>
      <c r="E2404" s="4" t="s">
        <v>29</v>
      </c>
      <c r="F2404" s="4" t="s">
        <v>157</v>
      </c>
      <c r="H2404" s="11">
        <f t="shared" si="74"/>
        <v>0</v>
      </c>
      <c r="I2404" s="11">
        <f t="shared" si="74"/>
        <v>6</v>
      </c>
      <c r="J2404" s="11">
        <f t="shared" si="75"/>
        <v>0</v>
      </c>
    </row>
    <row r="2405" spans="2:10" x14ac:dyDescent="0.3">
      <c r="B2405" s="7">
        <v>41425</v>
      </c>
      <c r="C2405" s="9">
        <v>-120000</v>
      </c>
      <c r="D2405" s="4" t="s">
        <v>178</v>
      </c>
      <c r="E2405" s="4" t="s">
        <v>29</v>
      </c>
      <c r="F2405" s="4" t="s">
        <v>156</v>
      </c>
      <c r="H2405" s="11">
        <f t="shared" si="74"/>
        <v>0</v>
      </c>
      <c r="I2405" s="11">
        <f t="shared" si="74"/>
        <v>5</v>
      </c>
      <c r="J2405" s="11">
        <f t="shared" si="75"/>
        <v>0</v>
      </c>
    </row>
    <row r="2406" spans="2:10" x14ac:dyDescent="0.3">
      <c r="B2406" s="7">
        <v>41305</v>
      </c>
      <c r="C2406" s="9">
        <v>-27157.360000000001</v>
      </c>
      <c r="D2406" s="4" t="s">
        <v>178</v>
      </c>
      <c r="E2406" s="4" t="s">
        <v>29</v>
      </c>
      <c r="F2406" s="4" t="s">
        <v>165</v>
      </c>
      <c r="H2406" s="11">
        <f t="shared" si="74"/>
        <v>0</v>
      </c>
      <c r="I2406" s="11">
        <f t="shared" si="74"/>
        <v>1</v>
      </c>
      <c r="J2406" s="11">
        <f t="shared" si="75"/>
        <v>0</v>
      </c>
    </row>
    <row r="2407" spans="2:10" x14ac:dyDescent="0.3">
      <c r="B2407" s="7">
        <v>41333</v>
      </c>
      <c r="C2407" s="9">
        <v>-49158.35</v>
      </c>
      <c r="D2407" s="4" t="s">
        <v>178</v>
      </c>
      <c r="E2407" s="4" t="s">
        <v>29</v>
      </c>
      <c r="F2407" s="4" t="s">
        <v>156</v>
      </c>
      <c r="H2407" s="11">
        <f t="shared" si="74"/>
        <v>0</v>
      </c>
      <c r="I2407" s="11">
        <f t="shared" si="74"/>
        <v>2</v>
      </c>
      <c r="J2407" s="11">
        <f t="shared" si="75"/>
        <v>0</v>
      </c>
    </row>
    <row r="2408" spans="2:10" x14ac:dyDescent="0.3">
      <c r="B2408" s="7">
        <v>41364</v>
      </c>
      <c r="C2408" s="9">
        <v>-66294.97</v>
      </c>
      <c r="D2408" s="4" t="s">
        <v>178</v>
      </c>
      <c r="E2408" s="4" t="s">
        <v>29</v>
      </c>
      <c r="F2408" s="4" t="s">
        <v>154</v>
      </c>
      <c r="H2408" s="11">
        <f t="shared" si="74"/>
        <v>0</v>
      </c>
      <c r="I2408" s="11">
        <f t="shared" si="74"/>
        <v>3</v>
      </c>
      <c r="J2408" s="11">
        <f t="shared" si="75"/>
        <v>0</v>
      </c>
    </row>
    <row r="2409" spans="2:10" x14ac:dyDescent="0.3">
      <c r="B2409" s="7">
        <v>41394</v>
      </c>
      <c r="C2409" s="9">
        <v>-115584.32000000001</v>
      </c>
      <c r="D2409" s="4" t="s">
        <v>178</v>
      </c>
      <c r="E2409" s="4" t="s">
        <v>29</v>
      </c>
      <c r="F2409" s="4" t="s">
        <v>151</v>
      </c>
      <c r="H2409" s="11">
        <f t="shared" si="74"/>
        <v>0</v>
      </c>
      <c r="I2409" s="11">
        <f t="shared" si="74"/>
        <v>4</v>
      </c>
      <c r="J2409" s="11">
        <f t="shared" si="75"/>
        <v>0</v>
      </c>
    </row>
    <row r="2410" spans="2:10" x14ac:dyDescent="0.3">
      <c r="B2410" s="7">
        <v>41425</v>
      </c>
      <c r="C2410" s="9">
        <v>-128596.23</v>
      </c>
      <c r="D2410" s="4" t="s">
        <v>178</v>
      </c>
      <c r="E2410" s="4" t="s">
        <v>29</v>
      </c>
      <c r="F2410" s="4" t="s">
        <v>154</v>
      </c>
      <c r="H2410" s="11">
        <f t="shared" si="74"/>
        <v>0</v>
      </c>
      <c r="I2410" s="11">
        <f t="shared" si="74"/>
        <v>5</v>
      </c>
      <c r="J2410" s="11">
        <f t="shared" si="75"/>
        <v>0</v>
      </c>
    </row>
    <row r="2411" spans="2:10" x14ac:dyDescent="0.3">
      <c r="B2411" s="7">
        <v>41455</v>
      </c>
      <c r="C2411" s="9">
        <v>-90997.31</v>
      </c>
      <c r="D2411" s="4" t="s">
        <v>178</v>
      </c>
      <c r="E2411" s="4" t="s">
        <v>29</v>
      </c>
      <c r="F2411" s="4" t="s">
        <v>149</v>
      </c>
      <c r="H2411" s="11">
        <f t="shared" si="74"/>
        <v>0</v>
      </c>
      <c r="I2411" s="11">
        <f t="shared" si="74"/>
        <v>6</v>
      </c>
      <c r="J2411" s="11">
        <f t="shared" si="75"/>
        <v>0</v>
      </c>
    </row>
    <row r="2412" spans="2:10" x14ac:dyDescent="0.3">
      <c r="B2412" s="7">
        <v>41305</v>
      </c>
      <c r="C2412" s="9">
        <v>-150000</v>
      </c>
      <c r="D2412" s="4" t="s">
        <v>178</v>
      </c>
      <c r="E2412" s="4" t="s">
        <v>32</v>
      </c>
      <c r="F2412" s="4" t="s">
        <v>169</v>
      </c>
      <c r="H2412" s="11">
        <f t="shared" si="74"/>
        <v>0</v>
      </c>
      <c r="I2412" s="11">
        <f t="shared" si="74"/>
        <v>1</v>
      </c>
      <c r="J2412" s="11">
        <f t="shared" si="75"/>
        <v>0</v>
      </c>
    </row>
    <row r="2413" spans="2:10" x14ac:dyDescent="0.3">
      <c r="B2413" s="7">
        <v>41305</v>
      </c>
      <c r="C2413" s="9">
        <v>-120000</v>
      </c>
      <c r="D2413" s="4" t="s">
        <v>178</v>
      </c>
      <c r="E2413" s="4" t="s">
        <v>32</v>
      </c>
      <c r="F2413" s="4" t="s">
        <v>170</v>
      </c>
      <c r="H2413" s="11">
        <f t="shared" si="74"/>
        <v>0</v>
      </c>
      <c r="I2413" s="11">
        <f t="shared" si="74"/>
        <v>1</v>
      </c>
      <c r="J2413" s="11">
        <f t="shared" si="75"/>
        <v>0</v>
      </c>
    </row>
    <row r="2414" spans="2:10" x14ac:dyDescent="0.3">
      <c r="B2414" s="7">
        <v>41305</v>
      </c>
      <c r="C2414" s="9">
        <v>-95000</v>
      </c>
      <c r="D2414" s="4" t="s">
        <v>178</v>
      </c>
      <c r="E2414" s="4" t="s">
        <v>32</v>
      </c>
      <c r="F2414" s="4" t="s">
        <v>171</v>
      </c>
      <c r="H2414" s="11">
        <f t="shared" si="74"/>
        <v>0</v>
      </c>
      <c r="I2414" s="11">
        <f t="shared" si="74"/>
        <v>1</v>
      </c>
      <c r="J2414" s="11">
        <f t="shared" si="75"/>
        <v>0</v>
      </c>
    </row>
    <row r="2415" spans="2:10" x14ac:dyDescent="0.3">
      <c r="B2415" s="7">
        <v>41305</v>
      </c>
      <c r="C2415" s="9">
        <v>-65250</v>
      </c>
      <c r="D2415" s="4" t="s">
        <v>178</v>
      </c>
      <c r="E2415" s="4" t="s">
        <v>32</v>
      </c>
      <c r="F2415" s="4" t="s">
        <v>172</v>
      </c>
      <c r="H2415" s="11">
        <f t="shared" si="74"/>
        <v>0</v>
      </c>
      <c r="I2415" s="11">
        <f t="shared" si="74"/>
        <v>1</v>
      </c>
      <c r="J2415" s="11">
        <f t="shared" si="75"/>
        <v>0</v>
      </c>
    </row>
    <row r="2416" spans="2:10" x14ac:dyDescent="0.3">
      <c r="B2416" s="7">
        <v>41305</v>
      </c>
      <c r="C2416" s="9">
        <v>-80000</v>
      </c>
      <c r="D2416" s="4" t="s">
        <v>178</v>
      </c>
      <c r="E2416" s="4" t="s">
        <v>32</v>
      </c>
      <c r="F2416" s="4" t="s">
        <v>173</v>
      </c>
      <c r="H2416" s="11">
        <f t="shared" si="74"/>
        <v>0</v>
      </c>
      <c r="I2416" s="11">
        <f t="shared" si="74"/>
        <v>1</v>
      </c>
      <c r="J2416" s="11">
        <f t="shared" si="75"/>
        <v>0</v>
      </c>
    </row>
    <row r="2417" spans="2:10" x14ac:dyDescent="0.3">
      <c r="B2417" s="7">
        <v>41305</v>
      </c>
      <c r="C2417" s="9">
        <v>-250000</v>
      </c>
      <c r="D2417" s="4" t="s">
        <v>178</v>
      </c>
      <c r="E2417" s="4" t="s">
        <v>32</v>
      </c>
      <c r="F2417" s="4" t="s">
        <v>174</v>
      </c>
      <c r="H2417" s="11">
        <f t="shared" si="74"/>
        <v>0</v>
      </c>
      <c r="I2417" s="11">
        <f t="shared" si="74"/>
        <v>1</v>
      </c>
      <c r="J2417" s="11">
        <f t="shared" si="75"/>
        <v>0</v>
      </c>
    </row>
    <row r="2418" spans="2:10" x14ac:dyDescent="0.3">
      <c r="B2418" s="7">
        <v>41333</v>
      </c>
      <c r="C2418" s="9">
        <v>-150000</v>
      </c>
      <c r="D2418" s="4" t="s">
        <v>178</v>
      </c>
      <c r="E2418" s="4" t="s">
        <v>32</v>
      </c>
      <c r="F2418" s="4" t="s">
        <v>169</v>
      </c>
      <c r="H2418" s="11">
        <f t="shared" si="74"/>
        <v>0</v>
      </c>
      <c r="I2418" s="11">
        <f t="shared" si="74"/>
        <v>2</v>
      </c>
      <c r="J2418" s="11">
        <f t="shared" si="75"/>
        <v>0</v>
      </c>
    </row>
    <row r="2419" spans="2:10" x14ac:dyDescent="0.3">
      <c r="B2419" s="7">
        <v>41333</v>
      </c>
      <c r="C2419" s="9">
        <v>-120000</v>
      </c>
      <c r="D2419" s="4" t="s">
        <v>178</v>
      </c>
      <c r="E2419" s="4" t="s">
        <v>32</v>
      </c>
      <c r="F2419" s="4" t="s">
        <v>170</v>
      </c>
      <c r="H2419" s="11">
        <f t="shared" si="74"/>
        <v>0</v>
      </c>
      <c r="I2419" s="11">
        <f t="shared" si="74"/>
        <v>2</v>
      </c>
      <c r="J2419" s="11">
        <f t="shared" si="75"/>
        <v>0</v>
      </c>
    </row>
    <row r="2420" spans="2:10" x14ac:dyDescent="0.3">
      <c r="B2420" s="7">
        <v>41333</v>
      </c>
      <c r="C2420" s="9">
        <v>-95000</v>
      </c>
      <c r="D2420" s="4" t="s">
        <v>178</v>
      </c>
      <c r="E2420" s="4" t="s">
        <v>32</v>
      </c>
      <c r="F2420" s="4" t="s">
        <v>171</v>
      </c>
      <c r="H2420" s="11">
        <f t="shared" si="74"/>
        <v>0</v>
      </c>
      <c r="I2420" s="11">
        <f t="shared" si="74"/>
        <v>2</v>
      </c>
      <c r="J2420" s="11">
        <f t="shared" si="75"/>
        <v>0</v>
      </c>
    </row>
    <row r="2421" spans="2:10" x14ac:dyDescent="0.3">
      <c r="B2421" s="7">
        <v>41333</v>
      </c>
      <c r="C2421" s="9">
        <v>-65250</v>
      </c>
      <c r="D2421" s="4" t="s">
        <v>178</v>
      </c>
      <c r="E2421" s="4" t="s">
        <v>32</v>
      </c>
      <c r="F2421" s="4" t="s">
        <v>172</v>
      </c>
      <c r="H2421" s="11">
        <f t="shared" si="74"/>
        <v>0</v>
      </c>
      <c r="I2421" s="11">
        <f t="shared" si="74"/>
        <v>2</v>
      </c>
      <c r="J2421" s="11">
        <f t="shared" si="75"/>
        <v>0</v>
      </c>
    </row>
    <row r="2422" spans="2:10" x14ac:dyDescent="0.3">
      <c r="B2422" s="7">
        <v>41333</v>
      </c>
      <c r="C2422" s="9">
        <v>-80000</v>
      </c>
      <c r="D2422" s="4" t="s">
        <v>178</v>
      </c>
      <c r="E2422" s="4" t="s">
        <v>32</v>
      </c>
      <c r="F2422" s="4" t="s">
        <v>173</v>
      </c>
      <c r="H2422" s="11">
        <f t="shared" si="74"/>
        <v>0</v>
      </c>
      <c r="I2422" s="11">
        <f t="shared" si="74"/>
        <v>2</v>
      </c>
      <c r="J2422" s="11">
        <f t="shared" si="75"/>
        <v>0</v>
      </c>
    </row>
    <row r="2423" spans="2:10" x14ac:dyDescent="0.3">
      <c r="B2423" s="7">
        <v>41333</v>
      </c>
      <c r="C2423" s="9">
        <v>-274930</v>
      </c>
      <c r="D2423" s="4" t="s">
        <v>178</v>
      </c>
      <c r="E2423" s="4" t="s">
        <v>32</v>
      </c>
      <c r="F2423" s="4" t="s">
        <v>174</v>
      </c>
      <c r="H2423" s="11">
        <f t="shared" si="74"/>
        <v>0</v>
      </c>
      <c r="I2423" s="11">
        <f t="shared" si="74"/>
        <v>2</v>
      </c>
      <c r="J2423" s="11">
        <f t="shared" si="75"/>
        <v>0</v>
      </c>
    </row>
    <row r="2424" spans="2:10" x14ac:dyDescent="0.3">
      <c r="B2424" s="7">
        <v>41364</v>
      </c>
      <c r="C2424" s="9">
        <v>-150000</v>
      </c>
      <c r="D2424" s="4" t="s">
        <v>178</v>
      </c>
      <c r="E2424" s="4" t="s">
        <v>32</v>
      </c>
      <c r="F2424" s="4" t="s">
        <v>169</v>
      </c>
      <c r="H2424" s="11">
        <f t="shared" si="74"/>
        <v>0</v>
      </c>
      <c r="I2424" s="11">
        <f t="shared" si="74"/>
        <v>3</v>
      </c>
      <c r="J2424" s="11">
        <f t="shared" si="75"/>
        <v>0</v>
      </c>
    </row>
    <row r="2425" spans="2:10" x14ac:dyDescent="0.3">
      <c r="B2425" s="7">
        <v>41364</v>
      </c>
      <c r="C2425" s="9">
        <v>-120000</v>
      </c>
      <c r="D2425" s="4" t="s">
        <v>178</v>
      </c>
      <c r="E2425" s="4" t="s">
        <v>32</v>
      </c>
      <c r="F2425" s="4" t="s">
        <v>170</v>
      </c>
      <c r="H2425" s="11">
        <f t="shared" si="74"/>
        <v>0</v>
      </c>
      <c r="I2425" s="11">
        <f t="shared" si="74"/>
        <v>3</v>
      </c>
      <c r="J2425" s="11">
        <f t="shared" si="75"/>
        <v>0</v>
      </c>
    </row>
    <row r="2426" spans="2:10" x14ac:dyDescent="0.3">
      <c r="B2426" s="7">
        <v>41364</v>
      </c>
      <c r="C2426" s="9">
        <v>-95000</v>
      </c>
      <c r="D2426" s="4" t="s">
        <v>178</v>
      </c>
      <c r="E2426" s="4" t="s">
        <v>32</v>
      </c>
      <c r="F2426" s="4" t="s">
        <v>171</v>
      </c>
      <c r="H2426" s="11">
        <f t="shared" si="74"/>
        <v>0</v>
      </c>
      <c r="I2426" s="11">
        <f t="shared" si="74"/>
        <v>3</v>
      </c>
      <c r="J2426" s="11">
        <f t="shared" si="75"/>
        <v>0</v>
      </c>
    </row>
    <row r="2427" spans="2:10" x14ac:dyDescent="0.3">
      <c r="B2427" s="7">
        <v>41364</v>
      </c>
      <c r="C2427" s="9">
        <v>-65250</v>
      </c>
      <c r="D2427" s="4" t="s">
        <v>178</v>
      </c>
      <c r="E2427" s="4" t="s">
        <v>32</v>
      </c>
      <c r="F2427" s="4" t="s">
        <v>172</v>
      </c>
      <c r="H2427" s="11">
        <f t="shared" si="74"/>
        <v>0</v>
      </c>
      <c r="I2427" s="11">
        <f t="shared" si="74"/>
        <v>3</v>
      </c>
      <c r="J2427" s="11">
        <f t="shared" si="75"/>
        <v>0</v>
      </c>
    </row>
    <row r="2428" spans="2:10" x14ac:dyDescent="0.3">
      <c r="B2428" s="7">
        <v>41364</v>
      </c>
      <c r="C2428" s="9">
        <v>-80000</v>
      </c>
      <c r="D2428" s="4" t="s">
        <v>178</v>
      </c>
      <c r="E2428" s="4" t="s">
        <v>32</v>
      </c>
      <c r="F2428" s="4" t="s">
        <v>173</v>
      </c>
      <c r="H2428" s="11">
        <f t="shared" si="74"/>
        <v>0</v>
      </c>
      <c r="I2428" s="11">
        <f t="shared" si="74"/>
        <v>3</v>
      </c>
      <c r="J2428" s="11">
        <f t="shared" si="75"/>
        <v>0</v>
      </c>
    </row>
    <row r="2429" spans="2:10" x14ac:dyDescent="0.3">
      <c r="B2429" s="7">
        <v>41364</v>
      </c>
      <c r="C2429" s="9">
        <v>-299550</v>
      </c>
      <c r="D2429" s="4" t="s">
        <v>178</v>
      </c>
      <c r="E2429" s="4" t="s">
        <v>32</v>
      </c>
      <c r="F2429" s="4" t="s">
        <v>174</v>
      </c>
      <c r="H2429" s="11">
        <f t="shared" si="74"/>
        <v>0</v>
      </c>
      <c r="I2429" s="11">
        <f t="shared" si="74"/>
        <v>3</v>
      </c>
      <c r="J2429" s="11">
        <f t="shared" si="75"/>
        <v>0</v>
      </c>
    </row>
    <row r="2430" spans="2:10" x14ac:dyDescent="0.3">
      <c r="B2430" s="7">
        <v>41394</v>
      </c>
      <c r="C2430" s="9">
        <v>-150000</v>
      </c>
      <c r="D2430" s="4" t="s">
        <v>178</v>
      </c>
      <c r="E2430" s="4" t="s">
        <v>32</v>
      </c>
      <c r="F2430" s="4" t="s">
        <v>169</v>
      </c>
      <c r="H2430" s="11">
        <f t="shared" si="74"/>
        <v>0</v>
      </c>
      <c r="I2430" s="11">
        <f t="shared" si="74"/>
        <v>4</v>
      </c>
      <c r="J2430" s="11">
        <f t="shared" si="75"/>
        <v>0</v>
      </c>
    </row>
    <row r="2431" spans="2:10" x14ac:dyDescent="0.3">
      <c r="B2431" s="7">
        <v>41394</v>
      </c>
      <c r="C2431" s="9">
        <v>-120000</v>
      </c>
      <c r="D2431" s="4" t="s">
        <v>178</v>
      </c>
      <c r="E2431" s="4" t="s">
        <v>32</v>
      </c>
      <c r="F2431" s="4" t="s">
        <v>170</v>
      </c>
      <c r="H2431" s="11">
        <f t="shared" si="74"/>
        <v>0</v>
      </c>
      <c r="I2431" s="11">
        <f t="shared" si="74"/>
        <v>4</v>
      </c>
      <c r="J2431" s="11">
        <f t="shared" si="75"/>
        <v>0</v>
      </c>
    </row>
    <row r="2432" spans="2:10" x14ac:dyDescent="0.3">
      <c r="B2432" s="7">
        <v>41394</v>
      </c>
      <c r="C2432" s="9">
        <v>-95000</v>
      </c>
      <c r="D2432" s="4" t="s">
        <v>178</v>
      </c>
      <c r="E2432" s="4" t="s">
        <v>32</v>
      </c>
      <c r="F2432" s="4" t="s">
        <v>171</v>
      </c>
      <c r="H2432" s="11">
        <f t="shared" si="74"/>
        <v>0</v>
      </c>
      <c r="I2432" s="11">
        <f t="shared" si="74"/>
        <v>4</v>
      </c>
      <c r="J2432" s="11">
        <f t="shared" si="75"/>
        <v>0</v>
      </c>
    </row>
    <row r="2433" spans="1:10" x14ac:dyDescent="0.3">
      <c r="B2433" s="7">
        <v>41394</v>
      </c>
      <c r="C2433" s="9">
        <v>-65250</v>
      </c>
      <c r="D2433" s="4" t="s">
        <v>178</v>
      </c>
      <c r="E2433" s="4" t="s">
        <v>32</v>
      </c>
      <c r="F2433" s="4" t="s">
        <v>172</v>
      </c>
      <c r="H2433" s="11">
        <f t="shared" si="74"/>
        <v>0</v>
      </c>
      <c r="I2433" s="11">
        <f t="shared" si="74"/>
        <v>4</v>
      </c>
      <c r="J2433" s="11">
        <f t="shared" si="75"/>
        <v>0</v>
      </c>
    </row>
    <row r="2434" spans="1:10" x14ac:dyDescent="0.3">
      <c r="B2434" s="7">
        <v>41394</v>
      </c>
      <c r="C2434" s="9">
        <v>-80000</v>
      </c>
      <c r="D2434" s="4" t="s">
        <v>178</v>
      </c>
      <c r="E2434" s="4" t="s">
        <v>32</v>
      </c>
      <c r="F2434" s="4" t="s">
        <v>173</v>
      </c>
      <c r="H2434" s="11">
        <f t="shared" si="74"/>
        <v>0</v>
      </c>
      <c r="I2434" s="11">
        <f t="shared" si="74"/>
        <v>4</v>
      </c>
      <c r="J2434" s="11">
        <f t="shared" si="75"/>
        <v>0</v>
      </c>
    </row>
    <row r="2435" spans="1:10" x14ac:dyDescent="0.3">
      <c r="B2435" s="7">
        <v>41394</v>
      </c>
      <c r="C2435" s="9">
        <v>-313000</v>
      </c>
      <c r="D2435" s="4" t="s">
        <v>178</v>
      </c>
      <c r="E2435" s="4" t="s">
        <v>32</v>
      </c>
      <c r="F2435" s="4" t="s">
        <v>174</v>
      </c>
      <c r="H2435" s="11">
        <f t="shared" si="74"/>
        <v>0</v>
      </c>
      <c r="I2435" s="11">
        <f t="shared" si="74"/>
        <v>4</v>
      </c>
      <c r="J2435" s="11">
        <f t="shared" si="75"/>
        <v>0</v>
      </c>
    </row>
    <row r="2436" spans="1:10" x14ac:dyDescent="0.3">
      <c r="B2436" s="7">
        <v>41425</v>
      </c>
      <c r="C2436" s="9">
        <v>-150000</v>
      </c>
      <c r="D2436" s="4" t="s">
        <v>178</v>
      </c>
      <c r="E2436" s="4" t="s">
        <v>32</v>
      </c>
      <c r="F2436" s="4" t="s">
        <v>169</v>
      </c>
      <c r="H2436" s="11">
        <f t="shared" ref="H2436:I2499" si="76">IF(ISBLANK(A2436),0,MONTH(A2436))</f>
        <v>0</v>
      </c>
      <c r="I2436" s="11">
        <f t="shared" si="76"/>
        <v>5</v>
      </c>
      <c r="J2436" s="11">
        <f t="shared" ref="J2436:J2499" si="77">WEEKNUM(A2436)</f>
        <v>0</v>
      </c>
    </row>
    <row r="2437" spans="1:10" x14ac:dyDescent="0.3">
      <c r="B2437" s="7">
        <v>41425</v>
      </c>
      <c r="C2437" s="9">
        <v>-120000</v>
      </c>
      <c r="D2437" s="4" t="s">
        <v>178</v>
      </c>
      <c r="E2437" s="4" t="s">
        <v>32</v>
      </c>
      <c r="F2437" s="4" t="s">
        <v>170</v>
      </c>
      <c r="H2437" s="11">
        <f t="shared" si="76"/>
        <v>0</v>
      </c>
      <c r="I2437" s="11">
        <f t="shared" si="76"/>
        <v>5</v>
      </c>
      <c r="J2437" s="11">
        <f t="shared" si="77"/>
        <v>0</v>
      </c>
    </row>
    <row r="2438" spans="1:10" x14ac:dyDescent="0.3">
      <c r="B2438" s="7">
        <v>41425</v>
      </c>
      <c r="C2438" s="9">
        <v>-95000</v>
      </c>
      <c r="D2438" s="4" t="s">
        <v>178</v>
      </c>
      <c r="E2438" s="4" t="s">
        <v>32</v>
      </c>
      <c r="F2438" s="4" t="s">
        <v>171</v>
      </c>
      <c r="H2438" s="11">
        <f t="shared" si="76"/>
        <v>0</v>
      </c>
      <c r="I2438" s="11">
        <f t="shared" si="76"/>
        <v>5</v>
      </c>
      <c r="J2438" s="11">
        <f t="shared" si="77"/>
        <v>0</v>
      </c>
    </row>
    <row r="2439" spans="1:10" x14ac:dyDescent="0.3">
      <c r="B2439" s="7">
        <v>41425</v>
      </c>
      <c r="C2439" s="9">
        <v>-65250</v>
      </c>
      <c r="D2439" s="4" t="s">
        <v>178</v>
      </c>
      <c r="E2439" s="4" t="s">
        <v>32</v>
      </c>
      <c r="F2439" s="4" t="s">
        <v>172</v>
      </c>
      <c r="H2439" s="11">
        <f t="shared" si="76"/>
        <v>0</v>
      </c>
      <c r="I2439" s="11">
        <f t="shared" si="76"/>
        <v>5</v>
      </c>
      <c r="J2439" s="11">
        <f t="shared" si="77"/>
        <v>0</v>
      </c>
    </row>
    <row r="2440" spans="1:10" x14ac:dyDescent="0.3">
      <c r="B2440" s="7">
        <v>41425</v>
      </c>
      <c r="C2440" s="9">
        <v>-80000</v>
      </c>
      <c r="D2440" s="4" t="s">
        <v>178</v>
      </c>
      <c r="E2440" s="4" t="s">
        <v>32</v>
      </c>
      <c r="F2440" s="4" t="s">
        <v>173</v>
      </c>
      <c r="H2440" s="11">
        <f t="shared" si="76"/>
        <v>0</v>
      </c>
      <c r="I2440" s="11">
        <f t="shared" si="76"/>
        <v>5</v>
      </c>
      <c r="J2440" s="11">
        <f t="shared" si="77"/>
        <v>0</v>
      </c>
    </row>
    <row r="2441" spans="1:10" x14ac:dyDescent="0.3">
      <c r="B2441" s="7">
        <v>41425</v>
      </c>
      <c r="C2441" s="9">
        <v>-348600</v>
      </c>
      <c r="D2441" s="4" t="s">
        <v>178</v>
      </c>
      <c r="E2441" s="4" t="s">
        <v>32</v>
      </c>
      <c r="F2441" s="4" t="s">
        <v>174</v>
      </c>
      <c r="H2441" s="11">
        <f t="shared" si="76"/>
        <v>0</v>
      </c>
      <c r="I2441" s="11">
        <f t="shared" si="76"/>
        <v>5</v>
      </c>
      <c r="J2441" s="11">
        <f t="shared" si="77"/>
        <v>0</v>
      </c>
    </row>
    <row r="2442" spans="1:10" x14ac:dyDescent="0.3">
      <c r="B2442" s="7">
        <v>41455</v>
      </c>
      <c r="C2442" s="9">
        <v>-150000</v>
      </c>
      <c r="D2442" s="4" t="s">
        <v>178</v>
      </c>
      <c r="E2442" s="4" t="s">
        <v>32</v>
      </c>
      <c r="F2442" s="4" t="s">
        <v>169</v>
      </c>
      <c r="H2442" s="11">
        <f t="shared" si="76"/>
        <v>0</v>
      </c>
      <c r="I2442" s="11">
        <f t="shared" si="76"/>
        <v>6</v>
      </c>
      <c r="J2442" s="11">
        <f t="shared" si="77"/>
        <v>0</v>
      </c>
    </row>
    <row r="2443" spans="1:10" x14ac:dyDescent="0.3">
      <c r="B2443" s="7">
        <v>41455</v>
      </c>
      <c r="C2443" s="9">
        <v>-120000</v>
      </c>
      <c r="D2443" s="4" t="s">
        <v>178</v>
      </c>
      <c r="E2443" s="4" t="s">
        <v>32</v>
      </c>
      <c r="F2443" s="4" t="s">
        <v>170</v>
      </c>
      <c r="H2443" s="11">
        <f t="shared" si="76"/>
        <v>0</v>
      </c>
      <c r="I2443" s="11">
        <f t="shared" si="76"/>
        <v>6</v>
      </c>
      <c r="J2443" s="11">
        <f t="shared" si="77"/>
        <v>0</v>
      </c>
    </row>
    <row r="2444" spans="1:10" x14ac:dyDescent="0.3">
      <c r="B2444" s="7">
        <v>41455</v>
      </c>
      <c r="C2444" s="9">
        <v>-95000</v>
      </c>
      <c r="D2444" s="4" t="s">
        <v>178</v>
      </c>
      <c r="E2444" s="4" t="s">
        <v>32</v>
      </c>
      <c r="F2444" s="4" t="s">
        <v>171</v>
      </c>
      <c r="H2444" s="11">
        <f t="shared" si="76"/>
        <v>0</v>
      </c>
      <c r="I2444" s="11">
        <f t="shared" si="76"/>
        <v>6</v>
      </c>
      <c r="J2444" s="11">
        <f t="shared" si="77"/>
        <v>0</v>
      </c>
    </row>
    <row r="2445" spans="1:10" x14ac:dyDescent="0.3">
      <c r="B2445" s="7">
        <v>41455</v>
      </c>
      <c r="C2445" s="9">
        <v>-65250</v>
      </c>
      <c r="D2445" s="4" t="s">
        <v>178</v>
      </c>
      <c r="E2445" s="4" t="s">
        <v>32</v>
      </c>
      <c r="F2445" s="4" t="s">
        <v>172</v>
      </c>
      <c r="H2445" s="11">
        <f t="shared" si="76"/>
        <v>0</v>
      </c>
      <c r="I2445" s="11">
        <f t="shared" si="76"/>
        <v>6</v>
      </c>
      <c r="J2445" s="11">
        <f t="shared" si="77"/>
        <v>0</v>
      </c>
    </row>
    <row r="2446" spans="1:10" x14ac:dyDescent="0.3">
      <c r="B2446" s="7">
        <v>41455</v>
      </c>
      <c r="C2446" s="9">
        <v>-80000</v>
      </c>
      <c r="D2446" s="4" t="s">
        <v>178</v>
      </c>
      <c r="E2446" s="4" t="s">
        <v>32</v>
      </c>
      <c r="F2446" s="4" t="s">
        <v>173</v>
      </c>
      <c r="H2446" s="11">
        <f t="shared" si="76"/>
        <v>0</v>
      </c>
      <c r="I2446" s="11">
        <f t="shared" si="76"/>
        <v>6</v>
      </c>
      <c r="J2446" s="11">
        <f t="shared" si="77"/>
        <v>0</v>
      </c>
    </row>
    <row r="2447" spans="1:10" x14ac:dyDescent="0.3">
      <c r="B2447" s="7">
        <v>41455</v>
      </c>
      <c r="C2447" s="9">
        <v>-376000</v>
      </c>
      <c r="D2447" s="4" t="s">
        <v>178</v>
      </c>
      <c r="E2447" s="4" t="s">
        <v>32</v>
      </c>
      <c r="F2447" s="4" t="s">
        <v>174</v>
      </c>
      <c r="H2447" s="11">
        <f t="shared" si="76"/>
        <v>0</v>
      </c>
      <c r="I2447" s="11">
        <f t="shared" si="76"/>
        <v>6</v>
      </c>
      <c r="J2447" s="11">
        <f t="shared" si="77"/>
        <v>0</v>
      </c>
    </row>
    <row r="2448" spans="1:10" x14ac:dyDescent="0.3">
      <c r="A2448" s="7">
        <v>41289</v>
      </c>
      <c r="C2448" s="9">
        <v>-75000</v>
      </c>
      <c r="D2448" s="4" t="s">
        <v>16</v>
      </c>
      <c r="E2448" s="4" t="s">
        <v>32</v>
      </c>
      <c r="F2448" s="4" t="s">
        <v>169</v>
      </c>
      <c r="H2448" s="11">
        <f t="shared" si="76"/>
        <v>1</v>
      </c>
      <c r="I2448" s="11">
        <f t="shared" si="76"/>
        <v>0</v>
      </c>
      <c r="J2448" s="11">
        <f t="shared" si="77"/>
        <v>3</v>
      </c>
    </row>
    <row r="2449" spans="1:10" x14ac:dyDescent="0.3">
      <c r="A2449" s="7">
        <v>41289</v>
      </c>
      <c r="C2449" s="9">
        <v>-60000</v>
      </c>
      <c r="D2449" s="4" t="s">
        <v>16</v>
      </c>
      <c r="E2449" s="4" t="s">
        <v>32</v>
      </c>
      <c r="F2449" s="4" t="s">
        <v>170</v>
      </c>
      <c r="H2449" s="11">
        <f t="shared" si="76"/>
        <v>1</v>
      </c>
      <c r="I2449" s="11">
        <f t="shared" si="76"/>
        <v>0</v>
      </c>
      <c r="J2449" s="11">
        <f t="shared" si="77"/>
        <v>3</v>
      </c>
    </row>
    <row r="2450" spans="1:10" x14ac:dyDescent="0.3">
      <c r="A2450" s="7">
        <v>41289</v>
      </c>
      <c r="C2450" s="9">
        <v>-47500</v>
      </c>
      <c r="D2450" s="4" t="s">
        <v>15</v>
      </c>
      <c r="E2450" s="4" t="s">
        <v>32</v>
      </c>
      <c r="F2450" s="4" t="s">
        <v>171</v>
      </c>
      <c r="H2450" s="11">
        <f t="shared" si="76"/>
        <v>1</v>
      </c>
      <c r="I2450" s="11">
        <f t="shared" si="76"/>
        <v>0</v>
      </c>
      <c r="J2450" s="11">
        <f t="shared" si="77"/>
        <v>3</v>
      </c>
    </row>
    <row r="2451" spans="1:10" x14ac:dyDescent="0.3">
      <c r="A2451" s="7">
        <v>41289</v>
      </c>
      <c r="C2451" s="9">
        <v>-32625</v>
      </c>
      <c r="D2451" s="4" t="s">
        <v>16</v>
      </c>
      <c r="E2451" s="4" t="s">
        <v>32</v>
      </c>
      <c r="F2451" s="4" t="s">
        <v>172</v>
      </c>
      <c r="H2451" s="11">
        <f t="shared" si="76"/>
        <v>1</v>
      </c>
      <c r="I2451" s="11">
        <f t="shared" si="76"/>
        <v>0</v>
      </c>
      <c r="J2451" s="11">
        <f t="shared" si="77"/>
        <v>3</v>
      </c>
    </row>
    <row r="2452" spans="1:10" x14ac:dyDescent="0.3">
      <c r="A2452" s="7">
        <v>41289</v>
      </c>
      <c r="C2452" s="9">
        <v>-40000</v>
      </c>
      <c r="D2452" s="4" t="s">
        <v>16</v>
      </c>
      <c r="E2452" s="4" t="s">
        <v>32</v>
      </c>
      <c r="F2452" s="4" t="s">
        <v>173</v>
      </c>
      <c r="H2452" s="11">
        <f t="shared" si="76"/>
        <v>1</v>
      </c>
      <c r="I2452" s="11">
        <f t="shared" si="76"/>
        <v>0</v>
      </c>
      <c r="J2452" s="11">
        <f t="shared" si="77"/>
        <v>3</v>
      </c>
    </row>
    <row r="2453" spans="1:10" x14ac:dyDescent="0.3">
      <c r="A2453" s="7">
        <v>41289</v>
      </c>
      <c r="C2453" s="9">
        <v>-126400</v>
      </c>
      <c r="D2453" s="4" t="s">
        <v>16</v>
      </c>
      <c r="E2453" s="4" t="s">
        <v>32</v>
      </c>
      <c r="F2453" s="4" t="s">
        <v>174</v>
      </c>
      <c r="H2453" s="11">
        <f t="shared" si="76"/>
        <v>1</v>
      </c>
      <c r="I2453" s="11">
        <f t="shared" si="76"/>
        <v>0</v>
      </c>
      <c r="J2453" s="11">
        <f t="shared" si="77"/>
        <v>3</v>
      </c>
    </row>
    <row r="2454" spans="1:10" x14ac:dyDescent="0.3">
      <c r="A2454" s="7">
        <v>41320</v>
      </c>
      <c r="C2454" s="9">
        <v>-75000</v>
      </c>
      <c r="D2454" s="4" t="s">
        <v>9</v>
      </c>
      <c r="E2454" s="4" t="s">
        <v>32</v>
      </c>
      <c r="F2454" s="4" t="s">
        <v>169</v>
      </c>
      <c r="H2454" s="11">
        <f t="shared" si="76"/>
        <v>2</v>
      </c>
      <c r="I2454" s="11">
        <f t="shared" si="76"/>
        <v>0</v>
      </c>
      <c r="J2454" s="11">
        <f t="shared" si="77"/>
        <v>7</v>
      </c>
    </row>
    <row r="2455" spans="1:10" x14ac:dyDescent="0.3">
      <c r="A2455" s="7">
        <v>41320</v>
      </c>
      <c r="C2455" s="9">
        <v>-60000</v>
      </c>
      <c r="D2455" s="4" t="s">
        <v>9</v>
      </c>
      <c r="E2455" s="4" t="s">
        <v>32</v>
      </c>
      <c r="F2455" s="4" t="s">
        <v>170</v>
      </c>
      <c r="H2455" s="11">
        <f t="shared" si="76"/>
        <v>2</v>
      </c>
      <c r="I2455" s="11">
        <f t="shared" si="76"/>
        <v>0</v>
      </c>
      <c r="J2455" s="11">
        <f t="shared" si="77"/>
        <v>7</v>
      </c>
    </row>
    <row r="2456" spans="1:10" x14ac:dyDescent="0.3">
      <c r="A2456" s="7">
        <v>41320</v>
      </c>
      <c r="C2456" s="9">
        <v>-47500</v>
      </c>
      <c r="D2456" s="4" t="s">
        <v>9</v>
      </c>
      <c r="E2456" s="4" t="s">
        <v>32</v>
      </c>
      <c r="F2456" s="4" t="s">
        <v>171</v>
      </c>
      <c r="H2456" s="11">
        <f t="shared" si="76"/>
        <v>2</v>
      </c>
      <c r="I2456" s="11">
        <f t="shared" si="76"/>
        <v>0</v>
      </c>
      <c r="J2456" s="11">
        <f t="shared" si="77"/>
        <v>7</v>
      </c>
    </row>
    <row r="2457" spans="1:10" x14ac:dyDescent="0.3">
      <c r="A2457" s="7">
        <v>41320</v>
      </c>
      <c r="C2457" s="9">
        <v>-32625</v>
      </c>
      <c r="D2457" s="4" t="s">
        <v>15</v>
      </c>
      <c r="E2457" s="4" t="s">
        <v>32</v>
      </c>
      <c r="F2457" s="4" t="s">
        <v>172</v>
      </c>
      <c r="H2457" s="11">
        <f t="shared" si="76"/>
        <v>2</v>
      </c>
      <c r="I2457" s="11">
        <f t="shared" si="76"/>
        <v>0</v>
      </c>
      <c r="J2457" s="11">
        <f t="shared" si="77"/>
        <v>7</v>
      </c>
    </row>
    <row r="2458" spans="1:10" x14ac:dyDescent="0.3">
      <c r="A2458" s="7">
        <v>41320</v>
      </c>
      <c r="C2458" s="9">
        <v>-40000</v>
      </c>
      <c r="D2458" s="4" t="s">
        <v>16</v>
      </c>
      <c r="E2458" s="4" t="s">
        <v>32</v>
      </c>
      <c r="F2458" s="4" t="s">
        <v>173</v>
      </c>
      <c r="H2458" s="11">
        <f t="shared" si="76"/>
        <v>2</v>
      </c>
      <c r="I2458" s="11">
        <f t="shared" si="76"/>
        <v>0</v>
      </c>
      <c r="J2458" s="11">
        <f t="shared" si="77"/>
        <v>7</v>
      </c>
    </row>
    <row r="2459" spans="1:10" x14ac:dyDescent="0.3">
      <c r="A2459" s="7">
        <v>41320</v>
      </c>
      <c r="C2459" s="9">
        <v>-156700</v>
      </c>
      <c r="D2459" s="4" t="s">
        <v>15</v>
      </c>
      <c r="E2459" s="4" t="s">
        <v>32</v>
      </c>
      <c r="F2459" s="4" t="s">
        <v>174</v>
      </c>
      <c r="H2459" s="11">
        <f t="shared" si="76"/>
        <v>2</v>
      </c>
      <c r="I2459" s="11">
        <f t="shared" si="76"/>
        <v>0</v>
      </c>
      <c r="J2459" s="11">
        <f t="shared" si="77"/>
        <v>7</v>
      </c>
    </row>
    <row r="2460" spans="1:10" x14ac:dyDescent="0.3">
      <c r="A2460" s="7">
        <v>41348</v>
      </c>
      <c r="C2460" s="9">
        <v>-75000</v>
      </c>
      <c r="D2460" s="4" t="s">
        <v>9</v>
      </c>
      <c r="E2460" s="4" t="s">
        <v>32</v>
      </c>
      <c r="F2460" s="4" t="s">
        <v>169</v>
      </c>
      <c r="H2460" s="11">
        <f t="shared" si="76"/>
        <v>3</v>
      </c>
      <c r="I2460" s="11">
        <f t="shared" si="76"/>
        <v>0</v>
      </c>
      <c r="J2460" s="11">
        <f t="shared" si="77"/>
        <v>11</v>
      </c>
    </row>
    <row r="2461" spans="1:10" x14ac:dyDescent="0.3">
      <c r="A2461" s="7">
        <v>41348</v>
      </c>
      <c r="C2461" s="9">
        <v>-60000</v>
      </c>
      <c r="D2461" s="4" t="s">
        <v>16</v>
      </c>
      <c r="E2461" s="4" t="s">
        <v>32</v>
      </c>
      <c r="F2461" s="4" t="s">
        <v>170</v>
      </c>
      <c r="H2461" s="11">
        <f t="shared" si="76"/>
        <v>3</v>
      </c>
      <c r="I2461" s="11">
        <f t="shared" si="76"/>
        <v>0</v>
      </c>
      <c r="J2461" s="11">
        <f t="shared" si="77"/>
        <v>11</v>
      </c>
    </row>
    <row r="2462" spans="1:10" x14ac:dyDescent="0.3">
      <c r="A2462" s="7">
        <v>41348</v>
      </c>
      <c r="C2462" s="9">
        <v>-47500</v>
      </c>
      <c r="D2462" s="4" t="s">
        <v>16</v>
      </c>
      <c r="E2462" s="4" t="s">
        <v>32</v>
      </c>
      <c r="F2462" s="4" t="s">
        <v>171</v>
      </c>
      <c r="H2462" s="11">
        <f t="shared" si="76"/>
        <v>3</v>
      </c>
      <c r="I2462" s="11">
        <f t="shared" si="76"/>
        <v>0</v>
      </c>
      <c r="J2462" s="11">
        <f t="shared" si="77"/>
        <v>11</v>
      </c>
    </row>
    <row r="2463" spans="1:10" x14ac:dyDescent="0.3">
      <c r="A2463" s="7">
        <v>41348</v>
      </c>
      <c r="C2463" s="9">
        <v>-32625</v>
      </c>
      <c r="D2463" s="4" t="s">
        <v>15</v>
      </c>
      <c r="E2463" s="4" t="s">
        <v>32</v>
      </c>
      <c r="F2463" s="4" t="s">
        <v>172</v>
      </c>
      <c r="H2463" s="11">
        <f t="shared" si="76"/>
        <v>3</v>
      </c>
      <c r="I2463" s="11">
        <f t="shared" si="76"/>
        <v>0</v>
      </c>
      <c r="J2463" s="11">
        <f t="shared" si="77"/>
        <v>11</v>
      </c>
    </row>
    <row r="2464" spans="1:10" x14ac:dyDescent="0.3">
      <c r="A2464" s="7">
        <v>41348</v>
      </c>
      <c r="C2464" s="9">
        <v>-40000</v>
      </c>
      <c r="D2464" s="4" t="s">
        <v>15</v>
      </c>
      <c r="E2464" s="4" t="s">
        <v>32</v>
      </c>
      <c r="F2464" s="4" t="s">
        <v>173</v>
      </c>
      <c r="H2464" s="11">
        <f t="shared" si="76"/>
        <v>3</v>
      </c>
      <c r="I2464" s="11">
        <f t="shared" si="76"/>
        <v>0</v>
      </c>
      <c r="J2464" s="11">
        <f t="shared" si="77"/>
        <v>11</v>
      </c>
    </row>
    <row r="2465" spans="1:10" x14ac:dyDescent="0.3">
      <c r="A2465" s="7">
        <v>41348</v>
      </c>
      <c r="C2465" s="9">
        <v>-143900</v>
      </c>
      <c r="D2465" s="4" t="s">
        <v>9</v>
      </c>
      <c r="E2465" s="4" t="s">
        <v>32</v>
      </c>
      <c r="F2465" s="4" t="s">
        <v>174</v>
      </c>
      <c r="H2465" s="11">
        <f t="shared" si="76"/>
        <v>3</v>
      </c>
      <c r="I2465" s="11">
        <f t="shared" si="76"/>
        <v>0</v>
      </c>
      <c r="J2465" s="11">
        <f t="shared" si="77"/>
        <v>11</v>
      </c>
    </row>
    <row r="2466" spans="1:10" x14ac:dyDescent="0.3">
      <c r="A2466" s="7">
        <v>41379</v>
      </c>
      <c r="C2466" s="9">
        <v>-75000</v>
      </c>
      <c r="D2466" s="4" t="s">
        <v>16</v>
      </c>
      <c r="E2466" s="4" t="s">
        <v>32</v>
      </c>
      <c r="F2466" s="4" t="s">
        <v>169</v>
      </c>
      <c r="H2466" s="11">
        <f t="shared" si="76"/>
        <v>4</v>
      </c>
      <c r="I2466" s="11">
        <f t="shared" si="76"/>
        <v>0</v>
      </c>
      <c r="J2466" s="11">
        <f t="shared" si="77"/>
        <v>16</v>
      </c>
    </row>
    <row r="2467" spans="1:10" x14ac:dyDescent="0.3">
      <c r="A2467" s="7">
        <v>41379</v>
      </c>
      <c r="C2467" s="9">
        <v>-60000</v>
      </c>
      <c r="D2467" s="4" t="s">
        <v>16</v>
      </c>
      <c r="E2467" s="4" t="s">
        <v>32</v>
      </c>
      <c r="F2467" s="4" t="s">
        <v>170</v>
      </c>
      <c r="H2467" s="11">
        <f t="shared" si="76"/>
        <v>4</v>
      </c>
      <c r="I2467" s="11">
        <f t="shared" si="76"/>
        <v>0</v>
      </c>
      <c r="J2467" s="11">
        <f t="shared" si="77"/>
        <v>16</v>
      </c>
    </row>
    <row r="2468" spans="1:10" x14ac:dyDescent="0.3">
      <c r="A2468" s="7">
        <v>41379</v>
      </c>
      <c r="C2468" s="9">
        <v>-47500</v>
      </c>
      <c r="D2468" s="4" t="s">
        <v>15</v>
      </c>
      <c r="E2468" s="4" t="s">
        <v>32</v>
      </c>
      <c r="F2468" s="4" t="s">
        <v>171</v>
      </c>
      <c r="H2468" s="11">
        <f t="shared" si="76"/>
        <v>4</v>
      </c>
      <c r="I2468" s="11">
        <f t="shared" si="76"/>
        <v>0</v>
      </c>
      <c r="J2468" s="11">
        <f t="shared" si="77"/>
        <v>16</v>
      </c>
    </row>
    <row r="2469" spans="1:10" x14ac:dyDescent="0.3">
      <c r="A2469" s="7">
        <v>41379</v>
      </c>
      <c r="C2469" s="9">
        <v>-32625</v>
      </c>
      <c r="D2469" s="4" t="s">
        <v>15</v>
      </c>
      <c r="E2469" s="4" t="s">
        <v>32</v>
      </c>
      <c r="F2469" s="4" t="s">
        <v>172</v>
      </c>
      <c r="H2469" s="11">
        <f t="shared" si="76"/>
        <v>4</v>
      </c>
      <c r="I2469" s="11">
        <f t="shared" si="76"/>
        <v>0</v>
      </c>
      <c r="J2469" s="11">
        <f t="shared" si="77"/>
        <v>16</v>
      </c>
    </row>
    <row r="2470" spans="1:10" x14ac:dyDescent="0.3">
      <c r="A2470" s="7">
        <v>41379</v>
      </c>
      <c r="C2470" s="9">
        <v>-40000</v>
      </c>
      <c r="D2470" s="4" t="s">
        <v>15</v>
      </c>
      <c r="E2470" s="4" t="s">
        <v>32</v>
      </c>
      <c r="F2470" s="4" t="s">
        <v>173</v>
      </c>
      <c r="H2470" s="11">
        <f t="shared" si="76"/>
        <v>4</v>
      </c>
      <c r="I2470" s="11">
        <f t="shared" si="76"/>
        <v>0</v>
      </c>
      <c r="J2470" s="11">
        <f t="shared" si="77"/>
        <v>16</v>
      </c>
    </row>
    <row r="2471" spans="1:10" x14ac:dyDescent="0.3">
      <c r="A2471" s="7">
        <v>41379</v>
      </c>
      <c r="C2471" s="9">
        <v>-174320</v>
      </c>
      <c r="D2471" s="4" t="s">
        <v>15</v>
      </c>
      <c r="E2471" s="4" t="s">
        <v>32</v>
      </c>
      <c r="F2471" s="4" t="s">
        <v>174</v>
      </c>
      <c r="H2471" s="11">
        <f t="shared" si="76"/>
        <v>4</v>
      </c>
      <c r="I2471" s="11">
        <f t="shared" si="76"/>
        <v>0</v>
      </c>
      <c r="J2471" s="11">
        <f t="shared" si="77"/>
        <v>16</v>
      </c>
    </row>
    <row r="2472" spans="1:10" x14ac:dyDescent="0.3">
      <c r="A2472" s="7">
        <v>41409</v>
      </c>
      <c r="C2472" s="9">
        <v>-75000</v>
      </c>
      <c r="D2472" s="4" t="s">
        <v>15</v>
      </c>
      <c r="E2472" s="4" t="s">
        <v>32</v>
      </c>
      <c r="F2472" s="4" t="s">
        <v>169</v>
      </c>
      <c r="H2472" s="11">
        <f t="shared" si="76"/>
        <v>5</v>
      </c>
      <c r="I2472" s="11">
        <f t="shared" si="76"/>
        <v>0</v>
      </c>
      <c r="J2472" s="11">
        <f t="shared" si="77"/>
        <v>20</v>
      </c>
    </row>
    <row r="2473" spans="1:10" x14ac:dyDescent="0.3">
      <c r="A2473" s="7">
        <v>41409</v>
      </c>
      <c r="C2473" s="9">
        <v>-60000</v>
      </c>
      <c r="D2473" s="4" t="s">
        <v>9</v>
      </c>
      <c r="E2473" s="4" t="s">
        <v>32</v>
      </c>
      <c r="F2473" s="4" t="s">
        <v>170</v>
      </c>
      <c r="H2473" s="11">
        <f t="shared" si="76"/>
        <v>5</v>
      </c>
      <c r="I2473" s="11">
        <f t="shared" si="76"/>
        <v>0</v>
      </c>
      <c r="J2473" s="11">
        <f t="shared" si="77"/>
        <v>20</v>
      </c>
    </row>
    <row r="2474" spans="1:10" x14ac:dyDescent="0.3">
      <c r="A2474" s="7">
        <v>41409</v>
      </c>
      <c r="C2474" s="9">
        <v>-47500</v>
      </c>
      <c r="D2474" s="4" t="s">
        <v>9</v>
      </c>
      <c r="E2474" s="4" t="s">
        <v>32</v>
      </c>
      <c r="F2474" s="4" t="s">
        <v>171</v>
      </c>
      <c r="H2474" s="11">
        <f t="shared" si="76"/>
        <v>5</v>
      </c>
      <c r="I2474" s="11">
        <f t="shared" si="76"/>
        <v>0</v>
      </c>
      <c r="J2474" s="11">
        <f t="shared" si="77"/>
        <v>20</v>
      </c>
    </row>
    <row r="2475" spans="1:10" x14ac:dyDescent="0.3">
      <c r="A2475" s="7">
        <v>41409</v>
      </c>
      <c r="C2475" s="9">
        <v>-32625</v>
      </c>
      <c r="D2475" s="4" t="s">
        <v>16</v>
      </c>
      <c r="E2475" s="4" t="s">
        <v>32</v>
      </c>
      <c r="F2475" s="4" t="s">
        <v>172</v>
      </c>
      <c r="H2475" s="11">
        <f t="shared" si="76"/>
        <v>5</v>
      </c>
      <c r="I2475" s="11">
        <f t="shared" si="76"/>
        <v>0</v>
      </c>
      <c r="J2475" s="11">
        <f t="shared" si="77"/>
        <v>20</v>
      </c>
    </row>
    <row r="2476" spans="1:10" x14ac:dyDescent="0.3">
      <c r="A2476" s="7">
        <v>41409</v>
      </c>
      <c r="C2476" s="9">
        <v>-40000</v>
      </c>
      <c r="D2476" s="4" t="s">
        <v>16</v>
      </c>
      <c r="E2476" s="4" t="s">
        <v>32</v>
      </c>
      <c r="F2476" s="4" t="s">
        <v>173</v>
      </c>
      <c r="H2476" s="11">
        <f t="shared" si="76"/>
        <v>5</v>
      </c>
      <c r="I2476" s="11">
        <f t="shared" si="76"/>
        <v>0</v>
      </c>
      <c r="J2476" s="11">
        <f t="shared" si="77"/>
        <v>20</v>
      </c>
    </row>
    <row r="2477" spans="1:10" x14ac:dyDescent="0.3">
      <c r="A2477" s="7">
        <v>41409</v>
      </c>
      <c r="C2477" s="9">
        <v>-200500</v>
      </c>
      <c r="D2477" s="4" t="s">
        <v>15</v>
      </c>
      <c r="E2477" s="4" t="s">
        <v>32</v>
      </c>
      <c r="F2477" s="4" t="s">
        <v>174</v>
      </c>
      <c r="H2477" s="11">
        <f t="shared" si="76"/>
        <v>5</v>
      </c>
      <c r="I2477" s="11">
        <f t="shared" si="76"/>
        <v>0</v>
      </c>
      <c r="J2477" s="11">
        <f t="shared" si="77"/>
        <v>20</v>
      </c>
    </row>
    <row r="2478" spans="1:10" x14ac:dyDescent="0.3">
      <c r="A2478" s="7">
        <v>41440</v>
      </c>
      <c r="C2478" s="9">
        <v>-75000</v>
      </c>
      <c r="D2478" s="4" t="s">
        <v>9</v>
      </c>
      <c r="E2478" s="4" t="s">
        <v>32</v>
      </c>
      <c r="F2478" s="4" t="s">
        <v>169</v>
      </c>
      <c r="H2478" s="11">
        <f t="shared" si="76"/>
        <v>6</v>
      </c>
      <c r="I2478" s="11">
        <f t="shared" si="76"/>
        <v>0</v>
      </c>
      <c r="J2478" s="11">
        <f t="shared" si="77"/>
        <v>24</v>
      </c>
    </row>
    <row r="2479" spans="1:10" x14ac:dyDescent="0.3">
      <c r="A2479" s="7">
        <v>41440</v>
      </c>
      <c r="C2479" s="9">
        <v>-60000</v>
      </c>
      <c r="D2479" s="4" t="s">
        <v>15</v>
      </c>
      <c r="E2479" s="4" t="s">
        <v>32</v>
      </c>
      <c r="F2479" s="4" t="s">
        <v>170</v>
      </c>
      <c r="H2479" s="11">
        <f t="shared" si="76"/>
        <v>6</v>
      </c>
      <c r="I2479" s="11">
        <f t="shared" si="76"/>
        <v>0</v>
      </c>
      <c r="J2479" s="11">
        <f t="shared" si="77"/>
        <v>24</v>
      </c>
    </row>
    <row r="2480" spans="1:10" x14ac:dyDescent="0.3">
      <c r="A2480" s="7">
        <v>41440</v>
      </c>
      <c r="C2480" s="9">
        <v>-47500</v>
      </c>
      <c r="D2480" s="4" t="s">
        <v>15</v>
      </c>
      <c r="E2480" s="4" t="s">
        <v>32</v>
      </c>
      <c r="F2480" s="4" t="s">
        <v>171</v>
      </c>
      <c r="H2480" s="11">
        <f t="shared" si="76"/>
        <v>6</v>
      </c>
      <c r="I2480" s="11">
        <f t="shared" si="76"/>
        <v>0</v>
      </c>
      <c r="J2480" s="11">
        <f t="shared" si="77"/>
        <v>24</v>
      </c>
    </row>
    <row r="2481" spans="1:10" x14ac:dyDescent="0.3">
      <c r="A2481" s="7">
        <v>41440</v>
      </c>
      <c r="C2481" s="9">
        <v>-32625</v>
      </c>
      <c r="D2481" s="4" t="s">
        <v>15</v>
      </c>
      <c r="E2481" s="4" t="s">
        <v>32</v>
      </c>
      <c r="F2481" s="4" t="s">
        <v>172</v>
      </c>
      <c r="H2481" s="11">
        <f t="shared" si="76"/>
        <v>6</v>
      </c>
      <c r="I2481" s="11">
        <f t="shared" si="76"/>
        <v>0</v>
      </c>
      <c r="J2481" s="11">
        <f t="shared" si="77"/>
        <v>24</v>
      </c>
    </row>
    <row r="2482" spans="1:10" x14ac:dyDescent="0.3">
      <c r="A2482" s="7">
        <v>41440</v>
      </c>
      <c r="C2482" s="9">
        <v>-40000</v>
      </c>
      <c r="D2482" s="4" t="s">
        <v>9</v>
      </c>
      <c r="E2482" s="4" t="s">
        <v>32</v>
      </c>
      <c r="F2482" s="4" t="s">
        <v>173</v>
      </c>
      <c r="H2482" s="11">
        <f t="shared" si="76"/>
        <v>6</v>
      </c>
      <c r="I2482" s="11">
        <f t="shared" si="76"/>
        <v>0</v>
      </c>
      <c r="J2482" s="11">
        <f t="shared" si="77"/>
        <v>24</v>
      </c>
    </row>
    <row r="2483" spans="1:10" x14ac:dyDescent="0.3">
      <c r="A2483" s="7">
        <v>41440</v>
      </c>
      <c r="C2483" s="9">
        <v>-220056</v>
      </c>
      <c r="D2483" s="4" t="s">
        <v>16</v>
      </c>
      <c r="E2483" s="4" t="s">
        <v>32</v>
      </c>
      <c r="F2483" s="4" t="s">
        <v>174</v>
      </c>
      <c r="H2483" s="11">
        <f t="shared" si="76"/>
        <v>6</v>
      </c>
      <c r="I2483" s="11">
        <f t="shared" si="76"/>
        <v>0</v>
      </c>
      <c r="J2483" s="11">
        <f t="shared" si="77"/>
        <v>24</v>
      </c>
    </row>
    <row r="2484" spans="1:10" x14ac:dyDescent="0.3">
      <c r="A2484" s="7">
        <v>41299</v>
      </c>
      <c r="C2484" s="9">
        <v>-75000</v>
      </c>
      <c r="D2484" s="4" t="s">
        <v>15</v>
      </c>
      <c r="E2484" s="4" t="s">
        <v>32</v>
      </c>
      <c r="F2484" s="4" t="s">
        <v>169</v>
      </c>
      <c r="H2484" s="11">
        <f t="shared" si="76"/>
        <v>1</v>
      </c>
      <c r="I2484" s="11">
        <f t="shared" si="76"/>
        <v>0</v>
      </c>
      <c r="J2484" s="11">
        <f t="shared" si="77"/>
        <v>4</v>
      </c>
    </row>
    <row r="2485" spans="1:10" x14ac:dyDescent="0.3">
      <c r="A2485" s="7">
        <v>41299</v>
      </c>
      <c r="C2485" s="9">
        <v>-60000</v>
      </c>
      <c r="D2485" s="4" t="s">
        <v>15</v>
      </c>
      <c r="E2485" s="4" t="s">
        <v>32</v>
      </c>
      <c r="F2485" s="4" t="s">
        <v>170</v>
      </c>
      <c r="H2485" s="11">
        <f t="shared" si="76"/>
        <v>1</v>
      </c>
      <c r="I2485" s="11">
        <f t="shared" si="76"/>
        <v>0</v>
      </c>
      <c r="J2485" s="11">
        <f t="shared" si="77"/>
        <v>4</v>
      </c>
    </row>
    <row r="2486" spans="1:10" x14ac:dyDescent="0.3">
      <c r="A2486" s="7">
        <v>41299</v>
      </c>
      <c r="C2486" s="9">
        <v>-47500</v>
      </c>
      <c r="D2486" s="4" t="s">
        <v>16</v>
      </c>
      <c r="E2486" s="4" t="s">
        <v>32</v>
      </c>
      <c r="F2486" s="4" t="s">
        <v>171</v>
      </c>
      <c r="H2486" s="11">
        <f t="shared" si="76"/>
        <v>1</v>
      </c>
      <c r="I2486" s="11">
        <f t="shared" si="76"/>
        <v>0</v>
      </c>
      <c r="J2486" s="11">
        <f t="shared" si="77"/>
        <v>4</v>
      </c>
    </row>
    <row r="2487" spans="1:10" x14ac:dyDescent="0.3">
      <c r="A2487" s="7">
        <v>41299</v>
      </c>
      <c r="C2487" s="9">
        <v>-32625</v>
      </c>
      <c r="D2487" s="4" t="s">
        <v>15</v>
      </c>
      <c r="E2487" s="4" t="s">
        <v>32</v>
      </c>
      <c r="F2487" s="4" t="s">
        <v>172</v>
      </c>
      <c r="H2487" s="11">
        <f t="shared" si="76"/>
        <v>1</v>
      </c>
      <c r="I2487" s="11">
        <f t="shared" si="76"/>
        <v>0</v>
      </c>
      <c r="J2487" s="11">
        <f t="shared" si="77"/>
        <v>4</v>
      </c>
    </row>
    <row r="2488" spans="1:10" x14ac:dyDescent="0.3">
      <c r="A2488" s="7">
        <v>41299</v>
      </c>
      <c r="C2488" s="9">
        <v>-40000</v>
      </c>
      <c r="D2488" s="4" t="s">
        <v>15</v>
      </c>
      <c r="E2488" s="4" t="s">
        <v>32</v>
      </c>
      <c r="F2488" s="4" t="s">
        <v>173</v>
      </c>
      <c r="H2488" s="11">
        <f t="shared" si="76"/>
        <v>1</v>
      </c>
      <c r="I2488" s="11">
        <f t="shared" si="76"/>
        <v>0</v>
      </c>
      <c r="J2488" s="11">
        <f t="shared" si="77"/>
        <v>4</v>
      </c>
    </row>
    <row r="2489" spans="1:10" x14ac:dyDescent="0.3">
      <c r="A2489" s="7">
        <v>41299</v>
      </c>
      <c r="C2489" s="9">
        <v>-125000</v>
      </c>
      <c r="D2489" s="4" t="s">
        <v>15</v>
      </c>
      <c r="E2489" s="4" t="s">
        <v>32</v>
      </c>
      <c r="F2489" s="4" t="s">
        <v>174</v>
      </c>
      <c r="H2489" s="11">
        <f t="shared" si="76"/>
        <v>1</v>
      </c>
      <c r="I2489" s="11">
        <f t="shared" si="76"/>
        <v>0</v>
      </c>
      <c r="J2489" s="11">
        <f t="shared" si="77"/>
        <v>4</v>
      </c>
    </row>
    <row r="2490" spans="1:10" x14ac:dyDescent="0.3">
      <c r="A2490" s="7">
        <v>41330</v>
      </c>
      <c r="C2490" s="9">
        <v>-75000</v>
      </c>
      <c r="D2490" s="4" t="s">
        <v>9</v>
      </c>
      <c r="E2490" s="4" t="s">
        <v>32</v>
      </c>
      <c r="F2490" s="4" t="s">
        <v>169</v>
      </c>
      <c r="H2490" s="11">
        <f t="shared" si="76"/>
        <v>2</v>
      </c>
      <c r="I2490" s="11">
        <f t="shared" si="76"/>
        <v>0</v>
      </c>
      <c r="J2490" s="11">
        <f t="shared" si="77"/>
        <v>9</v>
      </c>
    </row>
    <row r="2491" spans="1:10" x14ac:dyDescent="0.3">
      <c r="A2491" s="7">
        <v>41330</v>
      </c>
      <c r="C2491" s="9">
        <v>-60000</v>
      </c>
      <c r="D2491" s="4" t="s">
        <v>16</v>
      </c>
      <c r="E2491" s="4" t="s">
        <v>32</v>
      </c>
      <c r="F2491" s="4" t="s">
        <v>170</v>
      </c>
      <c r="H2491" s="11">
        <f t="shared" si="76"/>
        <v>2</v>
      </c>
      <c r="I2491" s="11">
        <f t="shared" si="76"/>
        <v>0</v>
      </c>
      <c r="J2491" s="11">
        <f t="shared" si="77"/>
        <v>9</v>
      </c>
    </row>
    <row r="2492" spans="1:10" x14ac:dyDescent="0.3">
      <c r="A2492" s="7">
        <v>41330</v>
      </c>
      <c r="C2492" s="9">
        <v>-47500</v>
      </c>
      <c r="D2492" s="4" t="s">
        <v>16</v>
      </c>
      <c r="E2492" s="4" t="s">
        <v>32</v>
      </c>
      <c r="F2492" s="4" t="s">
        <v>171</v>
      </c>
      <c r="H2492" s="11">
        <f t="shared" si="76"/>
        <v>2</v>
      </c>
      <c r="I2492" s="11">
        <f t="shared" si="76"/>
        <v>0</v>
      </c>
      <c r="J2492" s="11">
        <f t="shared" si="77"/>
        <v>9</v>
      </c>
    </row>
    <row r="2493" spans="1:10" x14ac:dyDescent="0.3">
      <c r="A2493" s="7">
        <v>41330</v>
      </c>
      <c r="C2493" s="9">
        <v>-32625</v>
      </c>
      <c r="D2493" s="4" t="s">
        <v>15</v>
      </c>
      <c r="E2493" s="4" t="s">
        <v>32</v>
      </c>
      <c r="F2493" s="4" t="s">
        <v>172</v>
      </c>
      <c r="H2493" s="11">
        <f t="shared" si="76"/>
        <v>2</v>
      </c>
      <c r="I2493" s="11">
        <f t="shared" si="76"/>
        <v>0</v>
      </c>
      <c r="J2493" s="11">
        <f t="shared" si="77"/>
        <v>9</v>
      </c>
    </row>
    <row r="2494" spans="1:10" x14ac:dyDescent="0.3">
      <c r="A2494" s="7">
        <v>41330</v>
      </c>
      <c r="C2494" s="9">
        <v>-40000</v>
      </c>
      <c r="D2494" s="4" t="s">
        <v>15</v>
      </c>
      <c r="E2494" s="4" t="s">
        <v>32</v>
      </c>
      <c r="F2494" s="4" t="s">
        <v>173</v>
      </c>
      <c r="H2494" s="11">
        <f t="shared" si="76"/>
        <v>2</v>
      </c>
      <c r="I2494" s="11">
        <f t="shared" si="76"/>
        <v>0</v>
      </c>
      <c r="J2494" s="11">
        <f t="shared" si="77"/>
        <v>9</v>
      </c>
    </row>
    <row r="2495" spans="1:10" x14ac:dyDescent="0.3">
      <c r="A2495" s="7">
        <v>41330</v>
      </c>
      <c r="C2495" s="9">
        <v>-125000</v>
      </c>
      <c r="D2495" s="4" t="s">
        <v>9</v>
      </c>
      <c r="E2495" s="4" t="s">
        <v>32</v>
      </c>
      <c r="F2495" s="4" t="s">
        <v>174</v>
      </c>
      <c r="H2495" s="11">
        <f t="shared" si="76"/>
        <v>2</v>
      </c>
      <c r="I2495" s="11">
        <f t="shared" si="76"/>
        <v>0</v>
      </c>
      <c r="J2495" s="11">
        <f t="shared" si="77"/>
        <v>9</v>
      </c>
    </row>
    <row r="2496" spans="1:10" x14ac:dyDescent="0.3">
      <c r="A2496" s="7">
        <v>41358</v>
      </c>
      <c r="C2496" s="9">
        <v>-75000</v>
      </c>
      <c r="D2496" s="4" t="s">
        <v>16</v>
      </c>
      <c r="E2496" s="4" t="s">
        <v>32</v>
      </c>
      <c r="F2496" s="4" t="s">
        <v>169</v>
      </c>
      <c r="H2496" s="11">
        <f t="shared" si="76"/>
        <v>3</v>
      </c>
      <c r="I2496" s="11">
        <f t="shared" si="76"/>
        <v>0</v>
      </c>
      <c r="J2496" s="11">
        <f t="shared" si="77"/>
        <v>13</v>
      </c>
    </row>
    <row r="2497" spans="1:10" x14ac:dyDescent="0.3">
      <c r="A2497" s="7">
        <v>41358</v>
      </c>
      <c r="C2497" s="9">
        <v>-60000</v>
      </c>
      <c r="D2497" s="4" t="s">
        <v>9</v>
      </c>
      <c r="E2497" s="4" t="s">
        <v>32</v>
      </c>
      <c r="F2497" s="4" t="s">
        <v>170</v>
      </c>
      <c r="H2497" s="11">
        <f t="shared" si="76"/>
        <v>3</v>
      </c>
      <c r="I2497" s="11">
        <f t="shared" si="76"/>
        <v>0</v>
      </c>
      <c r="J2497" s="11">
        <f t="shared" si="77"/>
        <v>13</v>
      </c>
    </row>
    <row r="2498" spans="1:10" x14ac:dyDescent="0.3">
      <c r="A2498" s="7">
        <v>41358</v>
      </c>
      <c r="C2498" s="9">
        <v>-47500</v>
      </c>
      <c r="D2498" s="4" t="s">
        <v>15</v>
      </c>
      <c r="E2498" s="4" t="s">
        <v>32</v>
      </c>
      <c r="F2498" s="4" t="s">
        <v>171</v>
      </c>
      <c r="H2498" s="11">
        <f t="shared" si="76"/>
        <v>3</v>
      </c>
      <c r="I2498" s="11">
        <f t="shared" si="76"/>
        <v>0</v>
      </c>
      <c r="J2498" s="11">
        <f t="shared" si="77"/>
        <v>13</v>
      </c>
    </row>
    <row r="2499" spans="1:10" x14ac:dyDescent="0.3">
      <c r="A2499" s="7">
        <v>41358</v>
      </c>
      <c r="C2499" s="9">
        <v>-32625</v>
      </c>
      <c r="D2499" s="4" t="s">
        <v>16</v>
      </c>
      <c r="E2499" s="4" t="s">
        <v>32</v>
      </c>
      <c r="F2499" s="4" t="s">
        <v>172</v>
      </c>
      <c r="H2499" s="11">
        <f t="shared" si="76"/>
        <v>3</v>
      </c>
      <c r="I2499" s="11">
        <f t="shared" si="76"/>
        <v>0</v>
      </c>
      <c r="J2499" s="11">
        <f t="shared" si="77"/>
        <v>13</v>
      </c>
    </row>
    <row r="2500" spans="1:10" x14ac:dyDescent="0.3">
      <c r="A2500" s="7">
        <v>41358</v>
      </c>
      <c r="C2500" s="9">
        <v>-40000</v>
      </c>
      <c r="D2500" s="4" t="s">
        <v>9</v>
      </c>
      <c r="E2500" s="4" t="s">
        <v>32</v>
      </c>
      <c r="F2500" s="4" t="s">
        <v>173</v>
      </c>
      <c r="H2500" s="11">
        <f t="shared" ref="H2500:I2563" si="78">IF(ISBLANK(A2500),0,MONTH(A2500))</f>
        <v>3</v>
      </c>
      <c r="I2500" s="11">
        <f t="shared" si="78"/>
        <v>0</v>
      </c>
      <c r="J2500" s="11">
        <f t="shared" ref="J2500:J2563" si="79">WEEKNUM(A2500)</f>
        <v>13</v>
      </c>
    </row>
    <row r="2501" spans="1:10" x14ac:dyDescent="0.3">
      <c r="A2501" s="7">
        <v>41358</v>
      </c>
      <c r="C2501" s="9">
        <v>-125000</v>
      </c>
      <c r="D2501" s="4" t="s">
        <v>16</v>
      </c>
      <c r="E2501" s="4" t="s">
        <v>32</v>
      </c>
      <c r="F2501" s="4" t="s">
        <v>174</v>
      </c>
      <c r="H2501" s="11">
        <f t="shared" si="78"/>
        <v>3</v>
      </c>
      <c r="I2501" s="11">
        <f t="shared" si="78"/>
        <v>0</v>
      </c>
      <c r="J2501" s="11">
        <f t="shared" si="79"/>
        <v>13</v>
      </c>
    </row>
    <row r="2502" spans="1:10" x14ac:dyDescent="0.3">
      <c r="A2502" s="7">
        <v>41389</v>
      </c>
      <c r="C2502" s="9">
        <v>-75000</v>
      </c>
      <c r="D2502" s="4" t="s">
        <v>9</v>
      </c>
      <c r="E2502" s="4" t="s">
        <v>32</v>
      </c>
      <c r="F2502" s="4" t="s">
        <v>169</v>
      </c>
      <c r="H2502" s="11">
        <f t="shared" si="78"/>
        <v>4</v>
      </c>
      <c r="I2502" s="11">
        <f t="shared" si="78"/>
        <v>0</v>
      </c>
      <c r="J2502" s="11">
        <f t="shared" si="79"/>
        <v>17</v>
      </c>
    </row>
    <row r="2503" spans="1:10" x14ac:dyDescent="0.3">
      <c r="A2503" s="7">
        <v>41389</v>
      </c>
      <c r="C2503" s="9">
        <v>-60000</v>
      </c>
      <c r="D2503" s="4" t="s">
        <v>15</v>
      </c>
      <c r="E2503" s="4" t="s">
        <v>32</v>
      </c>
      <c r="F2503" s="4" t="s">
        <v>170</v>
      </c>
      <c r="H2503" s="11">
        <f t="shared" si="78"/>
        <v>4</v>
      </c>
      <c r="I2503" s="11">
        <f t="shared" si="78"/>
        <v>0</v>
      </c>
      <c r="J2503" s="11">
        <f t="shared" si="79"/>
        <v>17</v>
      </c>
    </row>
    <row r="2504" spans="1:10" x14ac:dyDescent="0.3">
      <c r="A2504" s="7">
        <v>41389</v>
      </c>
      <c r="C2504" s="9">
        <v>-47500</v>
      </c>
      <c r="D2504" s="4" t="s">
        <v>15</v>
      </c>
      <c r="E2504" s="4" t="s">
        <v>32</v>
      </c>
      <c r="F2504" s="4" t="s">
        <v>171</v>
      </c>
      <c r="H2504" s="11">
        <f t="shared" si="78"/>
        <v>4</v>
      </c>
      <c r="I2504" s="11">
        <f t="shared" si="78"/>
        <v>0</v>
      </c>
      <c r="J2504" s="11">
        <f t="shared" si="79"/>
        <v>17</v>
      </c>
    </row>
    <row r="2505" spans="1:10" x14ac:dyDescent="0.3">
      <c r="A2505" s="7">
        <v>41389</v>
      </c>
      <c r="C2505" s="9">
        <v>-32625</v>
      </c>
      <c r="D2505" s="4" t="s">
        <v>15</v>
      </c>
      <c r="E2505" s="4" t="s">
        <v>32</v>
      </c>
      <c r="F2505" s="4" t="s">
        <v>172</v>
      </c>
      <c r="H2505" s="11">
        <f t="shared" si="78"/>
        <v>4</v>
      </c>
      <c r="I2505" s="11">
        <f t="shared" si="78"/>
        <v>0</v>
      </c>
      <c r="J2505" s="11">
        <f t="shared" si="79"/>
        <v>17</v>
      </c>
    </row>
    <row r="2506" spans="1:10" x14ac:dyDescent="0.3">
      <c r="A2506" s="7">
        <v>41389</v>
      </c>
      <c r="C2506" s="9">
        <v>-40000</v>
      </c>
      <c r="D2506" s="4" t="s">
        <v>9</v>
      </c>
      <c r="E2506" s="4" t="s">
        <v>32</v>
      </c>
      <c r="F2506" s="4" t="s">
        <v>173</v>
      </c>
      <c r="H2506" s="11">
        <f t="shared" si="78"/>
        <v>4</v>
      </c>
      <c r="I2506" s="11">
        <f t="shared" si="78"/>
        <v>0</v>
      </c>
      <c r="J2506" s="11">
        <f t="shared" si="79"/>
        <v>17</v>
      </c>
    </row>
    <row r="2507" spans="1:10" x14ac:dyDescent="0.3">
      <c r="A2507" s="7">
        <v>41389</v>
      </c>
      <c r="C2507" s="9">
        <v>-125000</v>
      </c>
      <c r="D2507" s="4" t="s">
        <v>15</v>
      </c>
      <c r="E2507" s="4" t="s">
        <v>32</v>
      </c>
      <c r="F2507" s="4" t="s">
        <v>174</v>
      </c>
      <c r="H2507" s="11">
        <f t="shared" si="78"/>
        <v>4</v>
      </c>
      <c r="I2507" s="11">
        <f t="shared" si="78"/>
        <v>0</v>
      </c>
      <c r="J2507" s="11">
        <f t="shared" si="79"/>
        <v>17</v>
      </c>
    </row>
    <row r="2508" spans="1:10" x14ac:dyDescent="0.3">
      <c r="A2508" s="7">
        <v>41419</v>
      </c>
      <c r="C2508" s="9">
        <v>-75000</v>
      </c>
      <c r="D2508" s="4" t="s">
        <v>9</v>
      </c>
      <c r="E2508" s="4" t="s">
        <v>32</v>
      </c>
      <c r="F2508" s="4" t="s">
        <v>169</v>
      </c>
      <c r="H2508" s="11">
        <f t="shared" si="78"/>
        <v>5</v>
      </c>
      <c r="I2508" s="11">
        <f t="shared" si="78"/>
        <v>0</v>
      </c>
      <c r="J2508" s="11">
        <f t="shared" si="79"/>
        <v>21</v>
      </c>
    </row>
    <row r="2509" spans="1:10" x14ac:dyDescent="0.3">
      <c r="A2509" s="7">
        <v>41419</v>
      </c>
      <c r="C2509" s="9">
        <v>-60000</v>
      </c>
      <c r="D2509" s="4" t="s">
        <v>15</v>
      </c>
      <c r="E2509" s="4" t="s">
        <v>32</v>
      </c>
      <c r="F2509" s="4" t="s">
        <v>170</v>
      </c>
      <c r="H2509" s="11">
        <f t="shared" si="78"/>
        <v>5</v>
      </c>
      <c r="I2509" s="11">
        <f t="shared" si="78"/>
        <v>0</v>
      </c>
      <c r="J2509" s="11">
        <f t="shared" si="79"/>
        <v>21</v>
      </c>
    </row>
    <row r="2510" spans="1:10" x14ac:dyDescent="0.3">
      <c r="A2510" s="7">
        <v>41419</v>
      </c>
      <c r="C2510" s="9">
        <v>-47500</v>
      </c>
      <c r="D2510" s="4" t="s">
        <v>15</v>
      </c>
      <c r="E2510" s="4" t="s">
        <v>32</v>
      </c>
      <c r="F2510" s="4" t="s">
        <v>171</v>
      </c>
      <c r="H2510" s="11">
        <f t="shared" si="78"/>
        <v>5</v>
      </c>
      <c r="I2510" s="11">
        <f t="shared" si="78"/>
        <v>0</v>
      </c>
      <c r="J2510" s="11">
        <f t="shared" si="79"/>
        <v>21</v>
      </c>
    </row>
    <row r="2511" spans="1:10" x14ac:dyDescent="0.3">
      <c r="A2511" s="7">
        <v>41419</v>
      </c>
      <c r="C2511" s="9">
        <v>-32625</v>
      </c>
      <c r="D2511" s="4" t="s">
        <v>9</v>
      </c>
      <c r="E2511" s="4" t="s">
        <v>32</v>
      </c>
      <c r="F2511" s="4" t="s">
        <v>172</v>
      </c>
      <c r="H2511" s="11">
        <f t="shared" si="78"/>
        <v>5</v>
      </c>
      <c r="I2511" s="11">
        <f t="shared" si="78"/>
        <v>0</v>
      </c>
      <c r="J2511" s="11">
        <f t="shared" si="79"/>
        <v>21</v>
      </c>
    </row>
    <row r="2512" spans="1:10" x14ac:dyDescent="0.3">
      <c r="A2512" s="7">
        <v>41419</v>
      </c>
      <c r="C2512" s="9">
        <v>-40000</v>
      </c>
      <c r="D2512" s="4" t="s">
        <v>9</v>
      </c>
      <c r="E2512" s="4" t="s">
        <v>32</v>
      </c>
      <c r="F2512" s="4" t="s">
        <v>173</v>
      </c>
      <c r="H2512" s="11">
        <f t="shared" si="78"/>
        <v>5</v>
      </c>
      <c r="I2512" s="11">
        <f t="shared" si="78"/>
        <v>0</v>
      </c>
      <c r="J2512" s="11">
        <f t="shared" si="79"/>
        <v>21</v>
      </c>
    </row>
    <row r="2513" spans="1:10" x14ac:dyDescent="0.3">
      <c r="A2513" s="7">
        <v>41419</v>
      </c>
      <c r="C2513" s="9">
        <v>-125000</v>
      </c>
      <c r="D2513" s="4" t="s">
        <v>16</v>
      </c>
      <c r="E2513" s="4" t="s">
        <v>32</v>
      </c>
      <c r="F2513" s="4" t="s">
        <v>174</v>
      </c>
      <c r="H2513" s="11">
        <f t="shared" si="78"/>
        <v>5</v>
      </c>
      <c r="I2513" s="11">
        <f t="shared" si="78"/>
        <v>0</v>
      </c>
      <c r="J2513" s="11">
        <f t="shared" si="79"/>
        <v>21</v>
      </c>
    </row>
    <row r="2514" spans="1:10" x14ac:dyDescent="0.3">
      <c r="A2514" s="7">
        <v>41450</v>
      </c>
      <c r="C2514" s="9">
        <v>-75000</v>
      </c>
      <c r="D2514" s="4" t="s">
        <v>9</v>
      </c>
      <c r="E2514" s="4" t="s">
        <v>32</v>
      </c>
      <c r="F2514" s="4" t="s">
        <v>169</v>
      </c>
      <c r="H2514" s="11">
        <f t="shared" si="78"/>
        <v>6</v>
      </c>
      <c r="I2514" s="11">
        <f t="shared" si="78"/>
        <v>0</v>
      </c>
      <c r="J2514" s="11">
        <f t="shared" si="79"/>
        <v>26</v>
      </c>
    </row>
    <row r="2515" spans="1:10" x14ac:dyDescent="0.3">
      <c r="A2515" s="7">
        <v>41450</v>
      </c>
      <c r="C2515" s="9">
        <v>-60000</v>
      </c>
      <c r="D2515" s="4" t="s">
        <v>9</v>
      </c>
      <c r="E2515" s="4" t="s">
        <v>32</v>
      </c>
      <c r="F2515" s="4" t="s">
        <v>170</v>
      </c>
      <c r="H2515" s="11">
        <f t="shared" si="78"/>
        <v>6</v>
      </c>
      <c r="I2515" s="11">
        <f t="shared" si="78"/>
        <v>0</v>
      </c>
      <c r="J2515" s="11">
        <f t="shared" si="79"/>
        <v>26</v>
      </c>
    </row>
    <row r="2516" spans="1:10" x14ac:dyDescent="0.3">
      <c r="A2516" s="7">
        <v>41450</v>
      </c>
      <c r="C2516" s="9">
        <v>-47500</v>
      </c>
      <c r="D2516" s="4" t="s">
        <v>15</v>
      </c>
      <c r="E2516" s="4" t="s">
        <v>32</v>
      </c>
      <c r="F2516" s="4" t="s">
        <v>171</v>
      </c>
      <c r="H2516" s="11">
        <f t="shared" si="78"/>
        <v>6</v>
      </c>
      <c r="I2516" s="11">
        <f t="shared" si="78"/>
        <v>0</v>
      </c>
      <c r="J2516" s="11">
        <f t="shared" si="79"/>
        <v>26</v>
      </c>
    </row>
    <row r="2517" spans="1:10" x14ac:dyDescent="0.3">
      <c r="A2517" s="7">
        <v>41450</v>
      </c>
      <c r="C2517" s="9">
        <v>-32625</v>
      </c>
      <c r="D2517" s="4" t="s">
        <v>16</v>
      </c>
      <c r="E2517" s="4" t="s">
        <v>32</v>
      </c>
      <c r="F2517" s="4" t="s">
        <v>172</v>
      </c>
      <c r="H2517" s="11">
        <f t="shared" si="78"/>
        <v>6</v>
      </c>
      <c r="I2517" s="11">
        <f t="shared" si="78"/>
        <v>0</v>
      </c>
      <c r="J2517" s="11">
        <f t="shared" si="79"/>
        <v>26</v>
      </c>
    </row>
    <row r="2518" spans="1:10" x14ac:dyDescent="0.3">
      <c r="A2518" s="7">
        <v>41450</v>
      </c>
      <c r="C2518" s="9">
        <v>-40000</v>
      </c>
      <c r="D2518" s="4" t="s">
        <v>15</v>
      </c>
      <c r="E2518" s="4" t="s">
        <v>32</v>
      </c>
      <c r="F2518" s="4" t="s">
        <v>173</v>
      </c>
      <c r="H2518" s="11">
        <f t="shared" si="78"/>
        <v>6</v>
      </c>
      <c r="I2518" s="11">
        <f t="shared" si="78"/>
        <v>0</v>
      </c>
      <c r="J2518" s="11">
        <f t="shared" si="79"/>
        <v>26</v>
      </c>
    </row>
    <row r="2519" spans="1:10" x14ac:dyDescent="0.3">
      <c r="A2519" s="7">
        <v>41450</v>
      </c>
      <c r="C2519" s="9">
        <v>-125000</v>
      </c>
      <c r="D2519" s="4" t="s">
        <v>16</v>
      </c>
      <c r="E2519" s="4" t="s">
        <v>32</v>
      </c>
      <c r="F2519" s="4" t="s">
        <v>174</v>
      </c>
      <c r="H2519" s="11">
        <f t="shared" si="78"/>
        <v>6</v>
      </c>
      <c r="I2519" s="11">
        <f t="shared" si="78"/>
        <v>0</v>
      </c>
      <c r="J2519" s="11">
        <f t="shared" si="79"/>
        <v>26</v>
      </c>
    </row>
    <row r="2520" spans="1:10" x14ac:dyDescent="0.3">
      <c r="B2520" s="7">
        <v>41305</v>
      </c>
      <c r="C2520" s="9">
        <v>-117350</v>
      </c>
      <c r="D2520" s="4" t="s">
        <v>178</v>
      </c>
      <c r="E2520" s="4" t="s">
        <v>36</v>
      </c>
      <c r="H2520" s="11">
        <f t="shared" si="78"/>
        <v>0</v>
      </c>
      <c r="I2520" s="11">
        <f t="shared" si="78"/>
        <v>1</v>
      </c>
      <c r="J2520" s="11">
        <f t="shared" si="79"/>
        <v>0</v>
      </c>
    </row>
    <row r="2521" spans="1:10" x14ac:dyDescent="0.3">
      <c r="B2521" s="7">
        <v>41333</v>
      </c>
      <c r="C2521" s="9">
        <v>-125600</v>
      </c>
      <c r="D2521" s="4" t="s">
        <v>178</v>
      </c>
      <c r="E2521" s="4" t="s">
        <v>36</v>
      </c>
      <c r="H2521" s="11">
        <f t="shared" si="78"/>
        <v>0</v>
      </c>
      <c r="I2521" s="11">
        <f t="shared" si="78"/>
        <v>2</v>
      </c>
      <c r="J2521" s="11">
        <f t="shared" si="79"/>
        <v>0</v>
      </c>
    </row>
    <row r="2522" spans="1:10" x14ac:dyDescent="0.3">
      <c r="B2522" s="7">
        <v>41364</v>
      </c>
      <c r="C2522" s="9">
        <v>-133110</v>
      </c>
      <c r="D2522" s="4" t="s">
        <v>178</v>
      </c>
      <c r="E2522" s="4" t="s">
        <v>36</v>
      </c>
      <c r="H2522" s="11">
        <f t="shared" si="78"/>
        <v>0</v>
      </c>
      <c r="I2522" s="11">
        <f t="shared" si="78"/>
        <v>3</v>
      </c>
      <c r="J2522" s="11">
        <f t="shared" si="79"/>
        <v>0</v>
      </c>
    </row>
    <row r="2523" spans="1:10" x14ac:dyDescent="0.3">
      <c r="B2523" s="7">
        <v>41394</v>
      </c>
      <c r="C2523" s="9">
        <v>-147530</v>
      </c>
      <c r="D2523" s="4" t="s">
        <v>178</v>
      </c>
      <c r="E2523" s="4" t="s">
        <v>36</v>
      </c>
      <c r="H2523" s="11">
        <f t="shared" si="78"/>
        <v>0</v>
      </c>
      <c r="I2523" s="11">
        <f t="shared" si="78"/>
        <v>4</v>
      </c>
      <c r="J2523" s="11">
        <f t="shared" si="79"/>
        <v>0</v>
      </c>
    </row>
    <row r="2524" spans="1:10" x14ac:dyDescent="0.3">
      <c r="B2524" s="7">
        <v>41425</v>
      </c>
      <c r="C2524" s="9">
        <v>-150800</v>
      </c>
      <c r="D2524" s="4" t="s">
        <v>178</v>
      </c>
      <c r="E2524" s="4" t="s">
        <v>36</v>
      </c>
      <c r="H2524" s="11">
        <f t="shared" si="78"/>
        <v>0</v>
      </c>
      <c r="I2524" s="11">
        <f t="shared" si="78"/>
        <v>5</v>
      </c>
      <c r="J2524" s="11">
        <f t="shared" si="79"/>
        <v>0</v>
      </c>
    </row>
    <row r="2525" spans="1:10" x14ac:dyDescent="0.3">
      <c r="B2525" s="7">
        <v>41455</v>
      </c>
      <c r="C2525" s="9">
        <v>-154320</v>
      </c>
      <c r="D2525" s="4" t="s">
        <v>178</v>
      </c>
      <c r="E2525" s="4" t="s">
        <v>36</v>
      </c>
      <c r="H2525" s="11">
        <f t="shared" si="78"/>
        <v>0</v>
      </c>
      <c r="I2525" s="11">
        <f t="shared" si="78"/>
        <v>6</v>
      </c>
      <c r="J2525" s="11">
        <f t="shared" si="79"/>
        <v>0</v>
      </c>
    </row>
    <row r="2526" spans="1:10" x14ac:dyDescent="0.3">
      <c r="B2526" s="7">
        <v>41305</v>
      </c>
      <c r="C2526" s="9">
        <v>-37500</v>
      </c>
      <c r="D2526" s="4" t="s">
        <v>178</v>
      </c>
      <c r="E2526" s="4" t="s">
        <v>33</v>
      </c>
      <c r="F2526" s="4" t="s">
        <v>169</v>
      </c>
      <c r="H2526" s="11">
        <f t="shared" si="78"/>
        <v>0</v>
      </c>
      <c r="I2526" s="11">
        <f t="shared" si="78"/>
        <v>1</v>
      </c>
      <c r="J2526" s="11">
        <f t="shared" si="79"/>
        <v>0</v>
      </c>
    </row>
    <row r="2527" spans="1:10" x14ac:dyDescent="0.3">
      <c r="B2527" s="7">
        <v>41305</v>
      </c>
      <c r="C2527" s="9">
        <v>-30000</v>
      </c>
      <c r="D2527" s="4" t="s">
        <v>178</v>
      </c>
      <c r="E2527" s="4" t="s">
        <v>33</v>
      </c>
      <c r="F2527" s="4" t="s">
        <v>170</v>
      </c>
      <c r="H2527" s="11">
        <f t="shared" si="78"/>
        <v>0</v>
      </c>
      <c r="I2527" s="11">
        <f t="shared" si="78"/>
        <v>1</v>
      </c>
      <c r="J2527" s="11">
        <f t="shared" si="79"/>
        <v>0</v>
      </c>
    </row>
    <row r="2528" spans="1:10" x14ac:dyDescent="0.3">
      <c r="B2528" s="7">
        <v>41305</v>
      </c>
      <c r="C2528" s="9">
        <v>-23750</v>
      </c>
      <c r="D2528" s="4" t="s">
        <v>178</v>
      </c>
      <c r="E2528" s="4" t="s">
        <v>33</v>
      </c>
      <c r="F2528" s="4" t="s">
        <v>171</v>
      </c>
      <c r="H2528" s="11">
        <f t="shared" si="78"/>
        <v>0</v>
      </c>
      <c r="I2528" s="11">
        <f t="shared" si="78"/>
        <v>1</v>
      </c>
      <c r="J2528" s="11">
        <f t="shared" si="79"/>
        <v>0</v>
      </c>
    </row>
    <row r="2529" spans="2:10" x14ac:dyDescent="0.3">
      <c r="B2529" s="7">
        <v>41305</v>
      </c>
      <c r="C2529" s="9">
        <v>-16312.5</v>
      </c>
      <c r="D2529" s="4" t="s">
        <v>178</v>
      </c>
      <c r="E2529" s="4" t="s">
        <v>33</v>
      </c>
      <c r="F2529" s="4" t="s">
        <v>172</v>
      </c>
      <c r="H2529" s="11">
        <f t="shared" si="78"/>
        <v>0</v>
      </c>
      <c r="I2529" s="11">
        <f t="shared" si="78"/>
        <v>1</v>
      </c>
      <c r="J2529" s="11">
        <f t="shared" si="79"/>
        <v>0</v>
      </c>
    </row>
    <row r="2530" spans="2:10" x14ac:dyDescent="0.3">
      <c r="B2530" s="7">
        <v>41305</v>
      </c>
      <c r="C2530" s="9">
        <v>-20000</v>
      </c>
      <c r="D2530" s="4" t="s">
        <v>178</v>
      </c>
      <c r="E2530" s="4" t="s">
        <v>33</v>
      </c>
      <c r="F2530" s="4" t="s">
        <v>173</v>
      </c>
      <c r="H2530" s="11">
        <f t="shared" si="78"/>
        <v>0</v>
      </c>
      <c r="I2530" s="11">
        <f t="shared" si="78"/>
        <v>1</v>
      </c>
      <c r="J2530" s="11">
        <f t="shared" si="79"/>
        <v>0</v>
      </c>
    </row>
    <row r="2531" spans="2:10" x14ac:dyDescent="0.3">
      <c r="B2531" s="7">
        <v>41305</v>
      </c>
      <c r="C2531" s="9">
        <v>-62500</v>
      </c>
      <c r="D2531" s="4" t="s">
        <v>178</v>
      </c>
      <c r="E2531" s="4" t="s">
        <v>33</v>
      </c>
      <c r="F2531" s="4" t="s">
        <v>174</v>
      </c>
      <c r="H2531" s="11">
        <f t="shared" si="78"/>
        <v>0</v>
      </c>
      <c r="I2531" s="11">
        <f t="shared" si="78"/>
        <v>1</v>
      </c>
      <c r="J2531" s="11">
        <f t="shared" si="79"/>
        <v>0</v>
      </c>
    </row>
    <row r="2532" spans="2:10" x14ac:dyDescent="0.3">
      <c r="B2532" s="7">
        <v>41333</v>
      </c>
      <c r="C2532" s="9">
        <v>-37500</v>
      </c>
      <c r="D2532" s="4" t="s">
        <v>178</v>
      </c>
      <c r="E2532" s="4" t="s">
        <v>33</v>
      </c>
      <c r="F2532" s="4" t="s">
        <v>169</v>
      </c>
      <c r="H2532" s="11">
        <f t="shared" si="78"/>
        <v>0</v>
      </c>
      <c r="I2532" s="11">
        <f t="shared" si="78"/>
        <v>2</v>
      </c>
      <c r="J2532" s="11">
        <f t="shared" si="79"/>
        <v>0</v>
      </c>
    </row>
    <row r="2533" spans="2:10" x14ac:dyDescent="0.3">
      <c r="B2533" s="7">
        <v>41333</v>
      </c>
      <c r="C2533" s="9">
        <v>-30000</v>
      </c>
      <c r="D2533" s="4" t="s">
        <v>178</v>
      </c>
      <c r="E2533" s="4" t="s">
        <v>33</v>
      </c>
      <c r="F2533" s="4" t="s">
        <v>170</v>
      </c>
      <c r="H2533" s="11">
        <f t="shared" si="78"/>
        <v>0</v>
      </c>
      <c r="I2533" s="11">
        <f t="shared" si="78"/>
        <v>2</v>
      </c>
      <c r="J2533" s="11">
        <f t="shared" si="79"/>
        <v>0</v>
      </c>
    </row>
    <row r="2534" spans="2:10" x14ac:dyDescent="0.3">
      <c r="B2534" s="7">
        <v>41333</v>
      </c>
      <c r="C2534" s="9">
        <v>-23750</v>
      </c>
      <c r="D2534" s="4" t="s">
        <v>178</v>
      </c>
      <c r="E2534" s="4" t="s">
        <v>33</v>
      </c>
      <c r="F2534" s="4" t="s">
        <v>171</v>
      </c>
      <c r="H2534" s="11">
        <f t="shared" si="78"/>
        <v>0</v>
      </c>
      <c r="I2534" s="11">
        <f t="shared" si="78"/>
        <v>2</v>
      </c>
      <c r="J2534" s="11">
        <f t="shared" si="79"/>
        <v>0</v>
      </c>
    </row>
    <row r="2535" spans="2:10" x14ac:dyDescent="0.3">
      <c r="B2535" s="7">
        <v>41333</v>
      </c>
      <c r="C2535" s="9">
        <v>-16312.5</v>
      </c>
      <c r="D2535" s="4" t="s">
        <v>178</v>
      </c>
      <c r="E2535" s="4" t="s">
        <v>33</v>
      </c>
      <c r="F2535" s="4" t="s">
        <v>172</v>
      </c>
      <c r="H2535" s="11">
        <f t="shared" si="78"/>
        <v>0</v>
      </c>
      <c r="I2535" s="11">
        <f t="shared" si="78"/>
        <v>2</v>
      </c>
      <c r="J2535" s="11">
        <f t="shared" si="79"/>
        <v>0</v>
      </c>
    </row>
    <row r="2536" spans="2:10" x14ac:dyDescent="0.3">
      <c r="B2536" s="7">
        <v>41333</v>
      </c>
      <c r="C2536" s="9">
        <v>-20000</v>
      </c>
      <c r="D2536" s="4" t="s">
        <v>178</v>
      </c>
      <c r="E2536" s="4" t="s">
        <v>33</v>
      </c>
      <c r="F2536" s="4" t="s">
        <v>173</v>
      </c>
      <c r="H2536" s="11">
        <f t="shared" si="78"/>
        <v>0</v>
      </c>
      <c r="I2536" s="11">
        <f t="shared" si="78"/>
        <v>2</v>
      </c>
      <c r="J2536" s="11">
        <f t="shared" si="79"/>
        <v>0</v>
      </c>
    </row>
    <row r="2537" spans="2:10" x14ac:dyDescent="0.3">
      <c r="B2537" s="7">
        <v>41333</v>
      </c>
      <c r="C2537" s="9">
        <v>-68732.5</v>
      </c>
      <c r="D2537" s="4" t="s">
        <v>178</v>
      </c>
      <c r="E2537" s="4" t="s">
        <v>33</v>
      </c>
      <c r="F2537" s="4" t="s">
        <v>174</v>
      </c>
      <c r="H2537" s="11">
        <f t="shared" si="78"/>
        <v>0</v>
      </c>
      <c r="I2537" s="11">
        <f t="shared" si="78"/>
        <v>2</v>
      </c>
      <c r="J2537" s="11">
        <f t="shared" si="79"/>
        <v>0</v>
      </c>
    </row>
    <row r="2538" spans="2:10" x14ac:dyDescent="0.3">
      <c r="B2538" s="7">
        <v>41364</v>
      </c>
      <c r="C2538" s="9">
        <v>-37500</v>
      </c>
      <c r="D2538" s="4" t="s">
        <v>178</v>
      </c>
      <c r="E2538" s="4" t="s">
        <v>33</v>
      </c>
      <c r="F2538" s="4" t="s">
        <v>169</v>
      </c>
      <c r="H2538" s="11">
        <f t="shared" si="78"/>
        <v>0</v>
      </c>
      <c r="I2538" s="11">
        <f t="shared" si="78"/>
        <v>3</v>
      </c>
      <c r="J2538" s="11">
        <f t="shared" si="79"/>
        <v>0</v>
      </c>
    </row>
    <row r="2539" spans="2:10" x14ac:dyDescent="0.3">
      <c r="B2539" s="7">
        <v>41364</v>
      </c>
      <c r="C2539" s="9">
        <v>-30000</v>
      </c>
      <c r="D2539" s="4" t="s">
        <v>178</v>
      </c>
      <c r="E2539" s="4" t="s">
        <v>33</v>
      </c>
      <c r="F2539" s="4" t="s">
        <v>170</v>
      </c>
      <c r="H2539" s="11">
        <f t="shared" si="78"/>
        <v>0</v>
      </c>
      <c r="I2539" s="11">
        <f t="shared" si="78"/>
        <v>3</v>
      </c>
      <c r="J2539" s="11">
        <f t="shared" si="79"/>
        <v>0</v>
      </c>
    </row>
    <row r="2540" spans="2:10" x14ac:dyDescent="0.3">
      <c r="B2540" s="7">
        <v>41364</v>
      </c>
      <c r="C2540" s="9">
        <v>-23750</v>
      </c>
      <c r="D2540" s="4" t="s">
        <v>178</v>
      </c>
      <c r="E2540" s="4" t="s">
        <v>33</v>
      </c>
      <c r="F2540" s="4" t="s">
        <v>171</v>
      </c>
      <c r="H2540" s="11">
        <f t="shared" si="78"/>
        <v>0</v>
      </c>
      <c r="I2540" s="11">
        <f t="shared" si="78"/>
        <v>3</v>
      </c>
      <c r="J2540" s="11">
        <f t="shared" si="79"/>
        <v>0</v>
      </c>
    </row>
    <row r="2541" spans="2:10" x14ac:dyDescent="0.3">
      <c r="B2541" s="7">
        <v>41364</v>
      </c>
      <c r="C2541" s="9">
        <v>-16312.5</v>
      </c>
      <c r="D2541" s="4" t="s">
        <v>178</v>
      </c>
      <c r="E2541" s="4" t="s">
        <v>33</v>
      </c>
      <c r="F2541" s="4" t="s">
        <v>172</v>
      </c>
      <c r="H2541" s="11">
        <f t="shared" si="78"/>
        <v>0</v>
      </c>
      <c r="I2541" s="11">
        <f t="shared" si="78"/>
        <v>3</v>
      </c>
      <c r="J2541" s="11">
        <f t="shared" si="79"/>
        <v>0</v>
      </c>
    </row>
    <row r="2542" spans="2:10" x14ac:dyDescent="0.3">
      <c r="B2542" s="7">
        <v>41364</v>
      </c>
      <c r="C2542" s="9">
        <v>-20000</v>
      </c>
      <c r="D2542" s="4" t="s">
        <v>178</v>
      </c>
      <c r="E2542" s="4" t="s">
        <v>33</v>
      </c>
      <c r="F2542" s="4" t="s">
        <v>173</v>
      </c>
      <c r="H2542" s="11">
        <f t="shared" si="78"/>
        <v>0</v>
      </c>
      <c r="I2542" s="11">
        <f t="shared" si="78"/>
        <v>3</v>
      </c>
      <c r="J2542" s="11">
        <f t="shared" si="79"/>
        <v>0</v>
      </c>
    </row>
    <row r="2543" spans="2:10" x14ac:dyDescent="0.3">
      <c r="B2543" s="7">
        <v>41364</v>
      </c>
      <c r="C2543" s="9">
        <v>-74887.5</v>
      </c>
      <c r="D2543" s="4" t="s">
        <v>178</v>
      </c>
      <c r="E2543" s="4" t="s">
        <v>33</v>
      </c>
      <c r="F2543" s="4" t="s">
        <v>174</v>
      </c>
      <c r="H2543" s="11">
        <f t="shared" si="78"/>
        <v>0</v>
      </c>
      <c r="I2543" s="11">
        <f t="shared" si="78"/>
        <v>3</v>
      </c>
      <c r="J2543" s="11">
        <f t="shared" si="79"/>
        <v>0</v>
      </c>
    </row>
    <row r="2544" spans="2:10" x14ac:dyDescent="0.3">
      <c r="B2544" s="7">
        <v>41394</v>
      </c>
      <c r="C2544" s="9">
        <v>-37500</v>
      </c>
      <c r="D2544" s="4" t="s">
        <v>178</v>
      </c>
      <c r="E2544" s="4" t="s">
        <v>33</v>
      </c>
      <c r="F2544" s="4" t="s">
        <v>169</v>
      </c>
      <c r="H2544" s="11">
        <f t="shared" si="78"/>
        <v>0</v>
      </c>
      <c r="I2544" s="11">
        <f t="shared" si="78"/>
        <v>4</v>
      </c>
      <c r="J2544" s="11">
        <f t="shared" si="79"/>
        <v>0</v>
      </c>
    </row>
    <row r="2545" spans="2:10" x14ac:dyDescent="0.3">
      <c r="B2545" s="7">
        <v>41394</v>
      </c>
      <c r="C2545" s="9">
        <v>-30000</v>
      </c>
      <c r="D2545" s="4" t="s">
        <v>178</v>
      </c>
      <c r="E2545" s="4" t="s">
        <v>33</v>
      </c>
      <c r="F2545" s="4" t="s">
        <v>170</v>
      </c>
      <c r="H2545" s="11">
        <f t="shared" si="78"/>
        <v>0</v>
      </c>
      <c r="I2545" s="11">
        <f t="shared" si="78"/>
        <v>4</v>
      </c>
      <c r="J2545" s="11">
        <f t="shared" si="79"/>
        <v>0</v>
      </c>
    </row>
    <row r="2546" spans="2:10" x14ac:dyDescent="0.3">
      <c r="B2546" s="7">
        <v>41394</v>
      </c>
      <c r="C2546" s="9">
        <v>-23750</v>
      </c>
      <c r="D2546" s="4" t="s">
        <v>178</v>
      </c>
      <c r="E2546" s="4" t="s">
        <v>33</v>
      </c>
      <c r="F2546" s="4" t="s">
        <v>171</v>
      </c>
      <c r="H2546" s="11">
        <f t="shared" si="78"/>
        <v>0</v>
      </c>
      <c r="I2546" s="11">
        <f t="shared" si="78"/>
        <v>4</v>
      </c>
      <c r="J2546" s="11">
        <f t="shared" si="79"/>
        <v>0</v>
      </c>
    </row>
    <row r="2547" spans="2:10" x14ac:dyDescent="0.3">
      <c r="B2547" s="7">
        <v>41394</v>
      </c>
      <c r="C2547" s="9">
        <v>-16312.5</v>
      </c>
      <c r="D2547" s="4" t="s">
        <v>178</v>
      </c>
      <c r="E2547" s="4" t="s">
        <v>33</v>
      </c>
      <c r="F2547" s="4" t="s">
        <v>172</v>
      </c>
      <c r="H2547" s="11">
        <f t="shared" si="78"/>
        <v>0</v>
      </c>
      <c r="I2547" s="11">
        <f t="shared" si="78"/>
        <v>4</v>
      </c>
      <c r="J2547" s="11">
        <f t="shared" si="79"/>
        <v>0</v>
      </c>
    </row>
    <row r="2548" spans="2:10" x14ac:dyDescent="0.3">
      <c r="B2548" s="7">
        <v>41394</v>
      </c>
      <c r="C2548" s="9">
        <v>-20000</v>
      </c>
      <c r="D2548" s="4" t="s">
        <v>178</v>
      </c>
      <c r="E2548" s="4" t="s">
        <v>33</v>
      </c>
      <c r="F2548" s="4" t="s">
        <v>173</v>
      </c>
      <c r="H2548" s="11">
        <f t="shared" si="78"/>
        <v>0</v>
      </c>
      <c r="I2548" s="11">
        <f t="shared" si="78"/>
        <v>4</v>
      </c>
      <c r="J2548" s="11">
        <f t="shared" si="79"/>
        <v>0</v>
      </c>
    </row>
    <row r="2549" spans="2:10" x14ac:dyDescent="0.3">
      <c r="B2549" s="7">
        <v>41394</v>
      </c>
      <c r="C2549" s="9">
        <v>-78250</v>
      </c>
      <c r="D2549" s="4" t="s">
        <v>178</v>
      </c>
      <c r="E2549" s="4" t="s">
        <v>33</v>
      </c>
      <c r="F2549" s="4" t="s">
        <v>174</v>
      </c>
      <c r="H2549" s="11">
        <f t="shared" si="78"/>
        <v>0</v>
      </c>
      <c r="I2549" s="11">
        <f t="shared" si="78"/>
        <v>4</v>
      </c>
      <c r="J2549" s="11">
        <f t="shared" si="79"/>
        <v>0</v>
      </c>
    </row>
    <row r="2550" spans="2:10" x14ac:dyDescent="0.3">
      <c r="B2550" s="7">
        <v>41425</v>
      </c>
      <c r="C2550" s="9">
        <v>-37500</v>
      </c>
      <c r="D2550" s="4" t="s">
        <v>178</v>
      </c>
      <c r="E2550" s="4" t="s">
        <v>33</v>
      </c>
      <c r="F2550" s="4" t="s">
        <v>169</v>
      </c>
      <c r="H2550" s="11">
        <f t="shared" si="78"/>
        <v>0</v>
      </c>
      <c r="I2550" s="11">
        <f t="shared" si="78"/>
        <v>5</v>
      </c>
      <c r="J2550" s="11">
        <f t="shared" si="79"/>
        <v>0</v>
      </c>
    </row>
    <row r="2551" spans="2:10" x14ac:dyDescent="0.3">
      <c r="B2551" s="7">
        <v>41425</v>
      </c>
      <c r="C2551" s="9">
        <v>-30000</v>
      </c>
      <c r="D2551" s="4" t="s">
        <v>178</v>
      </c>
      <c r="E2551" s="4" t="s">
        <v>33</v>
      </c>
      <c r="F2551" s="4" t="s">
        <v>170</v>
      </c>
      <c r="H2551" s="11">
        <f t="shared" si="78"/>
        <v>0</v>
      </c>
      <c r="I2551" s="11">
        <f t="shared" si="78"/>
        <v>5</v>
      </c>
      <c r="J2551" s="11">
        <f t="shared" si="79"/>
        <v>0</v>
      </c>
    </row>
    <row r="2552" spans="2:10" x14ac:dyDescent="0.3">
      <c r="B2552" s="7">
        <v>41425</v>
      </c>
      <c r="C2552" s="9">
        <v>-23750</v>
      </c>
      <c r="D2552" s="4" t="s">
        <v>178</v>
      </c>
      <c r="E2552" s="4" t="s">
        <v>33</v>
      </c>
      <c r="F2552" s="4" t="s">
        <v>171</v>
      </c>
      <c r="H2552" s="11">
        <f t="shared" si="78"/>
        <v>0</v>
      </c>
      <c r="I2552" s="11">
        <f t="shared" si="78"/>
        <v>5</v>
      </c>
      <c r="J2552" s="11">
        <f t="shared" si="79"/>
        <v>0</v>
      </c>
    </row>
    <row r="2553" spans="2:10" x14ac:dyDescent="0.3">
      <c r="B2553" s="7">
        <v>41425</v>
      </c>
      <c r="C2553" s="9">
        <v>-16312.5</v>
      </c>
      <c r="D2553" s="4" t="s">
        <v>178</v>
      </c>
      <c r="E2553" s="4" t="s">
        <v>33</v>
      </c>
      <c r="F2553" s="4" t="s">
        <v>172</v>
      </c>
      <c r="H2553" s="11">
        <f t="shared" si="78"/>
        <v>0</v>
      </c>
      <c r="I2553" s="11">
        <f t="shared" si="78"/>
        <v>5</v>
      </c>
      <c r="J2553" s="11">
        <f t="shared" si="79"/>
        <v>0</v>
      </c>
    </row>
    <row r="2554" spans="2:10" x14ac:dyDescent="0.3">
      <c r="B2554" s="7">
        <v>41425</v>
      </c>
      <c r="C2554" s="9">
        <v>-20000</v>
      </c>
      <c r="D2554" s="4" t="s">
        <v>178</v>
      </c>
      <c r="E2554" s="4" t="s">
        <v>33</v>
      </c>
      <c r="F2554" s="4" t="s">
        <v>173</v>
      </c>
      <c r="H2554" s="11">
        <f t="shared" si="78"/>
        <v>0</v>
      </c>
      <c r="I2554" s="11">
        <f t="shared" si="78"/>
        <v>5</v>
      </c>
      <c r="J2554" s="11">
        <f t="shared" si="79"/>
        <v>0</v>
      </c>
    </row>
    <row r="2555" spans="2:10" x14ac:dyDescent="0.3">
      <c r="B2555" s="7">
        <v>41425</v>
      </c>
      <c r="C2555" s="9">
        <v>-87150</v>
      </c>
      <c r="D2555" s="4" t="s">
        <v>178</v>
      </c>
      <c r="E2555" s="4" t="s">
        <v>33</v>
      </c>
      <c r="F2555" s="4" t="s">
        <v>174</v>
      </c>
      <c r="H2555" s="11">
        <f t="shared" si="78"/>
        <v>0</v>
      </c>
      <c r="I2555" s="11">
        <f t="shared" si="78"/>
        <v>5</v>
      </c>
      <c r="J2555" s="11">
        <f t="shared" si="79"/>
        <v>0</v>
      </c>
    </row>
    <row r="2556" spans="2:10" x14ac:dyDescent="0.3">
      <c r="B2556" s="7">
        <v>41455</v>
      </c>
      <c r="C2556" s="9">
        <v>-37500</v>
      </c>
      <c r="D2556" s="4" t="s">
        <v>178</v>
      </c>
      <c r="E2556" s="4" t="s">
        <v>33</v>
      </c>
      <c r="F2556" s="4" t="s">
        <v>169</v>
      </c>
      <c r="H2556" s="11">
        <f t="shared" si="78"/>
        <v>0</v>
      </c>
      <c r="I2556" s="11">
        <f t="shared" si="78"/>
        <v>6</v>
      </c>
      <c r="J2556" s="11">
        <f t="shared" si="79"/>
        <v>0</v>
      </c>
    </row>
    <row r="2557" spans="2:10" x14ac:dyDescent="0.3">
      <c r="B2557" s="7">
        <v>41455</v>
      </c>
      <c r="C2557" s="9">
        <v>-30000</v>
      </c>
      <c r="D2557" s="4" t="s">
        <v>178</v>
      </c>
      <c r="E2557" s="4" t="s">
        <v>33</v>
      </c>
      <c r="F2557" s="4" t="s">
        <v>170</v>
      </c>
      <c r="H2557" s="11">
        <f t="shared" si="78"/>
        <v>0</v>
      </c>
      <c r="I2557" s="11">
        <f t="shared" si="78"/>
        <v>6</v>
      </c>
      <c r="J2557" s="11">
        <f t="shared" si="79"/>
        <v>0</v>
      </c>
    </row>
    <row r="2558" spans="2:10" x14ac:dyDescent="0.3">
      <c r="B2558" s="7">
        <v>41455</v>
      </c>
      <c r="C2558" s="9">
        <v>-23750</v>
      </c>
      <c r="D2558" s="4" t="s">
        <v>178</v>
      </c>
      <c r="E2558" s="4" t="s">
        <v>33</v>
      </c>
      <c r="F2558" s="4" t="s">
        <v>171</v>
      </c>
      <c r="H2558" s="11">
        <f t="shared" si="78"/>
        <v>0</v>
      </c>
      <c r="I2558" s="11">
        <f t="shared" si="78"/>
        <v>6</v>
      </c>
      <c r="J2558" s="11">
        <f t="shared" si="79"/>
        <v>0</v>
      </c>
    </row>
    <row r="2559" spans="2:10" x14ac:dyDescent="0.3">
      <c r="B2559" s="7">
        <v>41455</v>
      </c>
      <c r="C2559" s="9">
        <v>-16312.5</v>
      </c>
      <c r="D2559" s="4" t="s">
        <v>178</v>
      </c>
      <c r="E2559" s="4" t="s">
        <v>33</v>
      </c>
      <c r="F2559" s="4" t="s">
        <v>172</v>
      </c>
      <c r="H2559" s="11">
        <f t="shared" si="78"/>
        <v>0</v>
      </c>
      <c r="I2559" s="11">
        <f t="shared" si="78"/>
        <v>6</v>
      </c>
      <c r="J2559" s="11">
        <f t="shared" si="79"/>
        <v>0</v>
      </c>
    </row>
    <row r="2560" spans="2:10" x14ac:dyDescent="0.3">
      <c r="B2560" s="7">
        <v>41455</v>
      </c>
      <c r="C2560" s="9">
        <v>-20000</v>
      </c>
      <c r="D2560" s="4" t="s">
        <v>178</v>
      </c>
      <c r="E2560" s="4" t="s">
        <v>33</v>
      </c>
      <c r="F2560" s="4" t="s">
        <v>173</v>
      </c>
      <c r="H2560" s="11">
        <f t="shared" si="78"/>
        <v>0</v>
      </c>
      <c r="I2560" s="11">
        <f t="shared" si="78"/>
        <v>6</v>
      </c>
      <c r="J2560" s="11">
        <f t="shared" si="79"/>
        <v>0</v>
      </c>
    </row>
    <row r="2561" spans="1:10" x14ac:dyDescent="0.3">
      <c r="B2561" s="7">
        <v>41455</v>
      </c>
      <c r="C2561" s="9">
        <v>-94000</v>
      </c>
      <c r="D2561" s="4" t="s">
        <v>178</v>
      </c>
      <c r="E2561" s="4" t="s">
        <v>33</v>
      </c>
      <c r="F2561" s="4" t="s">
        <v>174</v>
      </c>
      <c r="H2561" s="11">
        <f t="shared" si="78"/>
        <v>0</v>
      </c>
      <c r="I2561" s="11">
        <f t="shared" si="78"/>
        <v>6</v>
      </c>
      <c r="J2561" s="11">
        <f t="shared" si="79"/>
        <v>0</v>
      </c>
    </row>
    <row r="2562" spans="1:10" x14ac:dyDescent="0.3">
      <c r="A2562" s="7">
        <v>41289</v>
      </c>
      <c r="C2562" s="9">
        <v>-18750</v>
      </c>
      <c r="D2562" s="4" t="s">
        <v>9</v>
      </c>
      <c r="E2562" s="4" t="s">
        <v>33</v>
      </c>
      <c r="F2562" s="4" t="s">
        <v>169</v>
      </c>
      <c r="H2562" s="11">
        <f t="shared" si="78"/>
        <v>1</v>
      </c>
      <c r="I2562" s="11">
        <f t="shared" si="78"/>
        <v>0</v>
      </c>
      <c r="J2562" s="11">
        <f t="shared" si="79"/>
        <v>3</v>
      </c>
    </row>
    <row r="2563" spans="1:10" x14ac:dyDescent="0.3">
      <c r="A2563" s="7">
        <v>41289</v>
      </c>
      <c r="C2563" s="9">
        <v>-15000</v>
      </c>
      <c r="D2563" s="4" t="s">
        <v>9</v>
      </c>
      <c r="E2563" s="4" t="s">
        <v>33</v>
      </c>
      <c r="F2563" s="4" t="s">
        <v>170</v>
      </c>
      <c r="H2563" s="11">
        <f t="shared" si="78"/>
        <v>1</v>
      </c>
      <c r="I2563" s="11">
        <f t="shared" si="78"/>
        <v>0</v>
      </c>
      <c r="J2563" s="11">
        <f t="shared" si="79"/>
        <v>3</v>
      </c>
    </row>
    <row r="2564" spans="1:10" x14ac:dyDescent="0.3">
      <c r="A2564" s="7">
        <v>41289</v>
      </c>
      <c r="C2564" s="9">
        <v>-11875</v>
      </c>
      <c r="D2564" s="4" t="s">
        <v>9</v>
      </c>
      <c r="E2564" s="4" t="s">
        <v>33</v>
      </c>
      <c r="F2564" s="4" t="s">
        <v>171</v>
      </c>
      <c r="H2564" s="11">
        <f t="shared" ref="H2564:I2627" si="80">IF(ISBLANK(A2564),0,MONTH(A2564))</f>
        <v>1</v>
      </c>
      <c r="I2564" s="11">
        <f t="shared" si="80"/>
        <v>0</v>
      </c>
      <c r="J2564" s="11">
        <f t="shared" ref="J2564:J2627" si="81">WEEKNUM(A2564)</f>
        <v>3</v>
      </c>
    </row>
    <row r="2565" spans="1:10" x14ac:dyDescent="0.3">
      <c r="A2565" s="7">
        <v>41289</v>
      </c>
      <c r="C2565" s="9">
        <v>-8156.25</v>
      </c>
      <c r="D2565" s="4" t="s">
        <v>15</v>
      </c>
      <c r="E2565" s="4" t="s">
        <v>33</v>
      </c>
      <c r="F2565" s="4" t="s">
        <v>172</v>
      </c>
      <c r="H2565" s="11">
        <f t="shared" si="80"/>
        <v>1</v>
      </c>
      <c r="I2565" s="11">
        <f t="shared" si="80"/>
        <v>0</v>
      </c>
      <c r="J2565" s="11">
        <f t="shared" si="81"/>
        <v>3</v>
      </c>
    </row>
    <row r="2566" spans="1:10" x14ac:dyDescent="0.3">
      <c r="A2566" s="7">
        <v>41289</v>
      </c>
      <c r="C2566" s="9">
        <v>-10000</v>
      </c>
      <c r="D2566" s="4" t="s">
        <v>9</v>
      </c>
      <c r="E2566" s="4" t="s">
        <v>33</v>
      </c>
      <c r="F2566" s="4" t="s">
        <v>173</v>
      </c>
      <c r="H2566" s="11">
        <f t="shared" si="80"/>
        <v>1</v>
      </c>
      <c r="I2566" s="11">
        <f t="shared" si="80"/>
        <v>0</v>
      </c>
      <c r="J2566" s="11">
        <f t="shared" si="81"/>
        <v>3</v>
      </c>
    </row>
    <row r="2567" spans="1:10" x14ac:dyDescent="0.3">
      <c r="A2567" s="7">
        <v>41289</v>
      </c>
      <c r="C2567" s="9">
        <v>-31600</v>
      </c>
      <c r="D2567" s="4" t="s">
        <v>15</v>
      </c>
      <c r="E2567" s="4" t="s">
        <v>33</v>
      </c>
      <c r="F2567" s="4" t="s">
        <v>174</v>
      </c>
      <c r="H2567" s="11">
        <f t="shared" si="80"/>
        <v>1</v>
      </c>
      <c r="I2567" s="11">
        <f t="shared" si="80"/>
        <v>0</v>
      </c>
      <c r="J2567" s="11">
        <f t="shared" si="81"/>
        <v>3</v>
      </c>
    </row>
    <row r="2568" spans="1:10" x14ac:dyDescent="0.3">
      <c r="A2568" s="7">
        <v>41320</v>
      </c>
      <c r="C2568" s="9">
        <v>-18750</v>
      </c>
      <c r="D2568" s="4" t="s">
        <v>16</v>
      </c>
      <c r="E2568" s="4" t="s">
        <v>33</v>
      </c>
      <c r="F2568" s="4" t="s">
        <v>169</v>
      </c>
      <c r="H2568" s="11">
        <f t="shared" si="80"/>
        <v>2</v>
      </c>
      <c r="I2568" s="11">
        <f t="shared" si="80"/>
        <v>0</v>
      </c>
      <c r="J2568" s="11">
        <f t="shared" si="81"/>
        <v>7</v>
      </c>
    </row>
    <row r="2569" spans="1:10" x14ac:dyDescent="0.3">
      <c r="A2569" s="7">
        <v>41320</v>
      </c>
      <c r="C2569" s="9">
        <v>-15000</v>
      </c>
      <c r="D2569" s="4" t="s">
        <v>15</v>
      </c>
      <c r="E2569" s="4" t="s">
        <v>33</v>
      </c>
      <c r="F2569" s="4" t="s">
        <v>170</v>
      </c>
      <c r="H2569" s="11">
        <f t="shared" si="80"/>
        <v>2</v>
      </c>
      <c r="I2569" s="11">
        <f t="shared" si="80"/>
        <v>0</v>
      </c>
      <c r="J2569" s="11">
        <f t="shared" si="81"/>
        <v>7</v>
      </c>
    </row>
    <row r="2570" spans="1:10" x14ac:dyDescent="0.3">
      <c r="A2570" s="7">
        <v>41320</v>
      </c>
      <c r="C2570" s="9">
        <v>-11875</v>
      </c>
      <c r="D2570" s="4" t="s">
        <v>16</v>
      </c>
      <c r="E2570" s="4" t="s">
        <v>33</v>
      </c>
      <c r="F2570" s="4" t="s">
        <v>171</v>
      </c>
      <c r="H2570" s="11">
        <f t="shared" si="80"/>
        <v>2</v>
      </c>
      <c r="I2570" s="11">
        <f t="shared" si="80"/>
        <v>0</v>
      </c>
      <c r="J2570" s="11">
        <f t="shared" si="81"/>
        <v>7</v>
      </c>
    </row>
    <row r="2571" spans="1:10" x14ac:dyDescent="0.3">
      <c r="A2571" s="7">
        <v>41320</v>
      </c>
      <c r="C2571" s="9">
        <v>-8156.25</v>
      </c>
      <c r="D2571" s="4" t="s">
        <v>16</v>
      </c>
      <c r="E2571" s="4" t="s">
        <v>33</v>
      </c>
      <c r="F2571" s="4" t="s">
        <v>172</v>
      </c>
      <c r="H2571" s="11">
        <f t="shared" si="80"/>
        <v>2</v>
      </c>
      <c r="I2571" s="11">
        <f t="shared" si="80"/>
        <v>0</v>
      </c>
      <c r="J2571" s="11">
        <f t="shared" si="81"/>
        <v>7</v>
      </c>
    </row>
    <row r="2572" spans="1:10" x14ac:dyDescent="0.3">
      <c r="A2572" s="7">
        <v>41320</v>
      </c>
      <c r="C2572" s="9">
        <v>-10000</v>
      </c>
      <c r="D2572" s="4" t="s">
        <v>15</v>
      </c>
      <c r="E2572" s="4" t="s">
        <v>33</v>
      </c>
      <c r="F2572" s="4" t="s">
        <v>173</v>
      </c>
      <c r="H2572" s="11">
        <f t="shared" si="80"/>
        <v>2</v>
      </c>
      <c r="I2572" s="11">
        <f t="shared" si="80"/>
        <v>0</v>
      </c>
      <c r="J2572" s="11">
        <f t="shared" si="81"/>
        <v>7</v>
      </c>
    </row>
    <row r="2573" spans="1:10" x14ac:dyDescent="0.3">
      <c r="A2573" s="7">
        <v>41320</v>
      </c>
      <c r="C2573" s="9">
        <v>-39175</v>
      </c>
      <c r="D2573" s="4" t="s">
        <v>15</v>
      </c>
      <c r="E2573" s="4" t="s">
        <v>33</v>
      </c>
      <c r="F2573" s="4" t="s">
        <v>174</v>
      </c>
      <c r="H2573" s="11">
        <f t="shared" si="80"/>
        <v>2</v>
      </c>
      <c r="I2573" s="11">
        <f t="shared" si="80"/>
        <v>0</v>
      </c>
      <c r="J2573" s="11">
        <f t="shared" si="81"/>
        <v>7</v>
      </c>
    </row>
    <row r="2574" spans="1:10" x14ac:dyDescent="0.3">
      <c r="A2574" s="7">
        <v>41348</v>
      </c>
      <c r="C2574" s="9">
        <v>-18750</v>
      </c>
      <c r="D2574" s="4" t="s">
        <v>15</v>
      </c>
      <c r="E2574" s="4" t="s">
        <v>33</v>
      </c>
      <c r="F2574" s="4" t="s">
        <v>169</v>
      </c>
      <c r="H2574" s="11">
        <f t="shared" si="80"/>
        <v>3</v>
      </c>
      <c r="I2574" s="11">
        <f t="shared" si="80"/>
        <v>0</v>
      </c>
      <c r="J2574" s="11">
        <f t="shared" si="81"/>
        <v>11</v>
      </c>
    </row>
    <row r="2575" spans="1:10" x14ac:dyDescent="0.3">
      <c r="A2575" s="7">
        <v>41348</v>
      </c>
      <c r="C2575" s="9">
        <v>-15000</v>
      </c>
      <c r="D2575" s="4" t="s">
        <v>16</v>
      </c>
      <c r="E2575" s="4" t="s">
        <v>33</v>
      </c>
      <c r="F2575" s="4" t="s">
        <v>170</v>
      </c>
      <c r="H2575" s="11">
        <f t="shared" si="80"/>
        <v>3</v>
      </c>
      <c r="I2575" s="11">
        <f t="shared" si="80"/>
        <v>0</v>
      </c>
      <c r="J2575" s="11">
        <f t="shared" si="81"/>
        <v>11</v>
      </c>
    </row>
    <row r="2576" spans="1:10" x14ac:dyDescent="0.3">
      <c r="A2576" s="7">
        <v>41348</v>
      </c>
      <c r="C2576" s="9">
        <v>-11875</v>
      </c>
      <c r="D2576" s="4" t="s">
        <v>16</v>
      </c>
      <c r="E2576" s="4" t="s">
        <v>33</v>
      </c>
      <c r="F2576" s="4" t="s">
        <v>171</v>
      </c>
      <c r="H2576" s="11">
        <f t="shared" si="80"/>
        <v>3</v>
      </c>
      <c r="I2576" s="11">
        <f t="shared" si="80"/>
        <v>0</v>
      </c>
      <c r="J2576" s="11">
        <f t="shared" si="81"/>
        <v>11</v>
      </c>
    </row>
    <row r="2577" spans="1:10" x14ac:dyDescent="0.3">
      <c r="A2577" s="7">
        <v>41348</v>
      </c>
      <c r="C2577" s="9">
        <v>-8156.25</v>
      </c>
      <c r="D2577" s="4" t="s">
        <v>15</v>
      </c>
      <c r="E2577" s="4" t="s">
        <v>33</v>
      </c>
      <c r="F2577" s="4" t="s">
        <v>172</v>
      </c>
      <c r="H2577" s="11">
        <f t="shared" si="80"/>
        <v>3</v>
      </c>
      <c r="I2577" s="11">
        <f t="shared" si="80"/>
        <v>0</v>
      </c>
      <c r="J2577" s="11">
        <f t="shared" si="81"/>
        <v>11</v>
      </c>
    </row>
    <row r="2578" spans="1:10" x14ac:dyDescent="0.3">
      <c r="A2578" s="7">
        <v>41348</v>
      </c>
      <c r="C2578" s="9">
        <v>-10000</v>
      </c>
      <c r="D2578" s="4" t="s">
        <v>15</v>
      </c>
      <c r="E2578" s="4" t="s">
        <v>33</v>
      </c>
      <c r="F2578" s="4" t="s">
        <v>173</v>
      </c>
      <c r="H2578" s="11">
        <f t="shared" si="80"/>
        <v>3</v>
      </c>
      <c r="I2578" s="11">
        <f t="shared" si="80"/>
        <v>0</v>
      </c>
      <c r="J2578" s="11">
        <f t="shared" si="81"/>
        <v>11</v>
      </c>
    </row>
    <row r="2579" spans="1:10" x14ac:dyDescent="0.3">
      <c r="A2579" s="7">
        <v>41348</v>
      </c>
      <c r="C2579" s="9">
        <v>-35975</v>
      </c>
      <c r="D2579" s="4" t="s">
        <v>16</v>
      </c>
      <c r="E2579" s="4" t="s">
        <v>33</v>
      </c>
      <c r="F2579" s="4" t="s">
        <v>174</v>
      </c>
      <c r="H2579" s="11">
        <f t="shared" si="80"/>
        <v>3</v>
      </c>
      <c r="I2579" s="11">
        <f t="shared" si="80"/>
        <v>0</v>
      </c>
      <c r="J2579" s="11">
        <f t="shared" si="81"/>
        <v>11</v>
      </c>
    </row>
    <row r="2580" spans="1:10" x14ac:dyDescent="0.3">
      <c r="A2580" s="7">
        <v>41379</v>
      </c>
      <c r="C2580" s="9">
        <v>-18750</v>
      </c>
      <c r="D2580" s="4" t="s">
        <v>16</v>
      </c>
      <c r="E2580" s="4" t="s">
        <v>33</v>
      </c>
      <c r="F2580" s="4" t="s">
        <v>169</v>
      </c>
      <c r="H2580" s="11">
        <f t="shared" si="80"/>
        <v>4</v>
      </c>
      <c r="I2580" s="11">
        <f t="shared" si="80"/>
        <v>0</v>
      </c>
      <c r="J2580" s="11">
        <f t="shared" si="81"/>
        <v>16</v>
      </c>
    </row>
    <row r="2581" spans="1:10" x14ac:dyDescent="0.3">
      <c r="A2581" s="7">
        <v>41379</v>
      </c>
      <c r="C2581" s="9">
        <v>-15000</v>
      </c>
      <c r="D2581" s="4" t="s">
        <v>16</v>
      </c>
      <c r="E2581" s="4" t="s">
        <v>33</v>
      </c>
      <c r="F2581" s="4" t="s">
        <v>170</v>
      </c>
      <c r="H2581" s="11">
        <f t="shared" si="80"/>
        <v>4</v>
      </c>
      <c r="I2581" s="11">
        <f t="shared" si="80"/>
        <v>0</v>
      </c>
      <c r="J2581" s="11">
        <f t="shared" si="81"/>
        <v>16</v>
      </c>
    </row>
    <row r="2582" spans="1:10" x14ac:dyDescent="0.3">
      <c r="A2582" s="7">
        <v>41379</v>
      </c>
      <c r="C2582" s="9">
        <v>-11875</v>
      </c>
      <c r="D2582" s="4" t="s">
        <v>16</v>
      </c>
      <c r="E2582" s="4" t="s">
        <v>33</v>
      </c>
      <c r="F2582" s="4" t="s">
        <v>171</v>
      </c>
      <c r="H2582" s="11">
        <f t="shared" si="80"/>
        <v>4</v>
      </c>
      <c r="I2582" s="11">
        <f t="shared" si="80"/>
        <v>0</v>
      </c>
      <c r="J2582" s="11">
        <f t="shared" si="81"/>
        <v>16</v>
      </c>
    </row>
    <row r="2583" spans="1:10" x14ac:dyDescent="0.3">
      <c r="A2583" s="7">
        <v>41379</v>
      </c>
      <c r="C2583" s="9">
        <v>-8156.25</v>
      </c>
      <c r="D2583" s="4" t="s">
        <v>16</v>
      </c>
      <c r="E2583" s="4" t="s">
        <v>33</v>
      </c>
      <c r="F2583" s="4" t="s">
        <v>172</v>
      </c>
      <c r="H2583" s="11">
        <f t="shared" si="80"/>
        <v>4</v>
      </c>
      <c r="I2583" s="11">
        <f t="shared" si="80"/>
        <v>0</v>
      </c>
      <c r="J2583" s="11">
        <f t="shared" si="81"/>
        <v>16</v>
      </c>
    </row>
    <row r="2584" spans="1:10" x14ac:dyDescent="0.3">
      <c r="A2584" s="7">
        <v>41379</v>
      </c>
      <c r="C2584" s="9">
        <v>-10000</v>
      </c>
      <c r="D2584" s="4" t="s">
        <v>9</v>
      </c>
      <c r="E2584" s="4" t="s">
        <v>33</v>
      </c>
      <c r="F2584" s="4" t="s">
        <v>173</v>
      </c>
      <c r="H2584" s="11">
        <f t="shared" si="80"/>
        <v>4</v>
      </c>
      <c r="I2584" s="11">
        <f t="shared" si="80"/>
        <v>0</v>
      </c>
      <c r="J2584" s="11">
        <f t="shared" si="81"/>
        <v>16</v>
      </c>
    </row>
    <row r="2585" spans="1:10" x14ac:dyDescent="0.3">
      <c r="A2585" s="7">
        <v>41379</v>
      </c>
      <c r="C2585" s="9">
        <v>-43580</v>
      </c>
      <c r="D2585" s="4" t="s">
        <v>15</v>
      </c>
      <c r="E2585" s="4" t="s">
        <v>33</v>
      </c>
      <c r="F2585" s="4" t="s">
        <v>174</v>
      </c>
      <c r="H2585" s="11">
        <f t="shared" si="80"/>
        <v>4</v>
      </c>
      <c r="I2585" s="11">
        <f t="shared" si="80"/>
        <v>0</v>
      </c>
      <c r="J2585" s="11">
        <f t="shared" si="81"/>
        <v>16</v>
      </c>
    </row>
    <row r="2586" spans="1:10" x14ac:dyDescent="0.3">
      <c r="A2586" s="7">
        <v>41409</v>
      </c>
      <c r="C2586" s="9">
        <v>-18750</v>
      </c>
      <c r="D2586" s="4" t="s">
        <v>9</v>
      </c>
      <c r="E2586" s="4" t="s">
        <v>33</v>
      </c>
      <c r="F2586" s="4" t="s">
        <v>169</v>
      </c>
      <c r="H2586" s="11">
        <f t="shared" si="80"/>
        <v>5</v>
      </c>
      <c r="I2586" s="11">
        <f t="shared" si="80"/>
        <v>0</v>
      </c>
      <c r="J2586" s="11">
        <f t="shared" si="81"/>
        <v>20</v>
      </c>
    </row>
    <row r="2587" spans="1:10" x14ac:dyDescent="0.3">
      <c r="A2587" s="7">
        <v>41409</v>
      </c>
      <c r="C2587" s="9">
        <v>-15000</v>
      </c>
      <c r="D2587" s="4" t="s">
        <v>15</v>
      </c>
      <c r="E2587" s="4" t="s">
        <v>33</v>
      </c>
      <c r="F2587" s="4" t="s">
        <v>170</v>
      </c>
      <c r="H2587" s="11">
        <f t="shared" si="80"/>
        <v>5</v>
      </c>
      <c r="I2587" s="11">
        <f t="shared" si="80"/>
        <v>0</v>
      </c>
      <c r="J2587" s="11">
        <f t="shared" si="81"/>
        <v>20</v>
      </c>
    </row>
    <row r="2588" spans="1:10" x14ac:dyDescent="0.3">
      <c r="A2588" s="7">
        <v>41409</v>
      </c>
      <c r="C2588" s="9">
        <v>-11875</v>
      </c>
      <c r="D2588" s="4" t="s">
        <v>9</v>
      </c>
      <c r="E2588" s="4" t="s">
        <v>33</v>
      </c>
      <c r="F2588" s="4" t="s">
        <v>171</v>
      </c>
      <c r="H2588" s="11">
        <f t="shared" si="80"/>
        <v>5</v>
      </c>
      <c r="I2588" s="11">
        <f t="shared" si="80"/>
        <v>0</v>
      </c>
      <c r="J2588" s="11">
        <f t="shared" si="81"/>
        <v>20</v>
      </c>
    </row>
    <row r="2589" spans="1:10" x14ac:dyDescent="0.3">
      <c r="A2589" s="7">
        <v>41409</v>
      </c>
      <c r="C2589" s="9">
        <v>-8156.25</v>
      </c>
      <c r="D2589" s="4" t="s">
        <v>15</v>
      </c>
      <c r="E2589" s="4" t="s">
        <v>33</v>
      </c>
      <c r="F2589" s="4" t="s">
        <v>172</v>
      </c>
      <c r="H2589" s="11">
        <f t="shared" si="80"/>
        <v>5</v>
      </c>
      <c r="I2589" s="11">
        <f t="shared" si="80"/>
        <v>0</v>
      </c>
      <c r="J2589" s="11">
        <f t="shared" si="81"/>
        <v>20</v>
      </c>
    </row>
    <row r="2590" spans="1:10" x14ac:dyDescent="0.3">
      <c r="A2590" s="7">
        <v>41409</v>
      </c>
      <c r="C2590" s="9">
        <v>-10000</v>
      </c>
      <c r="D2590" s="4" t="s">
        <v>16</v>
      </c>
      <c r="E2590" s="4" t="s">
        <v>33</v>
      </c>
      <c r="F2590" s="4" t="s">
        <v>173</v>
      </c>
      <c r="H2590" s="11">
        <f t="shared" si="80"/>
        <v>5</v>
      </c>
      <c r="I2590" s="11">
        <f t="shared" si="80"/>
        <v>0</v>
      </c>
      <c r="J2590" s="11">
        <f t="shared" si="81"/>
        <v>20</v>
      </c>
    </row>
    <row r="2591" spans="1:10" x14ac:dyDescent="0.3">
      <c r="A2591" s="7">
        <v>41409</v>
      </c>
      <c r="C2591" s="9">
        <v>-50125</v>
      </c>
      <c r="D2591" s="4" t="s">
        <v>15</v>
      </c>
      <c r="E2591" s="4" t="s">
        <v>33</v>
      </c>
      <c r="F2591" s="4" t="s">
        <v>174</v>
      </c>
      <c r="H2591" s="11">
        <f t="shared" si="80"/>
        <v>5</v>
      </c>
      <c r="I2591" s="11">
        <f t="shared" si="80"/>
        <v>0</v>
      </c>
      <c r="J2591" s="11">
        <f t="shared" si="81"/>
        <v>20</v>
      </c>
    </row>
    <row r="2592" spans="1:10" x14ac:dyDescent="0.3">
      <c r="A2592" s="7">
        <v>41440</v>
      </c>
      <c r="C2592" s="9">
        <v>-18750</v>
      </c>
      <c r="D2592" s="4" t="s">
        <v>16</v>
      </c>
      <c r="E2592" s="4" t="s">
        <v>33</v>
      </c>
      <c r="F2592" s="4" t="s">
        <v>169</v>
      </c>
      <c r="H2592" s="11">
        <f t="shared" si="80"/>
        <v>6</v>
      </c>
      <c r="I2592" s="11">
        <f t="shared" si="80"/>
        <v>0</v>
      </c>
      <c r="J2592" s="11">
        <f t="shared" si="81"/>
        <v>24</v>
      </c>
    </row>
    <row r="2593" spans="1:10" x14ac:dyDescent="0.3">
      <c r="A2593" s="7">
        <v>41440</v>
      </c>
      <c r="C2593" s="9">
        <v>-15000</v>
      </c>
      <c r="D2593" s="4" t="s">
        <v>15</v>
      </c>
      <c r="E2593" s="4" t="s">
        <v>33</v>
      </c>
      <c r="F2593" s="4" t="s">
        <v>170</v>
      </c>
      <c r="H2593" s="11">
        <f t="shared" si="80"/>
        <v>6</v>
      </c>
      <c r="I2593" s="11">
        <f t="shared" si="80"/>
        <v>0</v>
      </c>
      <c r="J2593" s="11">
        <f t="shared" si="81"/>
        <v>24</v>
      </c>
    </row>
    <row r="2594" spans="1:10" x14ac:dyDescent="0.3">
      <c r="A2594" s="7">
        <v>41440</v>
      </c>
      <c r="C2594" s="9">
        <v>-11875</v>
      </c>
      <c r="D2594" s="4" t="s">
        <v>16</v>
      </c>
      <c r="E2594" s="4" t="s">
        <v>33</v>
      </c>
      <c r="F2594" s="4" t="s">
        <v>171</v>
      </c>
      <c r="H2594" s="11">
        <f t="shared" si="80"/>
        <v>6</v>
      </c>
      <c r="I2594" s="11">
        <f t="shared" si="80"/>
        <v>0</v>
      </c>
      <c r="J2594" s="11">
        <f t="shared" si="81"/>
        <v>24</v>
      </c>
    </row>
    <row r="2595" spans="1:10" x14ac:dyDescent="0.3">
      <c r="A2595" s="7">
        <v>41440</v>
      </c>
      <c r="C2595" s="9">
        <v>-8156.25</v>
      </c>
      <c r="D2595" s="4" t="s">
        <v>9</v>
      </c>
      <c r="E2595" s="4" t="s">
        <v>33</v>
      </c>
      <c r="F2595" s="4" t="s">
        <v>172</v>
      </c>
      <c r="H2595" s="11">
        <f t="shared" si="80"/>
        <v>6</v>
      </c>
      <c r="I2595" s="11">
        <f t="shared" si="80"/>
        <v>0</v>
      </c>
      <c r="J2595" s="11">
        <f t="shared" si="81"/>
        <v>24</v>
      </c>
    </row>
    <row r="2596" spans="1:10" x14ac:dyDescent="0.3">
      <c r="A2596" s="7">
        <v>41440</v>
      </c>
      <c r="C2596" s="9">
        <v>-10000</v>
      </c>
      <c r="D2596" s="4" t="s">
        <v>16</v>
      </c>
      <c r="E2596" s="4" t="s">
        <v>33</v>
      </c>
      <c r="F2596" s="4" t="s">
        <v>173</v>
      </c>
      <c r="H2596" s="11">
        <f t="shared" si="80"/>
        <v>6</v>
      </c>
      <c r="I2596" s="11">
        <f t="shared" si="80"/>
        <v>0</v>
      </c>
      <c r="J2596" s="11">
        <f t="shared" si="81"/>
        <v>24</v>
      </c>
    </row>
    <row r="2597" spans="1:10" x14ac:dyDescent="0.3">
      <c r="A2597" s="7">
        <v>41440</v>
      </c>
      <c r="C2597" s="9">
        <v>-55014</v>
      </c>
      <c r="D2597" s="4" t="s">
        <v>16</v>
      </c>
      <c r="E2597" s="4" t="s">
        <v>33</v>
      </c>
      <c r="F2597" s="4" t="s">
        <v>174</v>
      </c>
      <c r="H2597" s="11">
        <f t="shared" si="80"/>
        <v>6</v>
      </c>
      <c r="I2597" s="11">
        <f t="shared" si="80"/>
        <v>0</v>
      </c>
      <c r="J2597" s="11">
        <f t="shared" si="81"/>
        <v>24</v>
      </c>
    </row>
    <row r="2598" spans="1:10" x14ac:dyDescent="0.3">
      <c r="A2598" s="7">
        <v>41299</v>
      </c>
      <c r="C2598" s="9">
        <v>-18750</v>
      </c>
      <c r="D2598" s="4" t="s">
        <v>15</v>
      </c>
      <c r="E2598" s="4" t="s">
        <v>33</v>
      </c>
      <c r="F2598" s="4" t="s">
        <v>169</v>
      </c>
      <c r="H2598" s="11">
        <f t="shared" si="80"/>
        <v>1</v>
      </c>
      <c r="I2598" s="11">
        <f t="shared" si="80"/>
        <v>0</v>
      </c>
      <c r="J2598" s="11">
        <f t="shared" si="81"/>
        <v>4</v>
      </c>
    </row>
    <row r="2599" spans="1:10" x14ac:dyDescent="0.3">
      <c r="A2599" s="7">
        <v>41299</v>
      </c>
      <c r="C2599" s="9">
        <v>-15000</v>
      </c>
      <c r="D2599" s="4" t="s">
        <v>9</v>
      </c>
      <c r="E2599" s="4" t="s">
        <v>33</v>
      </c>
      <c r="F2599" s="4" t="s">
        <v>170</v>
      </c>
      <c r="H2599" s="11">
        <f t="shared" si="80"/>
        <v>1</v>
      </c>
      <c r="I2599" s="11">
        <f t="shared" si="80"/>
        <v>0</v>
      </c>
      <c r="J2599" s="11">
        <f t="shared" si="81"/>
        <v>4</v>
      </c>
    </row>
    <row r="2600" spans="1:10" x14ac:dyDescent="0.3">
      <c r="A2600" s="7">
        <v>41299</v>
      </c>
      <c r="C2600" s="9">
        <v>-11875</v>
      </c>
      <c r="D2600" s="4" t="s">
        <v>16</v>
      </c>
      <c r="E2600" s="4" t="s">
        <v>33</v>
      </c>
      <c r="F2600" s="4" t="s">
        <v>171</v>
      </c>
      <c r="H2600" s="11">
        <f t="shared" si="80"/>
        <v>1</v>
      </c>
      <c r="I2600" s="11">
        <f t="shared" si="80"/>
        <v>0</v>
      </c>
      <c r="J2600" s="11">
        <f t="shared" si="81"/>
        <v>4</v>
      </c>
    </row>
    <row r="2601" spans="1:10" x14ac:dyDescent="0.3">
      <c r="A2601" s="7">
        <v>41299</v>
      </c>
      <c r="C2601" s="9">
        <v>-8156.25</v>
      </c>
      <c r="D2601" s="4" t="s">
        <v>16</v>
      </c>
      <c r="E2601" s="4" t="s">
        <v>33</v>
      </c>
      <c r="F2601" s="4" t="s">
        <v>172</v>
      </c>
      <c r="H2601" s="11">
        <f t="shared" si="80"/>
        <v>1</v>
      </c>
      <c r="I2601" s="11">
        <f t="shared" si="80"/>
        <v>0</v>
      </c>
      <c r="J2601" s="11">
        <f t="shared" si="81"/>
        <v>4</v>
      </c>
    </row>
    <row r="2602" spans="1:10" x14ac:dyDescent="0.3">
      <c r="A2602" s="7">
        <v>41299</v>
      </c>
      <c r="C2602" s="9">
        <v>-10000</v>
      </c>
      <c r="D2602" s="4" t="s">
        <v>9</v>
      </c>
      <c r="E2602" s="4" t="s">
        <v>33</v>
      </c>
      <c r="F2602" s="4" t="s">
        <v>173</v>
      </c>
      <c r="H2602" s="11">
        <f t="shared" si="80"/>
        <v>1</v>
      </c>
      <c r="I2602" s="11">
        <f t="shared" si="80"/>
        <v>0</v>
      </c>
      <c r="J2602" s="11">
        <f t="shared" si="81"/>
        <v>4</v>
      </c>
    </row>
    <row r="2603" spans="1:10" x14ac:dyDescent="0.3">
      <c r="A2603" s="7">
        <v>41299</v>
      </c>
      <c r="C2603" s="9">
        <v>-31250</v>
      </c>
      <c r="D2603" s="4" t="s">
        <v>15</v>
      </c>
      <c r="E2603" s="4" t="s">
        <v>33</v>
      </c>
      <c r="F2603" s="4" t="s">
        <v>174</v>
      </c>
      <c r="H2603" s="11">
        <f t="shared" si="80"/>
        <v>1</v>
      </c>
      <c r="I2603" s="11">
        <f t="shared" si="80"/>
        <v>0</v>
      </c>
      <c r="J2603" s="11">
        <f t="shared" si="81"/>
        <v>4</v>
      </c>
    </row>
    <row r="2604" spans="1:10" x14ac:dyDescent="0.3">
      <c r="A2604" s="7">
        <v>41330</v>
      </c>
      <c r="C2604" s="9">
        <v>-18750</v>
      </c>
      <c r="D2604" s="4" t="s">
        <v>9</v>
      </c>
      <c r="E2604" s="4" t="s">
        <v>33</v>
      </c>
      <c r="F2604" s="4" t="s">
        <v>169</v>
      </c>
      <c r="H2604" s="11">
        <f t="shared" si="80"/>
        <v>2</v>
      </c>
      <c r="I2604" s="11">
        <f t="shared" si="80"/>
        <v>0</v>
      </c>
      <c r="J2604" s="11">
        <f t="shared" si="81"/>
        <v>9</v>
      </c>
    </row>
    <row r="2605" spans="1:10" x14ac:dyDescent="0.3">
      <c r="A2605" s="7">
        <v>41330</v>
      </c>
      <c r="C2605" s="9">
        <v>-15000</v>
      </c>
      <c r="D2605" s="4" t="s">
        <v>9</v>
      </c>
      <c r="E2605" s="4" t="s">
        <v>33</v>
      </c>
      <c r="F2605" s="4" t="s">
        <v>170</v>
      </c>
      <c r="H2605" s="11">
        <f t="shared" si="80"/>
        <v>2</v>
      </c>
      <c r="I2605" s="11">
        <f t="shared" si="80"/>
        <v>0</v>
      </c>
      <c r="J2605" s="11">
        <f t="shared" si="81"/>
        <v>9</v>
      </c>
    </row>
    <row r="2606" spans="1:10" x14ac:dyDescent="0.3">
      <c r="A2606" s="7">
        <v>41330</v>
      </c>
      <c r="C2606" s="9">
        <v>-11875</v>
      </c>
      <c r="D2606" s="4" t="s">
        <v>15</v>
      </c>
      <c r="E2606" s="4" t="s">
        <v>33</v>
      </c>
      <c r="F2606" s="4" t="s">
        <v>171</v>
      </c>
      <c r="H2606" s="11">
        <f t="shared" si="80"/>
        <v>2</v>
      </c>
      <c r="I2606" s="11">
        <f t="shared" si="80"/>
        <v>0</v>
      </c>
      <c r="J2606" s="11">
        <f t="shared" si="81"/>
        <v>9</v>
      </c>
    </row>
    <row r="2607" spans="1:10" x14ac:dyDescent="0.3">
      <c r="A2607" s="7">
        <v>41330</v>
      </c>
      <c r="C2607" s="9">
        <v>-8156.25</v>
      </c>
      <c r="D2607" s="4" t="s">
        <v>9</v>
      </c>
      <c r="E2607" s="4" t="s">
        <v>33</v>
      </c>
      <c r="F2607" s="4" t="s">
        <v>172</v>
      </c>
      <c r="H2607" s="11">
        <f t="shared" si="80"/>
        <v>2</v>
      </c>
      <c r="I2607" s="11">
        <f t="shared" si="80"/>
        <v>0</v>
      </c>
      <c r="J2607" s="11">
        <f t="shared" si="81"/>
        <v>9</v>
      </c>
    </row>
    <row r="2608" spans="1:10" x14ac:dyDescent="0.3">
      <c r="A2608" s="7">
        <v>41330</v>
      </c>
      <c r="C2608" s="9">
        <v>-10000</v>
      </c>
      <c r="D2608" s="4" t="s">
        <v>15</v>
      </c>
      <c r="E2608" s="4" t="s">
        <v>33</v>
      </c>
      <c r="F2608" s="4" t="s">
        <v>173</v>
      </c>
      <c r="H2608" s="11">
        <f t="shared" si="80"/>
        <v>2</v>
      </c>
      <c r="I2608" s="11">
        <f t="shared" si="80"/>
        <v>0</v>
      </c>
      <c r="J2608" s="11">
        <f t="shared" si="81"/>
        <v>9</v>
      </c>
    </row>
    <row r="2609" spans="1:10" x14ac:dyDescent="0.3">
      <c r="A2609" s="7">
        <v>41330</v>
      </c>
      <c r="C2609" s="9">
        <v>-31250</v>
      </c>
      <c r="D2609" s="4" t="s">
        <v>16</v>
      </c>
      <c r="E2609" s="4" t="s">
        <v>33</v>
      </c>
      <c r="F2609" s="4" t="s">
        <v>174</v>
      </c>
      <c r="H2609" s="11">
        <f t="shared" si="80"/>
        <v>2</v>
      </c>
      <c r="I2609" s="11">
        <f t="shared" si="80"/>
        <v>0</v>
      </c>
      <c r="J2609" s="11">
        <f t="shared" si="81"/>
        <v>9</v>
      </c>
    </row>
    <row r="2610" spans="1:10" x14ac:dyDescent="0.3">
      <c r="A2610" s="7">
        <v>41358</v>
      </c>
      <c r="C2610" s="9">
        <v>-18750</v>
      </c>
      <c r="D2610" s="4" t="s">
        <v>15</v>
      </c>
      <c r="E2610" s="4" t="s">
        <v>33</v>
      </c>
      <c r="F2610" s="4" t="s">
        <v>169</v>
      </c>
      <c r="H2610" s="11">
        <f t="shared" si="80"/>
        <v>3</v>
      </c>
      <c r="I2610" s="11">
        <f t="shared" si="80"/>
        <v>0</v>
      </c>
      <c r="J2610" s="11">
        <f t="shared" si="81"/>
        <v>13</v>
      </c>
    </row>
    <row r="2611" spans="1:10" x14ac:dyDescent="0.3">
      <c r="A2611" s="7">
        <v>41358</v>
      </c>
      <c r="C2611" s="9">
        <v>-15000</v>
      </c>
      <c r="D2611" s="4" t="s">
        <v>15</v>
      </c>
      <c r="E2611" s="4" t="s">
        <v>33</v>
      </c>
      <c r="F2611" s="4" t="s">
        <v>170</v>
      </c>
      <c r="H2611" s="11">
        <f t="shared" si="80"/>
        <v>3</v>
      </c>
      <c r="I2611" s="11">
        <f t="shared" si="80"/>
        <v>0</v>
      </c>
      <c r="J2611" s="11">
        <f t="shared" si="81"/>
        <v>13</v>
      </c>
    </row>
    <row r="2612" spans="1:10" x14ac:dyDescent="0.3">
      <c r="A2612" s="7">
        <v>41358</v>
      </c>
      <c r="C2612" s="9">
        <v>-11875</v>
      </c>
      <c r="D2612" s="4" t="s">
        <v>16</v>
      </c>
      <c r="E2612" s="4" t="s">
        <v>33</v>
      </c>
      <c r="F2612" s="4" t="s">
        <v>171</v>
      </c>
      <c r="H2612" s="11">
        <f t="shared" si="80"/>
        <v>3</v>
      </c>
      <c r="I2612" s="11">
        <f t="shared" si="80"/>
        <v>0</v>
      </c>
      <c r="J2612" s="11">
        <f t="shared" si="81"/>
        <v>13</v>
      </c>
    </row>
    <row r="2613" spans="1:10" x14ac:dyDescent="0.3">
      <c r="A2613" s="7">
        <v>41358</v>
      </c>
      <c r="C2613" s="9">
        <v>-8156.25</v>
      </c>
      <c r="D2613" s="4" t="s">
        <v>9</v>
      </c>
      <c r="E2613" s="4" t="s">
        <v>33</v>
      </c>
      <c r="F2613" s="4" t="s">
        <v>172</v>
      </c>
      <c r="H2613" s="11">
        <f t="shared" si="80"/>
        <v>3</v>
      </c>
      <c r="I2613" s="11">
        <f t="shared" si="80"/>
        <v>0</v>
      </c>
      <c r="J2613" s="11">
        <f t="shared" si="81"/>
        <v>13</v>
      </c>
    </row>
    <row r="2614" spans="1:10" x14ac:dyDescent="0.3">
      <c r="A2614" s="7">
        <v>41358</v>
      </c>
      <c r="C2614" s="9">
        <v>-10000</v>
      </c>
      <c r="D2614" s="4" t="s">
        <v>15</v>
      </c>
      <c r="E2614" s="4" t="s">
        <v>33</v>
      </c>
      <c r="F2614" s="4" t="s">
        <v>173</v>
      </c>
      <c r="H2614" s="11">
        <f t="shared" si="80"/>
        <v>3</v>
      </c>
      <c r="I2614" s="11">
        <f t="shared" si="80"/>
        <v>0</v>
      </c>
      <c r="J2614" s="11">
        <f t="shared" si="81"/>
        <v>13</v>
      </c>
    </row>
    <row r="2615" spans="1:10" x14ac:dyDescent="0.3">
      <c r="A2615" s="7">
        <v>41358</v>
      </c>
      <c r="C2615" s="9">
        <v>-31250</v>
      </c>
      <c r="D2615" s="4" t="s">
        <v>9</v>
      </c>
      <c r="E2615" s="4" t="s">
        <v>33</v>
      </c>
      <c r="F2615" s="4" t="s">
        <v>174</v>
      </c>
      <c r="H2615" s="11">
        <f t="shared" si="80"/>
        <v>3</v>
      </c>
      <c r="I2615" s="11">
        <f t="shared" si="80"/>
        <v>0</v>
      </c>
      <c r="J2615" s="11">
        <f t="shared" si="81"/>
        <v>13</v>
      </c>
    </row>
    <row r="2616" spans="1:10" x14ac:dyDescent="0.3">
      <c r="A2616" s="7">
        <v>41389</v>
      </c>
      <c r="C2616" s="9">
        <v>-18750</v>
      </c>
      <c r="D2616" s="4" t="s">
        <v>9</v>
      </c>
      <c r="E2616" s="4" t="s">
        <v>33</v>
      </c>
      <c r="F2616" s="4" t="s">
        <v>169</v>
      </c>
      <c r="H2616" s="11">
        <f t="shared" si="80"/>
        <v>4</v>
      </c>
      <c r="I2616" s="11">
        <f t="shared" si="80"/>
        <v>0</v>
      </c>
      <c r="J2616" s="11">
        <f t="shared" si="81"/>
        <v>17</v>
      </c>
    </row>
    <row r="2617" spans="1:10" x14ac:dyDescent="0.3">
      <c r="A2617" s="7">
        <v>41389</v>
      </c>
      <c r="C2617" s="9">
        <v>-15000</v>
      </c>
      <c r="D2617" s="4" t="s">
        <v>15</v>
      </c>
      <c r="E2617" s="4" t="s">
        <v>33</v>
      </c>
      <c r="F2617" s="4" t="s">
        <v>170</v>
      </c>
      <c r="H2617" s="11">
        <f t="shared" si="80"/>
        <v>4</v>
      </c>
      <c r="I2617" s="11">
        <f t="shared" si="80"/>
        <v>0</v>
      </c>
      <c r="J2617" s="11">
        <f t="shared" si="81"/>
        <v>17</v>
      </c>
    </row>
    <row r="2618" spans="1:10" x14ac:dyDescent="0.3">
      <c r="A2618" s="7">
        <v>41389</v>
      </c>
      <c r="C2618" s="9">
        <v>-11875</v>
      </c>
      <c r="D2618" s="4" t="s">
        <v>16</v>
      </c>
      <c r="E2618" s="4" t="s">
        <v>33</v>
      </c>
      <c r="F2618" s="4" t="s">
        <v>171</v>
      </c>
      <c r="H2618" s="11">
        <f t="shared" si="80"/>
        <v>4</v>
      </c>
      <c r="I2618" s="11">
        <f t="shared" si="80"/>
        <v>0</v>
      </c>
      <c r="J2618" s="11">
        <f t="shared" si="81"/>
        <v>17</v>
      </c>
    </row>
    <row r="2619" spans="1:10" x14ac:dyDescent="0.3">
      <c r="A2619" s="7">
        <v>41389</v>
      </c>
      <c r="C2619" s="9">
        <v>-8156.25</v>
      </c>
      <c r="D2619" s="4" t="s">
        <v>9</v>
      </c>
      <c r="E2619" s="4" t="s">
        <v>33</v>
      </c>
      <c r="F2619" s="4" t="s">
        <v>172</v>
      </c>
      <c r="H2619" s="11">
        <f t="shared" si="80"/>
        <v>4</v>
      </c>
      <c r="I2619" s="11">
        <f t="shared" si="80"/>
        <v>0</v>
      </c>
      <c r="J2619" s="11">
        <f t="shared" si="81"/>
        <v>17</v>
      </c>
    </row>
    <row r="2620" spans="1:10" x14ac:dyDescent="0.3">
      <c r="A2620" s="7">
        <v>41389</v>
      </c>
      <c r="C2620" s="9">
        <v>-10000</v>
      </c>
      <c r="D2620" s="4" t="s">
        <v>16</v>
      </c>
      <c r="E2620" s="4" t="s">
        <v>33</v>
      </c>
      <c r="F2620" s="4" t="s">
        <v>173</v>
      </c>
      <c r="H2620" s="11">
        <f t="shared" si="80"/>
        <v>4</v>
      </c>
      <c r="I2620" s="11">
        <f t="shared" si="80"/>
        <v>0</v>
      </c>
      <c r="J2620" s="11">
        <f t="shared" si="81"/>
        <v>17</v>
      </c>
    </row>
    <row r="2621" spans="1:10" x14ac:dyDescent="0.3">
      <c r="A2621" s="7">
        <v>41389</v>
      </c>
      <c r="C2621" s="9">
        <v>-31250</v>
      </c>
      <c r="D2621" s="4" t="s">
        <v>15</v>
      </c>
      <c r="E2621" s="4" t="s">
        <v>33</v>
      </c>
      <c r="F2621" s="4" t="s">
        <v>174</v>
      </c>
      <c r="H2621" s="11">
        <f t="shared" si="80"/>
        <v>4</v>
      </c>
      <c r="I2621" s="11">
        <f t="shared" si="80"/>
        <v>0</v>
      </c>
      <c r="J2621" s="11">
        <f t="shared" si="81"/>
        <v>17</v>
      </c>
    </row>
    <row r="2622" spans="1:10" x14ac:dyDescent="0.3">
      <c r="A2622" s="7">
        <v>41419</v>
      </c>
      <c r="C2622" s="9">
        <v>-18750</v>
      </c>
      <c r="D2622" s="4" t="s">
        <v>16</v>
      </c>
      <c r="E2622" s="4" t="s">
        <v>33</v>
      </c>
      <c r="F2622" s="4" t="s">
        <v>169</v>
      </c>
      <c r="H2622" s="11">
        <f t="shared" si="80"/>
        <v>5</v>
      </c>
      <c r="I2622" s="11">
        <f t="shared" si="80"/>
        <v>0</v>
      </c>
      <c r="J2622" s="11">
        <f t="shared" si="81"/>
        <v>21</v>
      </c>
    </row>
    <row r="2623" spans="1:10" x14ac:dyDescent="0.3">
      <c r="A2623" s="7">
        <v>41419</v>
      </c>
      <c r="C2623" s="9">
        <v>-15000</v>
      </c>
      <c r="D2623" s="4" t="s">
        <v>16</v>
      </c>
      <c r="E2623" s="4" t="s">
        <v>33</v>
      </c>
      <c r="F2623" s="4" t="s">
        <v>170</v>
      </c>
      <c r="H2623" s="11">
        <f t="shared" si="80"/>
        <v>5</v>
      </c>
      <c r="I2623" s="11">
        <f t="shared" si="80"/>
        <v>0</v>
      </c>
      <c r="J2623" s="11">
        <f t="shared" si="81"/>
        <v>21</v>
      </c>
    </row>
    <row r="2624" spans="1:10" x14ac:dyDescent="0.3">
      <c r="A2624" s="7">
        <v>41419</v>
      </c>
      <c r="C2624" s="9">
        <v>-11875</v>
      </c>
      <c r="D2624" s="4" t="s">
        <v>9</v>
      </c>
      <c r="E2624" s="4" t="s">
        <v>33</v>
      </c>
      <c r="F2624" s="4" t="s">
        <v>171</v>
      </c>
      <c r="H2624" s="11">
        <f t="shared" si="80"/>
        <v>5</v>
      </c>
      <c r="I2624" s="11">
        <f t="shared" si="80"/>
        <v>0</v>
      </c>
      <c r="J2624" s="11">
        <f t="shared" si="81"/>
        <v>21</v>
      </c>
    </row>
    <row r="2625" spans="1:10" x14ac:dyDescent="0.3">
      <c r="A2625" s="7">
        <v>41419</v>
      </c>
      <c r="C2625" s="9">
        <v>-8156.25</v>
      </c>
      <c r="D2625" s="4" t="s">
        <v>16</v>
      </c>
      <c r="E2625" s="4" t="s">
        <v>33</v>
      </c>
      <c r="F2625" s="4" t="s">
        <v>172</v>
      </c>
      <c r="H2625" s="11">
        <f t="shared" si="80"/>
        <v>5</v>
      </c>
      <c r="I2625" s="11">
        <f t="shared" si="80"/>
        <v>0</v>
      </c>
      <c r="J2625" s="11">
        <f t="shared" si="81"/>
        <v>21</v>
      </c>
    </row>
    <row r="2626" spans="1:10" x14ac:dyDescent="0.3">
      <c r="A2626" s="7">
        <v>41419</v>
      </c>
      <c r="C2626" s="9">
        <v>-10000</v>
      </c>
      <c r="D2626" s="4" t="s">
        <v>9</v>
      </c>
      <c r="E2626" s="4" t="s">
        <v>33</v>
      </c>
      <c r="F2626" s="4" t="s">
        <v>173</v>
      </c>
      <c r="H2626" s="11">
        <f t="shared" si="80"/>
        <v>5</v>
      </c>
      <c r="I2626" s="11">
        <f t="shared" si="80"/>
        <v>0</v>
      </c>
      <c r="J2626" s="11">
        <f t="shared" si="81"/>
        <v>21</v>
      </c>
    </row>
    <row r="2627" spans="1:10" x14ac:dyDescent="0.3">
      <c r="A2627" s="7">
        <v>41419</v>
      </c>
      <c r="C2627" s="9">
        <v>-31250</v>
      </c>
      <c r="D2627" s="4" t="s">
        <v>15</v>
      </c>
      <c r="E2627" s="4" t="s">
        <v>33</v>
      </c>
      <c r="F2627" s="4" t="s">
        <v>174</v>
      </c>
      <c r="H2627" s="11">
        <f t="shared" si="80"/>
        <v>5</v>
      </c>
      <c r="I2627" s="11">
        <f t="shared" si="80"/>
        <v>0</v>
      </c>
      <c r="J2627" s="11">
        <f t="shared" si="81"/>
        <v>21</v>
      </c>
    </row>
    <row r="2628" spans="1:10" x14ac:dyDescent="0.3">
      <c r="A2628" s="7">
        <v>41450</v>
      </c>
      <c r="C2628" s="9">
        <v>-18750</v>
      </c>
      <c r="D2628" s="4" t="s">
        <v>16</v>
      </c>
      <c r="E2628" s="4" t="s">
        <v>33</v>
      </c>
      <c r="F2628" s="4" t="s">
        <v>169</v>
      </c>
      <c r="H2628" s="11">
        <f t="shared" ref="H2628:I2691" si="82">IF(ISBLANK(A2628),0,MONTH(A2628))</f>
        <v>6</v>
      </c>
      <c r="I2628" s="11">
        <f t="shared" si="82"/>
        <v>0</v>
      </c>
      <c r="J2628" s="11">
        <f t="shared" ref="J2628:J2691" si="83">WEEKNUM(A2628)</f>
        <v>26</v>
      </c>
    </row>
    <row r="2629" spans="1:10" x14ac:dyDescent="0.3">
      <c r="A2629" s="7">
        <v>41450</v>
      </c>
      <c r="C2629" s="9">
        <v>-15000</v>
      </c>
      <c r="D2629" s="4" t="s">
        <v>15</v>
      </c>
      <c r="E2629" s="4" t="s">
        <v>33</v>
      </c>
      <c r="F2629" s="4" t="s">
        <v>170</v>
      </c>
      <c r="H2629" s="11">
        <f t="shared" si="82"/>
        <v>6</v>
      </c>
      <c r="I2629" s="11">
        <f t="shared" si="82"/>
        <v>0</v>
      </c>
      <c r="J2629" s="11">
        <f t="shared" si="83"/>
        <v>26</v>
      </c>
    </row>
    <row r="2630" spans="1:10" x14ac:dyDescent="0.3">
      <c r="A2630" s="7">
        <v>41450</v>
      </c>
      <c r="C2630" s="9">
        <v>-11875</v>
      </c>
      <c r="D2630" s="4" t="s">
        <v>15</v>
      </c>
      <c r="E2630" s="4" t="s">
        <v>33</v>
      </c>
      <c r="F2630" s="4" t="s">
        <v>171</v>
      </c>
      <c r="H2630" s="11">
        <f t="shared" si="82"/>
        <v>6</v>
      </c>
      <c r="I2630" s="11">
        <f t="shared" si="82"/>
        <v>0</v>
      </c>
      <c r="J2630" s="11">
        <f t="shared" si="83"/>
        <v>26</v>
      </c>
    </row>
    <row r="2631" spans="1:10" x14ac:dyDescent="0.3">
      <c r="A2631" s="7">
        <v>41450</v>
      </c>
      <c r="C2631" s="9">
        <v>-8156.25</v>
      </c>
      <c r="D2631" s="4" t="s">
        <v>15</v>
      </c>
      <c r="E2631" s="4" t="s">
        <v>33</v>
      </c>
      <c r="F2631" s="4" t="s">
        <v>172</v>
      </c>
      <c r="H2631" s="11">
        <f t="shared" si="82"/>
        <v>6</v>
      </c>
      <c r="I2631" s="11">
        <f t="shared" si="82"/>
        <v>0</v>
      </c>
      <c r="J2631" s="11">
        <f t="shared" si="83"/>
        <v>26</v>
      </c>
    </row>
    <row r="2632" spans="1:10" x14ac:dyDescent="0.3">
      <c r="A2632" s="7">
        <v>41450</v>
      </c>
      <c r="C2632" s="9">
        <v>-10000</v>
      </c>
      <c r="D2632" s="4" t="s">
        <v>9</v>
      </c>
      <c r="E2632" s="4" t="s">
        <v>33</v>
      </c>
      <c r="F2632" s="4" t="s">
        <v>173</v>
      </c>
      <c r="H2632" s="11">
        <f t="shared" si="82"/>
        <v>6</v>
      </c>
      <c r="I2632" s="11">
        <f t="shared" si="82"/>
        <v>0</v>
      </c>
      <c r="J2632" s="11">
        <f t="shared" si="83"/>
        <v>26</v>
      </c>
    </row>
    <row r="2633" spans="1:10" x14ac:dyDescent="0.3">
      <c r="A2633" s="7">
        <v>41450</v>
      </c>
      <c r="C2633" s="9">
        <v>-31250</v>
      </c>
      <c r="D2633" s="4" t="s">
        <v>9</v>
      </c>
      <c r="E2633" s="4" t="s">
        <v>33</v>
      </c>
      <c r="F2633" s="4" t="s">
        <v>174</v>
      </c>
      <c r="H2633" s="11">
        <f t="shared" si="82"/>
        <v>6</v>
      </c>
      <c r="I2633" s="11">
        <f t="shared" si="82"/>
        <v>0</v>
      </c>
      <c r="J2633" s="11">
        <f t="shared" si="83"/>
        <v>26</v>
      </c>
    </row>
    <row r="2634" spans="1:10" x14ac:dyDescent="0.3">
      <c r="A2634" s="7">
        <v>41289</v>
      </c>
      <c r="B2634" s="7">
        <v>41289</v>
      </c>
      <c r="C2634" s="9">
        <v>-3200</v>
      </c>
      <c r="D2634" s="4" t="s">
        <v>15</v>
      </c>
      <c r="E2634" s="4" t="s">
        <v>34</v>
      </c>
      <c r="H2634" s="11">
        <f t="shared" si="82"/>
        <v>1</v>
      </c>
      <c r="I2634" s="11">
        <f t="shared" si="82"/>
        <v>1</v>
      </c>
      <c r="J2634" s="11">
        <f t="shared" si="83"/>
        <v>3</v>
      </c>
    </row>
    <row r="2635" spans="1:10" x14ac:dyDescent="0.3">
      <c r="A2635" s="7">
        <v>41327</v>
      </c>
      <c r="B2635" s="7">
        <v>41327</v>
      </c>
      <c r="C2635" s="9">
        <v>-5400</v>
      </c>
      <c r="D2635" s="4" t="s">
        <v>16</v>
      </c>
      <c r="E2635" s="4" t="s">
        <v>34</v>
      </c>
      <c r="H2635" s="11">
        <f t="shared" si="82"/>
        <v>2</v>
      </c>
      <c r="I2635" s="11">
        <f t="shared" si="82"/>
        <v>2</v>
      </c>
      <c r="J2635" s="11">
        <f t="shared" si="83"/>
        <v>8</v>
      </c>
    </row>
    <row r="2636" spans="1:10" x14ac:dyDescent="0.3">
      <c r="A2636" s="7">
        <v>41336</v>
      </c>
      <c r="B2636" s="7">
        <v>41336</v>
      </c>
      <c r="C2636" s="9">
        <v>-2600</v>
      </c>
      <c r="D2636" s="4" t="s">
        <v>15</v>
      </c>
      <c r="E2636" s="4" t="s">
        <v>34</v>
      </c>
      <c r="H2636" s="11">
        <f t="shared" si="82"/>
        <v>3</v>
      </c>
      <c r="I2636" s="11">
        <f t="shared" si="82"/>
        <v>3</v>
      </c>
      <c r="J2636" s="11">
        <f t="shared" si="83"/>
        <v>10</v>
      </c>
    </row>
    <row r="2637" spans="1:10" x14ac:dyDescent="0.3">
      <c r="A2637" s="7">
        <v>41384</v>
      </c>
      <c r="B2637" s="7">
        <v>41384</v>
      </c>
      <c r="C2637" s="9">
        <v>-8400</v>
      </c>
      <c r="D2637" s="4" t="s">
        <v>9</v>
      </c>
      <c r="E2637" s="4" t="s">
        <v>34</v>
      </c>
      <c r="H2637" s="11">
        <f t="shared" si="82"/>
        <v>4</v>
      </c>
      <c r="I2637" s="11">
        <f t="shared" si="82"/>
        <v>4</v>
      </c>
      <c r="J2637" s="11">
        <f t="shared" si="83"/>
        <v>16</v>
      </c>
    </row>
    <row r="2638" spans="1:10" x14ac:dyDescent="0.3">
      <c r="A2638" s="7">
        <v>41422</v>
      </c>
      <c r="B2638" s="7">
        <v>41422</v>
      </c>
      <c r="C2638" s="9">
        <v>-7500</v>
      </c>
      <c r="D2638" s="4" t="s">
        <v>16</v>
      </c>
      <c r="E2638" s="4" t="s">
        <v>34</v>
      </c>
      <c r="H2638" s="11">
        <f t="shared" si="82"/>
        <v>5</v>
      </c>
      <c r="I2638" s="11">
        <f t="shared" si="82"/>
        <v>5</v>
      </c>
      <c r="J2638" s="11">
        <f t="shared" si="83"/>
        <v>22</v>
      </c>
    </row>
    <row r="2639" spans="1:10" x14ac:dyDescent="0.3">
      <c r="A2639" s="7">
        <v>41431</v>
      </c>
      <c r="B2639" s="7">
        <v>41431</v>
      </c>
      <c r="C2639" s="9">
        <v>-4000</v>
      </c>
      <c r="D2639" s="4" t="s">
        <v>9</v>
      </c>
      <c r="E2639" s="4" t="s">
        <v>34</v>
      </c>
      <c r="H2639" s="11">
        <f t="shared" si="82"/>
        <v>6</v>
      </c>
      <c r="I2639" s="11">
        <f t="shared" si="82"/>
        <v>6</v>
      </c>
      <c r="J2639" s="11">
        <f t="shared" si="83"/>
        <v>23</v>
      </c>
    </row>
    <row r="2640" spans="1:10" x14ac:dyDescent="0.3">
      <c r="A2640" s="7">
        <v>41289</v>
      </c>
      <c r="C2640" s="9">
        <v>-107549</v>
      </c>
      <c r="D2640" s="4" t="s">
        <v>16</v>
      </c>
      <c r="E2640" s="4" t="s">
        <v>36</v>
      </c>
      <c r="H2640" s="11">
        <f t="shared" si="82"/>
        <v>1</v>
      </c>
      <c r="I2640" s="11">
        <f t="shared" si="82"/>
        <v>0</v>
      </c>
      <c r="J2640" s="11">
        <f t="shared" si="83"/>
        <v>3</v>
      </c>
    </row>
    <row r="2641" spans="1:10" x14ac:dyDescent="0.3">
      <c r="A2641" s="7">
        <v>41320</v>
      </c>
      <c r="C2641" s="9">
        <v>-117350</v>
      </c>
      <c r="D2641" s="4" t="s">
        <v>9</v>
      </c>
      <c r="E2641" s="4" t="s">
        <v>36</v>
      </c>
      <c r="H2641" s="11">
        <f t="shared" si="82"/>
        <v>2</v>
      </c>
      <c r="I2641" s="11">
        <f t="shared" si="82"/>
        <v>0</v>
      </c>
      <c r="J2641" s="11">
        <f t="shared" si="83"/>
        <v>7</v>
      </c>
    </row>
    <row r="2642" spans="1:10" x14ac:dyDescent="0.3">
      <c r="A2642" s="7">
        <v>41348</v>
      </c>
      <c r="C2642" s="9">
        <v>-125600</v>
      </c>
      <c r="D2642" s="4" t="s">
        <v>15</v>
      </c>
      <c r="E2642" s="4" t="s">
        <v>36</v>
      </c>
      <c r="H2642" s="11">
        <f t="shared" si="82"/>
        <v>3</v>
      </c>
      <c r="I2642" s="11">
        <f t="shared" si="82"/>
        <v>0</v>
      </c>
      <c r="J2642" s="11">
        <f t="shared" si="83"/>
        <v>11</v>
      </c>
    </row>
    <row r="2643" spans="1:10" x14ac:dyDescent="0.3">
      <c r="A2643" s="7">
        <v>41379</v>
      </c>
      <c r="C2643" s="9">
        <v>-133110</v>
      </c>
      <c r="D2643" s="4" t="s">
        <v>9</v>
      </c>
      <c r="E2643" s="4" t="s">
        <v>36</v>
      </c>
      <c r="H2643" s="11">
        <f t="shared" si="82"/>
        <v>4</v>
      </c>
      <c r="I2643" s="11">
        <f t="shared" si="82"/>
        <v>0</v>
      </c>
      <c r="J2643" s="11">
        <f t="shared" si="83"/>
        <v>16</v>
      </c>
    </row>
    <row r="2644" spans="1:10" x14ac:dyDescent="0.3">
      <c r="A2644" s="7">
        <v>41409</v>
      </c>
      <c r="C2644" s="9">
        <v>-147530</v>
      </c>
      <c r="D2644" s="4" t="s">
        <v>16</v>
      </c>
      <c r="E2644" s="4" t="s">
        <v>36</v>
      </c>
      <c r="H2644" s="11">
        <f t="shared" si="82"/>
        <v>5</v>
      </c>
      <c r="I2644" s="11">
        <f t="shared" si="82"/>
        <v>0</v>
      </c>
      <c r="J2644" s="11">
        <f t="shared" si="83"/>
        <v>20</v>
      </c>
    </row>
    <row r="2645" spans="1:10" x14ac:dyDescent="0.3">
      <c r="A2645" s="7">
        <v>41440</v>
      </c>
      <c r="C2645" s="9">
        <v>-150800</v>
      </c>
      <c r="D2645" s="4" t="s">
        <v>9</v>
      </c>
      <c r="E2645" s="4" t="s">
        <v>36</v>
      </c>
      <c r="H2645" s="11">
        <f t="shared" si="82"/>
        <v>6</v>
      </c>
      <c r="I2645" s="11">
        <f t="shared" si="82"/>
        <v>0</v>
      </c>
      <c r="J2645" s="11">
        <f t="shared" si="83"/>
        <v>24</v>
      </c>
    </row>
    <row r="2646" spans="1:10" x14ac:dyDescent="0.3">
      <c r="A2646" s="7">
        <v>41299</v>
      </c>
      <c r="B2646" s="7">
        <v>41299</v>
      </c>
      <c r="C2646" s="9">
        <v>-44618</v>
      </c>
      <c r="D2646" s="4" t="s">
        <v>15</v>
      </c>
      <c r="E2646" s="4" t="s">
        <v>41</v>
      </c>
      <c r="H2646" s="11">
        <f t="shared" si="82"/>
        <v>1</v>
      </c>
      <c r="I2646" s="11">
        <f t="shared" si="82"/>
        <v>1</v>
      </c>
      <c r="J2646" s="11">
        <f t="shared" si="83"/>
        <v>4</v>
      </c>
    </row>
    <row r="2647" spans="1:10" x14ac:dyDescent="0.3">
      <c r="A2647" s="7">
        <v>41299</v>
      </c>
      <c r="B2647" s="7">
        <v>41299</v>
      </c>
      <c r="C2647" s="9">
        <v>-37668</v>
      </c>
      <c r="D2647" s="4" t="s">
        <v>16</v>
      </c>
      <c r="E2647" s="4" t="s">
        <v>42</v>
      </c>
      <c r="H2647" s="11">
        <f t="shared" si="82"/>
        <v>1</v>
      </c>
      <c r="I2647" s="11">
        <f t="shared" si="82"/>
        <v>1</v>
      </c>
      <c r="J2647" s="11">
        <f t="shared" si="83"/>
        <v>4</v>
      </c>
    </row>
    <row r="2648" spans="1:10" x14ac:dyDescent="0.3">
      <c r="A2648" s="7">
        <v>41299</v>
      </c>
      <c r="B2648" s="7">
        <v>41299</v>
      </c>
      <c r="C2648" s="9">
        <v>-32619</v>
      </c>
      <c r="D2648" s="4" t="s">
        <v>15</v>
      </c>
      <c r="E2648" s="4" t="s">
        <v>43</v>
      </c>
      <c r="H2648" s="11">
        <f t="shared" si="82"/>
        <v>1</v>
      </c>
      <c r="I2648" s="11">
        <f t="shared" si="82"/>
        <v>1</v>
      </c>
      <c r="J2648" s="11">
        <f t="shared" si="83"/>
        <v>4</v>
      </c>
    </row>
    <row r="2649" spans="1:10" x14ac:dyDescent="0.3">
      <c r="A2649" s="7">
        <v>41299</v>
      </c>
      <c r="B2649" s="7">
        <v>41299</v>
      </c>
      <c r="C2649" s="9">
        <v>-24537</v>
      </c>
      <c r="D2649" s="4" t="s">
        <v>15</v>
      </c>
      <c r="E2649" s="4" t="s">
        <v>44</v>
      </c>
      <c r="H2649" s="11">
        <f t="shared" si="82"/>
        <v>1</v>
      </c>
      <c r="I2649" s="11">
        <f t="shared" si="82"/>
        <v>1</v>
      </c>
      <c r="J2649" s="11">
        <f t="shared" si="83"/>
        <v>4</v>
      </c>
    </row>
    <row r="2650" spans="1:10" x14ac:dyDescent="0.3">
      <c r="A2650" s="7">
        <v>41299</v>
      </c>
      <c r="B2650" s="7">
        <v>41299</v>
      </c>
      <c r="C2650" s="9">
        <v>-52482</v>
      </c>
      <c r="D2650" s="4" t="s">
        <v>9</v>
      </c>
      <c r="E2650" s="4" t="s">
        <v>45</v>
      </c>
      <c r="H2650" s="11">
        <f t="shared" si="82"/>
        <v>1</v>
      </c>
      <c r="I2650" s="11">
        <f t="shared" si="82"/>
        <v>1</v>
      </c>
      <c r="J2650" s="11">
        <f t="shared" si="83"/>
        <v>4</v>
      </c>
    </row>
    <row r="2651" spans="1:10" x14ac:dyDescent="0.3">
      <c r="A2651" s="7">
        <v>41299</v>
      </c>
      <c r="B2651" s="7">
        <v>41299</v>
      </c>
      <c r="C2651" s="9">
        <v>-31154</v>
      </c>
      <c r="D2651" s="4" t="s">
        <v>16</v>
      </c>
      <c r="E2651" s="4" t="s">
        <v>47</v>
      </c>
      <c r="H2651" s="11">
        <f t="shared" si="82"/>
        <v>1</v>
      </c>
      <c r="I2651" s="11">
        <f t="shared" si="82"/>
        <v>1</v>
      </c>
      <c r="J2651" s="11">
        <f t="shared" si="83"/>
        <v>4</v>
      </c>
    </row>
    <row r="2652" spans="1:10" x14ac:dyDescent="0.3">
      <c r="A2652" s="7">
        <v>41299</v>
      </c>
      <c r="B2652" s="7">
        <v>41299</v>
      </c>
      <c r="C2652" s="9">
        <v>-16162</v>
      </c>
      <c r="D2652" s="4" t="s">
        <v>15</v>
      </c>
      <c r="E2652" s="4" t="s">
        <v>48</v>
      </c>
      <c r="H2652" s="11">
        <f t="shared" si="82"/>
        <v>1</v>
      </c>
      <c r="I2652" s="11">
        <f t="shared" si="82"/>
        <v>1</v>
      </c>
      <c r="J2652" s="11">
        <f t="shared" si="83"/>
        <v>4</v>
      </c>
    </row>
    <row r="2653" spans="1:10" x14ac:dyDescent="0.3">
      <c r="A2653" s="7">
        <v>41299</v>
      </c>
      <c r="B2653" s="7">
        <v>41299</v>
      </c>
      <c r="C2653" s="9">
        <v>-41516</v>
      </c>
      <c r="D2653" s="4" t="s">
        <v>15</v>
      </c>
      <c r="E2653" s="4" t="s">
        <v>49</v>
      </c>
      <c r="H2653" s="11">
        <f t="shared" si="82"/>
        <v>1</v>
      </c>
      <c r="I2653" s="11">
        <f t="shared" si="82"/>
        <v>1</v>
      </c>
      <c r="J2653" s="11">
        <f t="shared" si="83"/>
        <v>4</v>
      </c>
    </row>
    <row r="2654" spans="1:10" x14ac:dyDescent="0.3">
      <c r="A2654" s="7">
        <v>41299</v>
      </c>
      <c r="B2654" s="7">
        <v>41299</v>
      </c>
      <c r="C2654" s="9">
        <v>-17296</v>
      </c>
      <c r="D2654" s="4" t="s">
        <v>15</v>
      </c>
      <c r="E2654" s="4" t="s">
        <v>50</v>
      </c>
      <c r="H2654" s="11">
        <f t="shared" si="82"/>
        <v>1</v>
      </c>
      <c r="I2654" s="11">
        <f t="shared" si="82"/>
        <v>1</v>
      </c>
      <c r="J2654" s="11">
        <f t="shared" si="83"/>
        <v>4</v>
      </c>
    </row>
    <row r="2655" spans="1:10" x14ac:dyDescent="0.3">
      <c r="A2655" s="7">
        <v>41299</v>
      </c>
      <c r="C2655" s="9">
        <v>-20273</v>
      </c>
      <c r="D2655" s="4" t="s">
        <v>16</v>
      </c>
      <c r="E2655" s="4" t="s">
        <v>51</v>
      </c>
      <c r="H2655" s="11">
        <f t="shared" si="82"/>
        <v>1</v>
      </c>
      <c r="I2655" s="11">
        <f t="shared" si="82"/>
        <v>0</v>
      </c>
      <c r="J2655" s="11">
        <f t="shared" si="83"/>
        <v>4</v>
      </c>
    </row>
    <row r="2656" spans="1:10" x14ac:dyDescent="0.3">
      <c r="A2656" s="7">
        <v>41299</v>
      </c>
      <c r="B2656" s="7">
        <v>41299</v>
      </c>
      <c r="C2656" s="9">
        <v>-41222</v>
      </c>
      <c r="D2656" s="4" t="s">
        <v>16</v>
      </c>
      <c r="E2656" s="4" t="s">
        <v>10</v>
      </c>
      <c r="H2656" s="11">
        <f t="shared" si="82"/>
        <v>1</v>
      </c>
      <c r="I2656" s="11">
        <f t="shared" si="82"/>
        <v>1</v>
      </c>
      <c r="J2656" s="11">
        <f t="shared" si="83"/>
        <v>4</v>
      </c>
    </row>
    <row r="2657" spans="1:10" x14ac:dyDescent="0.3">
      <c r="A2657" s="7">
        <v>41299</v>
      </c>
      <c r="B2657" s="7">
        <v>41299</v>
      </c>
      <c r="C2657" s="9">
        <v>-19932</v>
      </c>
      <c r="D2657" s="4" t="s">
        <v>9</v>
      </c>
      <c r="E2657" s="4" t="s">
        <v>53</v>
      </c>
      <c r="H2657" s="11">
        <f t="shared" si="82"/>
        <v>1</v>
      </c>
      <c r="I2657" s="11">
        <f t="shared" si="82"/>
        <v>1</v>
      </c>
      <c r="J2657" s="11">
        <f t="shared" si="83"/>
        <v>4</v>
      </c>
    </row>
    <row r="2658" spans="1:10" x14ac:dyDescent="0.3">
      <c r="A2658" s="7">
        <v>41299</v>
      </c>
      <c r="B2658" s="7">
        <v>41299</v>
      </c>
      <c r="C2658" s="9">
        <v>-31429</v>
      </c>
      <c r="D2658" s="4" t="s">
        <v>15</v>
      </c>
      <c r="E2658" s="4" t="s">
        <v>54</v>
      </c>
      <c r="H2658" s="11">
        <f t="shared" si="82"/>
        <v>1</v>
      </c>
      <c r="I2658" s="11">
        <f t="shared" si="82"/>
        <v>1</v>
      </c>
      <c r="J2658" s="11">
        <f t="shared" si="83"/>
        <v>4</v>
      </c>
    </row>
    <row r="2659" spans="1:10" x14ac:dyDescent="0.3">
      <c r="A2659" s="7">
        <v>41299</v>
      </c>
      <c r="B2659" s="7">
        <v>41299</v>
      </c>
      <c r="C2659" s="9">
        <v>-57331</v>
      </c>
      <c r="D2659" s="4" t="s">
        <v>9</v>
      </c>
      <c r="E2659" s="4" t="s">
        <v>55</v>
      </c>
      <c r="H2659" s="11">
        <f t="shared" si="82"/>
        <v>1</v>
      </c>
      <c r="I2659" s="11">
        <f t="shared" si="82"/>
        <v>1</v>
      </c>
      <c r="J2659" s="11">
        <f t="shared" si="83"/>
        <v>4</v>
      </c>
    </row>
    <row r="2660" spans="1:10" x14ac:dyDescent="0.3">
      <c r="A2660" s="7">
        <v>41299</v>
      </c>
      <c r="B2660" s="7">
        <v>41299</v>
      </c>
      <c r="C2660" s="9">
        <v>-32777</v>
      </c>
      <c r="D2660" s="4" t="s">
        <v>9</v>
      </c>
      <c r="E2660" s="4" t="s">
        <v>56</v>
      </c>
      <c r="H2660" s="11">
        <f t="shared" si="82"/>
        <v>1</v>
      </c>
      <c r="I2660" s="11">
        <f t="shared" si="82"/>
        <v>1</v>
      </c>
      <c r="J2660" s="11">
        <f t="shared" si="83"/>
        <v>4</v>
      </c>
    </row>
    <row r="2661" spans="1:10" x14ac:dyDescent="0.3">
      <c r="A2661" s="7">
        <v>41299</v>
      </c>
      <c r="B2661" s="7">
        <v>41299</v>
      </c>
      <c r="C2661" s="9">
        <v>-26167</v>
      </c>
      <c r="D2661" s="4" t="s">
        <v>9</v>
      </c>
      <c r="E2661" s="4" t="s">
        <v>57</v>
      </c>
      <c r="H2661" s="11">
        <f t="shared" si="82"/>
        <v>1</v>
      </c>
      <c r="I2661" s="11">
        <f t="shared" si="82"/>
        <v>1</v>
      </c>
      <c r="J2661" s="11">
        <f t="shared" si="83"/>
        <v>4</v>
      </c>
    </row>
    <row r="2662" spans="1:10" x14ac:dyDescent="0.3">
      <c r="A2662" s="7">
        <v>41299</v>
      </c>
      <c r="B2662" s="7">
        <v>41299</v>
      </c>
      <c r="C2662" s="9">
        <v>-35452</v>
      </c>
      <c r="D2662" s="4" t="s">
        <v>9</v>
      </c>
      <c r="E2662" s="4" t="s">
        <v>58</v>
      </c>
      <c r="H2662" s="11">
        <f t="shared" si="82"/>
        <v>1</v>
      </c>
      <c r="I2662" s="11">
        <f t="shared" si="82"/>
        <v>1</v>
      </c>
      <c r="J2662" s="11">
        <f t="shared" si="83"/>
        <v>4</v>
      </c>
    </row>
    <row r="2663" spans="1:10" x14ac:dyDescent="0.3">
      <c r="A2663" s="7">
        <v>41299</v>
      </c>
      <c r="B2663" s="7">
        <v>41299</v>
      </c>
      <c r="C2663" s="9">
        <v>-40009</v>
      </c>
      <c r="D2663" s="4" t="s">
        <v>9</v>
      </c>
      <c r="E2663" s="4" t="s">
        <v>59</v>
      </c>
      <c r="H2663" s="11">
        <f t="shared" si="82"/>
        <v>1</v>
      </c>
      <c r="I2663" s="11">
        <f t="shared" si="82"/>
        <v>1</v>
      </c>
      <c r="J2663" s="11">
        <f t="shared" si="83"/>
        <v>4</v>
      </c>
    </row>
    <row r="2664" spans="1:10" x14ac:dyDescent="0.3">
      <c r="A2664" s="7">
        <v>41330</v>
      </c>
      <c r="B2664" s="7">
        <v>41330</v>
      </c>
      <c r="C2664" s="9">
        <v>-21332</v>
      </c>
      <c r="D2664" s="4" t="s">
        <v>16</v>
      </c>
      <c r="E2664" s="4" t="s">
        <v>41</v>
      </c>
      <c r="H2664" s="11">
        <f t="shared" si="82"/>
        <v>2</v>
      </c>
      <c r="I2664" s="11">
        <f t="shared" si="82"/>
        <v>2</v>
      </c>
      <c r="J2664" s="11">
        <f t="shared" si="83"/>
        <v>9</v>
      </c>
    </row>
    <row r="2665" spans="1:10" x14ac:dyDescent="0.3">
      <c r="A2665" s="7">
        <v>41330</v>
      </c>
      <c r="B2665" s="7">
        <v>41330</v>
      </c>
      <c r="C2665" s="9">
        <v>-36596</v>
      </c>
      <c r="D2665" s="4" t="s">
        <v>15</v>
      </c>
      <c r="E2665" s="4" t="s">
        <v>42</v>
      </c>
      <c r="H2665" s="11">
        <f t="shared" si="82"/>
        <v>2</v>
      </c>
      <c r="I2665" s="11">
        <f t="shared" si="82"/>
        <v>2</v>
      </c>
      <c r="J2665" s="11">
        <f t="shared" si="83"/>
        <v>9</v>
      </c>
    </row>
    <row r="2666" spans="1:10" x14ac:dyDescent="0.3">
      <c r="A2666" s="7">
        <v>41330</v>
      </c>
      <c r="B2666" s="7">
        <v>41330</v>
      </c>
      <c r="C2666" s="9">
        <v>-58852</v>
      </c>
      <c r="D2666" s="4" t="s">
        <v>15</v>
      </c>
      <c r="E2666" s="4" t="s">
        <v>43</v>
      </c>
      <c r="H2666" s="11">
        <f t="shared" si="82"/>
        <v>2</v>
      </c>
      <c r="I2666" s="11">
        <f t="shared" si="82"/>
        <v>2</v>
      </c>
      <c r="J2666" s="11">
        <f t="shared" si="83"/>
        <v>9</v>
      </c>
    </row>
    <row r="2667" spans="1:10" x14ac:dyDescent="0.3">
      <c r="A2667" s="7">
        <v>41330</v>
      </c>
      <c r="B2667" s="7">
        <v>41330</v>
      </c>
      <c r="C2667" s="9">
        <v>-42637</v>
      </c>
      <c r="D2667" s="4" t="s">
        <v>15</v>
      </c>
      <c r="E2667" s="4" t="s">
        <v>44</v>
      </c>
      <c r="H2667" s="11">
        <f t="shared" si="82"/>
        <v>2</v>
      </c>
      <c r="I2667" s="11">
        <f t="shared" si="82"/>
        <v>2</v>
      </c>
      <c r="J2667" s="11">
        <f t="shared" si="83"/>
        <v>9</v>
      </c>
    </row>
    <row r="2668" spans="1:10" x14ac:dyDescent="0.3">
      <c r="A2668" s="7">
        <v>41330</v>
      </c>
      <c r="B2668" s="7">
        <v>41330</v>
      </c>
      <c r="C2668" s="9">
        <v>-50915</v>
      </c>
      <c r="D2668" s="4" t="s">
        <v>15</v>
      </c>
      <c r="E2668" s="4" t="s">
        <v>45</v>
      </c>
      <c r="H2668" s="11">
        <f t="shared" si="82"/>
        <v>2</v>
      </c>
      <c r="I2668" s="11">
        <f t="shared" si="82"/>
        <v>2</v>
      </c>
      <c r="J2668" s="11">
        <f t="shared" si="83"/>
        <v>9</v>
      </c>
    </row>
    <row r="2669" spans="1:10" x14ac:dyDescent="0.3">
      <c r="A2669" s="7">
        <v>41330</v>
      </c>
      <c r="B2669" s="7">
        <v>41330</v>
      </c>
      <c r="C2669" s="9">
        <v>-24957</v>
      </c>
      <c r="D2669" s="4" t="s">
        <v>9</v>
      </c>
      <c r="E2669" s="4" t="s">
        <v>47</v>
      </c>
      <c r="H2669" s="11">
        <f t="shared" si="82"/>
        <v>2</v>
      </c>
      <c r="I2669" s="11">
        <f t="shared" si="82"/>
        <v>2</v>
      </c>
      <c r="J2669" s="11">
        <f t="shared" si="83"/>
        <v>9</v>
      </c>
    </row>
    <row r="2670" spans="1:10" x14ac:dyDescent="0.3">
      <c r="A2670" s="7">
        <v>41330</v>
      </c>
      <c r="B2670" s="7">
        <v>41330</v>
      </c>
      <c r="C2670" s="9">
        <v>-11609</v>
      </c>
      <c r="D2670" s="4" t="s">
        <v>9</v>
      </c>
      <c r="E2670" s="4" t="s">
        <v>48</v>
      </c>
      <c r="H2670" s="11">
        <f t="shared" si="82"/>
        <v>2</v>
      </c>
      <c r="I2670" s="11">
        <f t="shared" si="82"/>
        <v>2</v>
      </c>
      <c r="J2670" s="11">
        <f t="shared" si="83"/>
        <v>9</v>
      </c>
    </row>
    <row r="2671" spans="1:10" x14ac:dyDescent="0.3">
      <c r="A2671" s="7">
        <v>41330</v>
      </c>
      <c r="B2671" s="7">
        <v>41330</v>
      </c>
      <c r="C2671" s="9">
        <v>-57493</v>
      </c>
      <c r="D2671" s="4" t="s">
        <v>15</v>
      </c>
      <c r="E2671" s="4" t="s">
        <v>49</v>
      </c>
      <c r="H2671" s="11">
        <f t="shared" si="82"/>
        <v>2</v>
      </c>
      <c r="I2671" s="11">
        <f t="shared" si="82"/>
        <v>2</v>
      </c>
      <c r="J2671" s="11">
        <f t="shared" si="83"/>
        <v>9</v>
      </c>
    </row>
    <row r="2672" spans="1:10" x14ac:dyDescent="0.3">
      <c r="A2672" s="7">
        <v>41330</v>
      </c>
      <c r="B2672" s="7">
        <v>41330</v>
      </c>
      <c r="C2672" s="9">
        <v>-30691</v>
      </c>
      <c r="D2672" s="4" t="s">
        <v>15</v>
      </c>
      <c r="E2672" s="4" t="s">
        <v>50</v>
      </c>
      <c r="H2672" s="11">
        <f t="shared" si="82"/>
        <v>2</v>
      </c>
      <c r="I2672" s="11">
        <f t="shared" si="82"/>
        <v>2</v>
      </c>
      <c r="J2672" s="11">
        <f t="shared" si="83"/>
        <v>9</v>
      </c>
    </row>
    <row r="2673" spans="1:10" x14ac:dyDescent="0.3">
      <c r="A2673" s="7">
        <v>41330</v>
      </c>
      <c r="C2673" s="9">
        <v>-58222</v>
      </c>
      <c r="D2673" s="4" t="s">
        <v>16</v>
      </c>
      <c r="E2673" s="4" t="s">
        <v>51</v>
      </c>
      <c r="H2673" s="11">
        <f t="shared" si="82"/>
        <v>2</v>
      </c>
      <c r="I2673" s="11">
        <f t="shared" si="82"/>
        <v>0</v>
      </c>
      <c r="J2673" s="11">
        <f t="shared" si="83"/>
        <v>9</v>
      </c>
    </row>
    <row r="2674" spans="1:10" x14ac:dyDescent="0.3">
      <c r="A2674" s="7">
        <v>41330</v>
      </c>
      <c r="B2674" s="7">
        <v>41330</v>
      </c>
      <c r="C2674" s="9">
        <v>-16497</v>
      </c>
      <c r="D2674" s="4" t="s">
        <v>16</v>
      </c>
      <c r="E2674" s="4" t="s">
        <v>10</v>
      </c>
      <c r="H2674" s="11">
        <f t="shared" si="82"/>
        <v>2</v>
      </c>
      <c r="I2674" s="11">
        <f t="shared" si="82"/>
        <v>2</v>
      </c>
      <c r="J2674" s="11">
        <f t="shared" si="83"/>
        <v>9</v>
      </c>
    </row>
    <row r="2675" spans="1:10" x14ac:dyDescent="0.3">
      <c r="A2675" s="7">
        <v>41330</v>
      </c>
      <c r="B2675" s="7">
        <v>41330</v>
      </c>
      <c r="C2675" s="9">
        <v>-51141</v>
      </c>
      <c r="D2675" s="4" t="s">
        <v>9</v>
      </c>
      <c r="E2675" s="4" t="s">
        <v>53</v>
      </c>
      <c r="H2675" s="11">
        <f t="shared" si="82"/>
        <v>2</v>
      </c>
      <c r="I2675" s="11">
        <f t="shared" si="82"/>
        <v>2</v>
      </c>
      <c r="J2675" s="11">
        <f t="shared" si="83"/>
        <v>9</v>
      </c>
    </row>
    <row r="2676" spans="1:10" x14ac:dyDescent="0.3">
      <c r="A2676" s="7">
        <v>41330</v>
      </c>
      <c r="B2676" s="7">
        <v>41330</v>
      </c>
      <c r="C2676" s="9">
        <v>-45295</v>
      </c>
      <c r="D2676" s="4" t="s">
        <v>15</v>
      </c>
      <c r="E2676" s="4" t="s">
        <v>54</v>
      </c>
      <c r="H2676" s="11">
        <f t="shared" si="82"/>
        <v>2</v>
      </c>
      <c r="I2676" s="11">
        <f t="shared" si="82"/>
        <v>2</v>
      </c>
      <c r="J2676" s="11">
        <f t="shared" si="83"/>
        <v>9</v>
      </c>
    </row>
    <row r="2677" spans="1:10" x14ac:dyDescent="0.3">
      <c r="A2677" s="7">
        <v>41330</v>
      </c>
      <c r="B2677" s="7">
        <v>41330</v>
      </c>
      <c r="C2677" s="9">
        <v>-49870</v>
      </c>
      <c r="D2677" s="4" t="s">
        <v>15</v>
      </c>
      <c r="E2677" s="4" t="s">
        <v>55</v>
      </c>
      <c r="H2677" s="11">
        <f t="shared" si="82"/>
        <v>2</v>
      </c>
      <c r="I2677" s="11">
        <f t="shared" si="82"/>
        <v>2</v>
      </c>
      <c r="J2677" s="11">
        <f t="shared" si="83"/>
        <v>9</v>
      </c>
    </row>
    <row r="2678" spans="1:10" x14ac:dyDescent="0.3">
      <c r="A2678" s="7">
        <v>41330</v>
      </c>
      <c r="B2678" s="7">
        <v>41330</v>
      </c>
      <c r="C2678" s="9">
        <v>-22884</v>
      </c>
      <c r="D2678" s="4" t="s">
        <v>15</v>
      </c>
      <c r="E2678" s="4" t="s">
        <v>56</v>
      </c>
      <c r="H2678" s="11">
        <f t="shared" si="82"/>
        <v>2</v>
      </c>
      <c r="I2678" s="11">
        <f t="shared" si="82"/>
        <v>2</v>
      </c>
      <c r="J2678" s="11">
        <f t="shared" si="83"/>
        <v>9</v>
      </c>
    </row>
    <row r="2679" spans="1:10" x14ac:dyDescent="0.3">
      <c r="A2679" s="7">
        <v>41330</v>
      </c>
      <c r="B2679" s="7">
        <v>41330</v>
      </c>
      <c r="C2679" s="9">
        <v>-24115</v>
      </c>
      <c r="D2679" s="4" t="s">
        <v>9</v>
      </c>
      <c r="E2679" s="4" t="s">
        <v>57</v>
      </c>
      <c r="H2679" s="11">
        <f t="shared" si="82"/>
        <v>2</v>
      </c>
      <c r="I2679" s="11">
        <f t="shared" si="82"/>
        <v>2</v>
      </c>
      <c r="J2679" s="11">
        <f t="shared" si="83"/>
        <v>9</v>
      </c>
    </row>
    <row r="2680" spans="1:10" x14ac:dyDescent="0.3">
      <c r="A2680" s="7">
        <v>41330</v>
      </c>
      <c r="B2680" s="7">
        <v>41330</v>
      </c>
      <c r="C2680" s="9">
        <v>-35217</v>
      </c>
      <c r="D2680" s="4" t="s">
        <v>9</v>
      </c>
      <c r="E2680" s="4" t="s">
        <v>58</v>
      </c>
      <c r="H2680" s="11">
        <f t="shared" si="82"/>
        <v>2</v>
      </c>
      <c r="I2680" s="11">
        <f t="shared" si="82"/>
        <v>2</v>
      </c>
      <c r="J2680" s="11">
        <f t="shared" si="83"/>
        <v>9</v>
      </c>
    </row>
    <row r="2681" spans="1:10" x14ac:dyDescent="0.3">
      <c r="A2681" s="7">
        <v>41330</v>
      </c>
      <c r="B2681" s="7">
        <v>41330</v>
      </c>
      <c r="C2681" s="9">
        <v>-49998</v>
      </c>
      <c r="D2681" s="4" t="s">
        <v>9</v>
      </c>
      <c r="E2681" s="4" t="s">
        <v>59</v>
      </c>
      <c r="H2681" s="11">
        <f t="shared" si="82"/>
        <v>2</v>
      </c>
      <c r="I2681" s="11">
        <f t="shared" si="82"/>
        <v>2</v>
      </c>
      <c r="J2681" s="11">
        <f t="shared" si="83"/>
        <v>9</v>
      </c>
    </row>
    <row r="2682" spans="1:10" x14ac:dyDescent="0.3">
      <c r="A2682" s="7">
        <v>41358</v>
      </c>
      <c r="B2682" s="7">
        <v>41358</v>
      </c>
      <c r="C2682" s="9">
        <v>-52486</v>
      </c>
      <c r="D2682" s="4" t="s">
        <v>9</v>
      </c>
      <c r="E2682" s="4" t="s">
        <v>41</v>
      </c>
      <c r="H2682" s="11">
        <f t="shared" si="82"/>
        <v>3</v>
      </c>
      <c r="I2682" s="11">
        <f t="shared" si="82"/>
        <v>3</v>
      </c>
      <c r="J2682" s="11">
        <f t="shared" si="83"/>
        <v>13</v>
      </c>
    </row>
    <row r="2683" spans="1:10" x14ac:dyDescent="0.3">
      <c r="A2683" s="7">
        <v>41358</v>
      </c>
      <c r="B2683" s="7">
        <v>41358</v>
      </c>
      <c r="C2683" s="9">
        <v>-54915</v>
      </c>
      <c r="D2683" s="4" t="s">
        <v>16</v>
      </c>
      <c r="E2683" s="4" t="s">
        <v>42</v>
      </c>
      <c r="H2683" s="11">
        <f t="shared" si="82"/>
        <v>3</v>
      </c>
      <c r="I2683" s="11">
        <f t="shared" si="82"/>
        <v>3</v>
      </c>
      <c r="J2683" s="11">
        <f t="shared" si="83"/>
        <v>13</v>
      </c>
    </row>
    <row r="2684" spans="1:10" x14ac:dyDescent="0.3">
      <c r="A2684" s="7">
        <v>41358</v>
      </c>
      <c r="B2684" s="7">
        <v>41358</v>
      </c>
      <c r="C2684" s="9">
        <v>-49530</v>
      </c>
      <c r="D2684" s="4" t="s">
        <v>9</v>
      </c>
      <c r="E2684" s="4" t="s">
        <v>43</v>
      </c>
      <c r="H2684" s="11">
        <f t="shared" si="82"/>
        <v>3</v>
      </c>
      <c r="I2684" s="11">
        <f t="shared" si="82"/>
        <v>3</v>
      </c>
      <c r="J2684" s="11">
        <f t="shared" si="83"/>
        <v>13</v>
      </c>
    </row>
    <row r="2685" spans="1:10" x14ac:dyDescent="0.3">
      <c r="A2685" s="7">
        <v>41358</v>
      </c>
      <c r="B2685" s="7">
        <v>41358</v>
      </c>
      <c r="C2685" s="9">
        <v>-45359</v>
      </c>
      <c r="D2685" s="4" t="s">
        <v>9</v>
      </c>
      <c r="E2685" s="4" t="s">
        <v>44</v>
      </c>
      <c r="H2685" s="11">
        <f t="shared" si="82"/>
        <v>3</v>
      </c>
      <c r="I2685" s="11">
        <f t="shared" si="82"/>
        <v>3</v>
      </c>
      <c r="J2685" s="11">
        <f t="shared" si="83"/>
        <v>13</v>
      </c>
    </row>
    <row r="2686" spans="1:10" x14ac:dyDescent="0.3">
      <c r="A2686" s="7">
        <v>41358</v>
      </c>
      <c r="B2686" s="7">
        <v>41358</v>
      </c>
      <c r="C2686" s="9">
        <v>-40493</v>
      </c>
      <c r="D2686" s="4" t="s">
        <v>16</v>
      </c>
      <c r="E2686" s="4" t="s">
        <v>45</v>
      </c>
      <c r="H2686" s="11">
        <f t="shared" si="82"/>
        <v>3</v>
      </c>
      <c r="I2686" s="11">
        <f t="shared" si="82"/>
        <v>3</v>
      </c>
      <c r="J2686" s="11">
        <f t="shared" si="83"/>
        <v>13</v>
      </c>
    </row>
    <row r="2687" spans="1:10" x14ac:dyDescent="0.3">
      <c r="A2687" s="7">
        <v>41358</v>
      </c>
      <c r="B2687" s="7">
        <v>41358</v>
      </c>
      <c r="C2687" s="9">
        <v>-50457</v>
      </c>
      <c r="D2687" s="4" t="s">
        <v>16</v>
      </c>
      <c r="E2687" s="4" t="s">
        <v>47</v>
      </c>
      <c r="H2687" s="11">
        <f t="shared" si="82"/>
        <v>3</v>
      </c>
      <c r="I2687" s="11">
        <f t="shared" si="82"/>
        <v>3</v>
      </c>
      <c r="J2687" s="11">
        <f t="shared" si="83"/>
        <v>13</v>
      </c>
    </row>
    <row r="2688" spans="1:10" x14ac:dyDescent="0.3">
      <c r="A2688" s="7">
        <v>41358</v>
      </c>
      <c r="B2688" s="7">
        <v>41358</v>
      </c>
      <c r="C2688" s="9">
        <v>-14729</v>
      </c>
      <c r="D2688" s="4" t="s">
        <v>15</v>
      </c>
      <c r="E2688" s="4" t="s">
        <v>48</v>
      </c>
      <c r="H2688" s="11">
        <f t="shared" si="82"/>
        <v>3</v>
      </c>
      <c r="I2688" s="11">
        <f t="shared" si="82"/>
        <v>3</v>
      </c>
      <c r="J2688" s="11">
        <f t="shared" si="83"/>
        <v>13</v>
      </c>
    </row>
    <row r="2689" spans="1:10" x14ac:dyDescent="0.3">
      <c r="A2689" s="7">
        <v>41358</v>
      </c>
      <c r="B2689" s="7">
        <v>41358</v>
      </c>
      <c r="C2689" s="9">
        <v>-15358</v>
      </c>
      <c r="D2689" s="4" t="s">
        <v>16</v>
      </c>
      <c r="E2689" s="4" t="s">
        <v>49</v>
      </c>
      <c r="H2689" s="11">
        <f t="shared" si="82"/>
        <v>3</v>
      </c>
      <c r="I2689" s="11">
        <f t="shared" si="82"/>
        <v>3</v>
      </c>
      <c r="J2689" s="11">
        <f t="shared" si="83"/>
        <v>13</v>
      </c>
    </row>
    <row r="2690" spans="1:10" x14ac:dyDescent="0.3">
      <c r="A2690" s="7">
        <v>41358</v>
      </c>
      <c r="B2690" s="7">
        <v>41358</v>
      </c>
      <c r="C2690" s="9">
        <v>-30835</v>
      </c>
      <c r="D2690" s="4" t="s">
        <v>16</v>
      </c>
      <c r="E2690" s="4" t="s">
        <v>50</v>
      </c>
      <c r="H2690" s="11">
        <f t="shared" si="82"/>
        <v>3</v>
      </c>
      <c r="I2690" s="11">
        <f t="shared" si="82"/>
        <v>3</v>
      </c>
      <c r="J2690" s="11">
        <f t="shared" si="83"/>
        <v>13</v>
      </c>
    </row>
    <row r="2691" spans="1:10" x14ac:dyDescent="0.3">
      <c r="A2691" s="7">
        <v>41358</v>
      </c>
      <c r="C2691" s="9">
        <v>-56528</v>
      </c>
      <c r="D2691" s="4" t="s">
        <v>16</v>
      </c>
      <c r="E2691" s="4" t="s">
        <v>51</v>
      </c>
      <c r="H2691" s="11">
        <f t="shared" si="82"/>
        <v>3</v>
      </c>
      <c r="I2691" s="11">
        <f t="shared" si="82"/>
        <v>0</v>
      </c>
      <c r="J2691" s="11">
        <f t="shared" si="83"/>
        <v>13</v>
      </c>
    </row>
    <row r="2692" spans="1:10" x14ac:dyDescent="0.3">
      <c r="A2692" s="7">
        <v>41358</v>
      </c>
      <c r="B2692" s="7">
        <v>41358</v>
      </c>
      <c r="C2692" s="9">
        <v>-50868</v>
      </c>
      <c r="D2692" s="4" t="s">
        <v>9</v>
      </c>
      <c r="E2692" s="4" t="s">
        <v>10</v>
      </c>
      <c r="H2692" s="11">
        <f t="shared" ref="H2692:I2755" si="84">IF(ISBLANK(A2692),0,MONTH(A2692))</f>
        <v>3</v>
      </c>
      <c r="I2692" s="11">
        <f t="shared" si="84"/>
        <v>3</v>
      </c>
      <c r="J2692" s="11">
        <f t="shared" ref="J2692:J2755" si="85">WEEKNUM(A2692)</f>
        <v>13</v>
      </c>
    </row>
    <row r="2693" spans="1:10" x14ac:dyDescent="0.3">
      <c r="A2693" s="7">
        <v>41358</v>
      </c>
      <c r="B2693" s="7">
        <v>41358</v>
      </c>
      <c r="C2693" s="9">
        <v>-13090</v>
      </c>
      <c r="D2693" s="4" t="s">
        <v>9</v>
      </c>
      <c r="E2693" s="4" t="s">
        <v>53</v>
      </c>
      <c r="H2693" s="11">
        <f t="shared" si="84"/>
        <v>3</v>
      </c>
      <c r="I2693" s="11">
        <f t="shared" si="84"/>
        <v>3</v>
      </c>
      <c r="J2693" s="11">
        <f t="shared" si="85"/>
        <v>13</v>
      </c>
    </row>
    <row r="2694" spans="1:10" x14ac:dyDescent="0.3">
      <c r="A2694" s="7">
        <v>41358</v>
      </c>
      <c r="B2694" s="7">
        <v>41358</v>
      </c>
      <c r="C2694" s="9">
        <v>-17110</v>
      </c>
      <c r="D2694" s="4" t="s">
        <v>15</v>
      </c>
      <c r="E2694" s="4" t="s">
        <v>54</v>
      </c>
      <c r="H2694" s="11">
        <f t="shared" si="84"/>
        <v>3</v>
      </c>
      <c r="I2694" s="11">
        <f t="shared" si="84"/>
        <v>3</v>
      </c>
      <c r="J2694" s="11">
        <f t="shared" si="85"/>
        <v>13</v>
      </c>
    </row>
    <row r="2695" spans="1:10" x14ac:dyDescent="0.3">
      <c r="A2695" s="7">
        <v>41358</v>
      </c>
      <c r="B2695" s="7">
        <v>41358</v>
      </c>
      <c r="C2695" s="9">
        <v>-36598</v>
      </c>
      <c r="D2695" s="4" t="s">
        <v>9</v>
      </c>
      <c r="E2695" s="4" t="s">
        <v>55</v>
      </c>
      <c r="H2695" s="11">
        <f t="shared" si="84"/>
        <v>3</v>
      </c>
      <c r="I2695" s="11">
        <f t="shared" si="84"/>
        <v>3</v>
      </c>
      <c r="J2695" s="11">
        <f t="shared" si="85"/>
        <v>13</v>
      </c>
    </row>
    <row r="2696" spans="1:10" x14ac:dyDescent="0.3">
      <c r="A2696" s="7">
        <v>41358</v>
      </c>
      <c r="B2696" s="7">
        <v>41358</v>
      </c>
      <c r="C2696" s="9">
        <v>-23871</v>
      </c>
      <c r="D2696" s="4" t="s">
        <v>15</v>
      </c>
      <c r="E2696" s="4" t="s">
        <v>56</v>
      </c>
      <c r="H2696" s="11">
        <f t="shared" si="84"/>
        <v>3</v>
      </c>
      <c r="I2696" s="11">
        <f t="shared" si="84"/>
        <v>3</v>
      </c>
      <c r="J2696" s="11">
        <f t="shared" si="85"/>
        <v>13</v>
      </c>
    </row>
    <row r="2697" spans="1:10" x14ac:dyDescent="0.3">
      <c r="A2697" s="7">
        <v>41358</v>
      </c>
      <c r="B2697" s="7">
        <v>41358</v>
      </c>
      <c r="C2697" s="9">
        <v>-13278</v>
      </c>
      <c r="D2697" s="4" t="s">
        <v>15</v>
      </c>
      <c r="E2697" s="4" t="s">
        <v>57</v>
      </c>
      <c r="H2697" s="11">
        <f t="shared" si="84"/>
        <v>3</v>
      </c>
      <c r="I2697" s="11">
        <f t="shared" si="84"/>
        <v>3</v>
      </c>
      <c r="J2697" s="11">
        <f t="shared" si="85"/>
        <v>13</v>
      </c>
    </row>
    <row r="2698" spans="1:10" x14ac:dyDescent="0.3">
      <c r="A2698" s="7">
        <v>41358</v>
      </c>
      <c r="B2698" s="7">
        <v>41358</v>
      </c>
      <c r="C2698" s="9">
        <v>-17664</v>
      </c>
      <c r="D2698" s="4" t="s">
        <v>15</v>
      </c>
      <c r="E2698" s="4" t="s">
        <v>58</v>
      </c>
      <c r="H2698" s="11">
        <f t="shared" si="84"/>
        <v>3</v>
      </c>
      <c r="I2698" s="11">
        <f t="shared" si="84"/>
        <v>3</v>
      </c>
      <c r="J2698" s="11">
        <f t="shared" si="85"/>
        <v>13</v>
      </c>
    </row>
    <row r="2699" spans="1:10" x14ac:dyDescent="0.3">
      <c r="A2699" s="7">
        <v>41358</v>
      </c>
      <c r="B2699" s="7">
        <v>41358</v>
      </c>
      <c r="C2699" s="9">
        <v>-59870</v>
      </c>
      <c r="D2699" s="4" t="s">
        <v>15</v>
      </c>
      <c r="E2699" s="4" t="s">
        <v>59</v>
      </c>
      <c r="H2699" s="11">
        <f t="shared" si="84"/>
        <v>3</v>
      </c>
      <c r="I2699" s="11">
        <f t="shared" si="84"/>
        <v>3</v>
      </c>
      <c r="J2699" s="11">
        <f t="shared" si="85"/>
        <v>13</v>
      </c>
    </row>
    <row r="2700" spans="1:10" x14ac:dyDescent="0.3">
      <c r="A2700" s="7">
        <v>41389</v>
      </c>
      <c r="B2700" s="7">
        <v>41389</v>
      </c>
      <c r="C2700" s="9">
        <v>-15975</v>
      </c>
      <c r="D2700" s="4" t="s">
        <v>15</v>
      </c>
      <c r="E2700" s="4" t="s">
        <v>41</v>
      </c>
      <c r="H2700" s="11">
        <f t="shared" si="84"/>
        <v>4</v>
      </c>
      <c r="I2700" s="11">
        <f t="shared" si="84"/>
        <v>4</v>
      </c>
      <c r="J2700" s="11">
        <f t="shared" si="85"/>
        <v>17</v>
      </c>
    </row>
    <row r="2701" spans="1:10" x14ac:dyDescent="0.3">
      <c r="A2701" s="7">
        <v>41389</v>
      </c>
      <c r="B2701" s="7">
        <v>41389</v>
      </c>
      <c r="C2701" s="9">
        <v>-38067</v>
      </c>
      <c r="D2701" s="4" t="s">
        <v>15</v>
      </c>
      <c r="E2701" s="4" t="s">
        <v>42</v>
      </c>
      <c r="H2701" s="11">
        <f t="shared" si="84"/>
        <v>4</v>
      </c>
      <c r="I2701" s="11">
        <f t="shared" si="84"/>
        <v>4</v>
      </c>
      <c r="J2701" s="11">
        <f t="shared" si="85"/>
        <v>17</v>
      </c>
    </row>
    <row r="2702" spans="1:10" x14ac:dyDescent="0.3">
      <c r="A2702" s="7">
        <v>41389</v>
      </c>
      <c r="B2702" s="7">
        <v>41389</v>
      </c>
      <c r="C2702" s="9">
        <v>-48980</v>
      </c>
      <c r="D2702" s="4" t="s">
        <v>9</v>
      </c>
      <c r="E2702" s="4" t="s">
        <v>43</v>
      </c>
      <c r="H2702" s="11">
        <f t="shared" si="84"/>
        <v>4</v>
      </c>
      <c r="I2702" s="11">
        <f t="shared" si="84"/>
        <v>4</v>
      </c>
      <c r="J2702" s="11">
        <f t="shared" si="85"/>
        <v>17</v>
      </c>
    </row>
    <row r="2703" spans="1:10" x14ac:dyDescent="0.3">
      <c r="A2703" s="7">
        <v>41389</v>
      </c>
      <c r="B2703" s="7">
        <v>41389</v>
      </c>
      <c r="C2703" s="9">
        <v>-23282</v>
      </c>
      <c r="D2703" s="4" t="s">
        <v>15</v>
      </c>
      <c r="E2703" s="4" t="s">
        <v>44</v>
      </c>
      <c r="H2703" s="11">
        <f t="shared" si="84"/>
        <v>4</v>
      </c>
      <c r="I2703" s="11">
        <f t="shared" si="84"/>
        <v>4</v>
      </c>
      <c r="J2703" s="11">
        <f t="shared" si="85"/>
        <v>17</v>
      </c>
    </row>
    <row r="2704" spans="1:10" x14ac:dyDescent="0.3">
      <c r="A2704" s="7">
        <v>41389</v>
      </c>
      <c r="B2704" s="7">
        <v>41389</v>
      </c>
      <c r="C2704" s="9">
        <v>-43930</v>
      </c>
      <c r="D2704" s="4" t="s">
        <v>16</v>
      </c>
      <c r="E2704" s="4" t="s">
        <v>45</v>
      </c>
      <c r="H2704" s="11">
        <f t="shared" si="84"/>
        <v>4</v>
      </c>
      <c r="I2704" s="11">
        <f t="shared" si="84"/>
        <v>4</v>
      </c>
      <c r="J2704" s="11">
        <f t="shared" si="85"/>
        <v>17</v>
      </c>
    </row>
    <row r="2705" spans="1:10" x14ac:dyDescent="0.3">
      <c r="A2705" s="7">
        <v>41389</v>
      </c>
      <c r="B2705" s="7">
        <v>41389</v>
      </c>
      <c r="C2705" s="9">
        <v>-23451</v>
      </c>
      <c r="D2705" s="4" t="s">
        <v>9</v>
      </c>
      <c r="E2705" s="4" t="s">
        <v>47</v>
      </c>
      <c r="H2705" s="11">
        <f t="shared" si="84"/>
        <v>4</v>
      </c>
      <c r="I2705" s="11">
        <f t="shared" si="84"/>
        <v>4</v>
      </c>
      <c r="J2705" s="11">
        <f t="shared" si="85"/>
        <v>17</v>
      </c>
    </row>
    <row r="2706" spans="1:10" x14ac:dyDescent="0.3">
      <c r="A2706" s="7">
        <v>41389</v>
      </c>
      <c r="B2706" s="7">
        <v>41389</v>
      </c>
      <c r="C2706" s="9">
        <v>-30250</v>
      </c>
      <c r="D2706" s="4" t="s">
        <v>16</v>
      </c>
      <c r="E2706" s="4" t="s">
        <v>48</v>
      </c>
      <c r="H2706" s="11">
        <f t="shared" si="84"/>
        <v>4</v>
      </c>
      <c r="I2706" s="11">
        <f t="shared" si="84"/>
        <v>4</v>
      </c>
      <c r="J2706" s="11">
        <f t="shared" si="85"/>
        <v>17</v>
      </c>
    </row>
    <row r="2707" spans="1:10" x14ac:dyDescent="0.3">
      <c r="A2707" s="7">
        <v>41389</v>
      </c>
      <c r="B2707" s="7">
        <v>41389</v>
      </c>
      <c r="C2707" s="9">
        <v>-43327</v>
      </c>
      <c r="D2707" s="4" t="s">
        <v>16</v>
      </c>
      <c r="E2707" s="4" t="s">
        <v>49</v>
      </c>
      <c r="H2707" s="11">
        <f t="shared" si="84"/>
        <v>4</v>
      </c>
      <c r="I2707" s="11">
        <f t="shared" si="84"/>
        <v>4</v>
      </c>
      <c r="J2707" s="11">
        <f t="shared" si="85"/>
        <v>17</v>
      </c>
    </row>
    <row r="2708" spans="1:10" x14ac:dyDescent="0.3">
      <c r="A2708" s="7">
        <v>41389</v>
      </c>
      <c r="B2708" s="7">
        <v>41389</v>
      </c>
      <c r="C2708" s="9">
        <v>-22318</v>
      </c>
      <c r="D2708" s="4" t="s">
        <v>16</v>
      </c>
      <c r="E2708" s="4" t="s">
        <v>50</v>
      </c>
      <c r="H2708" s="11">
        <f t="shared" si="84"/>
        <v>4</v>
      </c>
      <c r="I2708" s="11">
        <f t="shared" si="84"/>
        <v>4</v>
      </c>
      <c r="J2708" s="11">
        <f t="shared" si="85"/>
        <v>17</v>
      </c>
    </row>
    <row r="2709" spans="1:10" x14ac:dyDescent="0.3">
      <c r="A2709" s="7">
        <v>41389</v>
      </c>
      <c r="C2709" s="9">
        <v>-21732</v>
      </c>
      <c r="D2709" s="4" t="s">
        <v>16</v>
      </c>
      <c r="E2709" s="4" t="s">
        <v>51</v>
      </c>
      <c r="H2709" s="11">
        <f t="shared" si="84"/>
        <v>4</v>
      </c>
      <c r="I2709" s="11">
        <f t="shared" si="84"/>
        <v>0</v>
      </c>
      <c r="J2709" s="11">
        <f t="shared" si="85"/>
        <v>17</v>
      </c>
    </row>
    <row r="2710" spans="1:10" x14ac:dyDescent="0.3">
      <c r="A2710" s="7">
        <v>41389</v>
      </c>
      <c r="B2710" s="7">
        <v>41389</v>
      </c>
      <c r="C2710" s="9">
        <v>-28877</v>
      </c>
      <c r="D2710" s="4" t="s">
        <v>15</v>
      </c>
      <c r="E2710" s="4" t="s">
        <v>10</v>
      </c>
      <c r="H2710" s="11">
        <f t="shared" si="84"/>
        <v>4</v>
      </c>
      <c r="I2710" s="11">
        <f t="shared" si="84"/>
        <v>4</v>
      </c>
      <c r="J2710" s="11">
        <f t="shared" si="85"/>
        <v>17</v>
      </c>
    </row>
    <row r="2711" spans="1:10" x14ac:dyDescent="0.3">
      <c r="A2711" s="7">
        <v>41389</v>
      </c>
      <c r="B2711" s="7">
        <v>41389</v>
      </c>
      <c r="C2711" s="9">
        <v>-54316</v>
      </c>
      <c r="D2711" s="4" t="s">
        <v>9</v>
      </c>
      <c r="E2711" s="4" t="s">
        <v>53</v>
      </c>
      <c r="H2711" s="11">
        <f t="shared" si="84"/>
        <v>4</v>
      </c>
      <c r="I2711" s="11">
        <f t="shared" si="84"/>
        <v>4</v>
      </c>
      <c r="J2711" s="11">
        <f t="shared" si="85"/>
        <v>17</v>
      </c>
    </row>
    <row r="2712" spans="1:10" x14ac:dyDescent="0.3">
      <c r="A2712" s="7">
        <v>41389</v>
      </c>
      <c r="B2712" s="7">
        <v>41389</v>
      </c>
      <c r="C2712" s="9">
        <v>-56430</v>
      </c>
      <c r="D2712" s="4" t="s">
        <v>15</v>
      </c>
      <c r="E2712" s="4" t="s">
        <v>54</v>
      </c>
      <c r="H2712" s="11">
        <f t="shared" si="84"/>
        <v>4</v>
      </c>
      <c r="I2712" s="11">
        <f t="shared" si="84"/>
        <v>4</v>
      </c>
      <c r="J2712" s="11">
        <f t="shared" si="85"/>
        <v>17</v>
      </c>
    </row>
    <row r="2713" spans="1:10" x14ac:dyDescent="0.3">
      <c r="A2713" s="7">
        <v>41389</v>
      </c>
      <c r="B2713" s="7">
        <v>41389</v>
      </c>
      <c r="C2713" s="9">
        <v>-28836</v>
      </c>
      <c r="D2713" s="4" t="s">
        <v>15</v>
      </c>
      <c r="E2713" s="4" t="s">
        <v>55</v>
      </c>
      <c r="H2713" s="11">
        <f t="shared" si="84"/>
        <v>4</v>
      </c>
      <c r="I2713" s="11">
        <f t="shared" si="84"/>
        <v>4</v>
      </c>
      <c r="J2713" s="11">
        <f t="shared" si="85"/>
        <v>17</v>
      </c>
    </row>
    <row r="2714" spans="1:10" x14ac:dyDescent="0.3">
      <c r="A2714" s="7">
        <v>41389</v>
      </c>
      <c r="B2714" s="7">
        <v>41389</v>
      </c>
      <c r="C2714" s="9">
        <v>-28215</v>
      </c>
      <c r="D2714" s="4" t="s">
        <v>16</v>
      </c>
      <c r="E2714" s="4" t="s">
        <v>56</v>
      </c>
      <c r="H2714" s="11">
        <f t="shared" si="84"/>
        <v>4</v>
      </c>
      <c r="I2714" s="11">
        <f t="shared" si="84"/>
        <v>4</v>
      </c>
      <c r="J2714" s="11">
        <f t="shared" si="85"/>
        <v>17</v>
      </c>
    </row>
    <row r="2715" spans="1:10" x14ac:dyDescent="0.3">
      <c r="A2715" s="7">
        <v>41389</v>
      </c>
      <c r="B2715" s="7">
        <v>41389</v>
      </c>
      <c r="C2715" s="9">
        <v>-36448</v>
      </c>
      <c r="D2715" s="4" t="s">
        <v>15</v>
      </c>
      <c r="E2715" s="4" t="s">
        <v>57</v>
      </c>
      <c r="H2715" s="11">
        <f t="shared" si="84"/>
        <v>4</v>
      </c>
      <c r="I2715" s="11">
        <f t="shared" si="84"/>
        <v>4</v>
      </c>
      <c r="J2715" s="11">
        <f t="shared" si="85"/>
        <v>17</v>
      </c>
    </row>
    <row r="2716" spans="1:10" x14ac:dyDescent="0.3">
      <c r="A2716" s="7">
        <v>41389</v>
      </c>
      <c r="B2716" s="7">
        <v>41389</v>
      </c>
      <c r="C2716" s="9">
        <v>-57207</v>
      </c>
      <c r="D2716" s="4" t="s">
        <v>9</v>
      </c>
      <c r="E2716" s="4" t="s">
        <v>58</v>
      </c>
      <c r="H2716" s="11">
        <f t="shared" si="84"/>
        <v>4</v>
      </c>
      <c r="I2716" s="11">
        <f t="shared" si="84"/>
        <v>4</v>
      </c>
      <c r="J2716" s="11">
        <f t="shared" si="85"/>
        <v>17</v>
      </c>
    </row>
    <row r="2717" spans="1:10" x14ac:dyDescent="0.3">
      <c r="A2717" s="7">
        <v>41389</v>
      </c>
      <c r="B2717" s="7">
        <v>41389</v>
      </c>
      <c r="C2717" s="9">
        <v>-41547</v>
      </c>
      <c r="D2717" s="4" t="s">
        <v>15</v>
      </c>
      <c r="E2717" s="4" t="s">
        <v>59</v>
      </c>
      <c r="H2717" s="11">
        <f t="shared" si="84"/>
        <v>4</v>
      </c>
      <c r="I2717" s="11">
        <f t="shared" si="84"/>
        <v>4</v>
      </c>
      <c r="J2717" s="11">
        <f t="shared" si="85"/>
        <v>17</v>
      </c>
    </row>
    <row r="2718" spans="1:10" x14ac:dyDescent="0.3">
      <c r="A2718" s="7">
        <v>41419</v>
      </c>
      <c r="B2718" s="7">
        <v>41419</v>
      </c>
      <c r="C2718" s="9">
        <v>-23674</v>
      </c>
      <c r="D2718" s="4" t="s">
        <v>9</v>
      </c>
      <c r="E2718" s="4" t="s">
        <v>41</v>
      </c>
      <c r="H2718" s="11">
        <f t="shared" si="84"/>
        <v>5</v>
      </c>
      <c r="I2718" s="11">
        <f t="shared" si="84"/>
        <v>5</v>
      </c>
      <c r="J2718" s="11">
        <f t="shared" si="85"/>
        <v>21</v>
      </c>
    </row>
    <row r="2719" spans="1:10" x14ac:dyDescent="0.3">
      <c r="A2719" s="7">
        <v>41419</v>
      </c>
      <c r="B2719" s="7">
        <v>41419</v>
      </c>
      <c r="C2719" s="9">
        <v>-29533</v>
      </c>
      <c r="D2719" s="4" t="s">
        <v>9</v>
      </c>
      <c r="E2719" s="4" t="s">
        <v>42</v>
      </c>
      <c r="H2719" s="11">
        <f t="shared" si="84"/>
        <v>5</v>
      </c>
      <c r="I2719" s="11">
        <f t="shared" si="84"/>
        <v>5</v>
      </c>
      <c r="J2719" s="11">
        <f t="shared" si="85"/>
        <v>21</v>
      </c>
    </row>
    <row r="2720" spans="1:10" x14ac:dyDescent="0.3">
      <c r="A2720" s="7">
        <v>41419</v>
      </c>
      <c r="B2720" s="7">
        <v>41419</v>
      </c>
      <c r="C2720" s="9">
        <v>-59729</v>
      </c>
      <c r="D2720" s="4" t="s">
        <v>16</v>
      </c>
      <c r="E2720" s="4" t="s">
        <v>43</v>
      </c>
      <c r="H2720" s="11">
        <f t="shared" si="84"/>
        <v>5</v>
      </c>
      <c r="I2720" s="11">
        <f t="shared" si="84"/>
        <v>5</v>
      </c>
      <c r="J2720" s="11">
        <f t="shared" si="85"/>
        <v>21</v>
      </c>
    </row>
    <row r="2721" spans="1:10" x14ac:dyDescent="0.3">
      <c r="A2721" s="7">
        <v>41419</v>
      </c>
      <c r="B2721" s="7">
        <v>41419</v>
      </c>
      <c r="C2721" s="9">
        <v>-32729</v>
      </c>
      <c r="D2721" s="4" t="s">
        <v>15</v>
      </c>
      <c r="E2721" s="4" t="s">
        <v>44</v>
      </c>
      <c r="H2721" s="11">
        <f t="shared" si="84"/>
        <v>5</v>
      </c>
      <c r="I2721" s="11">
        <f t="shared" si="84"/>
        <v>5</v>
      </c>
      <c r="J2721" s="11">
        <f t="shared" si="85"/>
        <v>21</v>
      </c>
    </row>
    <row r="2722" spans="1:10" x14ac:dyDescent="0.3">
      <c r="A2722" s="7">
        <v>41419</v>
      </c>
      <c r="B2722" s="7">
        <v>41419</v>
      </c>
      <c r="C2722" s="9">
        <v>-45077</v>
      </c>
      <c r="D2722" s="4" t="s">
        <v>9</v>
      </c>
      <c r="E2722" s="4" t="s">
        <v>45</v>
      </c>
      <c r="H2722" s="11">
        <f t="shared" si="84"/>
        <v>5</v>
      </c>
      <c r="I2722" s="11">
        <f t="shared" si="84"/>
        <v>5</v>
      </c>
      <c r="J2722" s="11">
        <f t="shared" si="85"/>
        <v>21</v>
      </c>
    </row>
    <row r="2723" spans="1:10" x14ac:dyDescent="0.3">
      <c r="A2723" s="7">
        <v>41419</v>
      </c>
      <c r="B2723" s="7">
        <v>41419</v>
      </c>
      <c r="C2723" s="9">
        <v>-50320</v>
      </c>
      <c r="D2723" s="4" t="s">
        <v>16</v>
      </c>
      <c r="E2723" s="4" t="s">
        <v>47</v>
      </c>
      <c r="H2723" s="11">
        <f t="shared" si="84"/>
        <v>5</v>
      </c>
      <c r="I2723" s="11">
        <f t="shared" si="84"/>
        <v>5</v>
      </c>
      <c r="J2723" s="11">
        <f t="shared" si="85"/>
        <v>21</v>
      </c>
    </row>
    <row r="2724" spans="1:10" x14ac:dyDescent="0.3">
      <c r="A2724" s="7">
        <v>41419</v>
      </c>
      <c r="B2724" s="7">
        <v>41419</v>
      </c>
      <c r="C2724" s="9">
        <v>-13317</v>
      </c>
      <c r="D2724" s="4" t="s">
        <v>16</v>
      </c>
      <c r="E2724" s="4" t="s">
        <v>48</v>
      </c>
      <c r="H2724" s="11">
        <f t="shared" si="84"/>
        <v>5</v>
      </c>
      <c r="I2724" s="11">
        <f t="shared" si="84"/>
        <v>5</v>
      </c>
      <c r="J2724" s="11">
        <f t="shared" si="85"/>
        <v>21</v>
      </c>
    </row>
    <row r="2725" spans="1:10" x14ac:dyDescent="0.3">
      <c r="A2725" s="7">
        <v>41419</v>
      </c>
      <c r="B2725" s="7">
        <v>41419</v>
      </c>
      <c r="C2725" s="9">
        <v>-18040</v>
      </c>
      <c r="D2725" s="4" t="s">
        <v>9</v>
      </c>
      <c r="E2725" s="4" t="s">
        <v>49</v>
      </c>
      <c r="H2725" s="11">
        <f t="shared" si="84"/>
        <v>5</v>
      </c>
      <c r="I2725" s="11">
        <f t="shared" si="84"/>
        <v>5</v>
      </c>
      <c r="J2725" s="11">
        <f t="shared" si="85"/>
        <v>21</v>
      </c>
    </row>
    <row r="2726" spans="1:10" x14ac:dyDescent="0.3">
      <c r="A2726" s="7">
        <v>41419</v>
      </c>
      <c r="B2726" s="7">
        <v>41419</v>
      </c>
      <c r="C2726" s="9">
        <v>-59097</v>
      </c>
      <c r="D2726" s="4" t="s">
        <v>16</v>
      </c>
      <c r="E2726" s="4" t="s">
        <v>50</v>
      </c>
      <c r="H2726" s="11">
        <f t="shared" si="84"/>
        <v>5</v>
      </c>
      <c r="I2726" s="11">
        <f t="shared" si="84"/>
        <v>5</v>
      </c>
      <c r="J2726" s="11">
        <f t="shared" si="85"/>
        <v>21</v>
      </c>
    </row>
    <row r="2727" spans="1:10" x14ac:dyDescent="0.3">
      <c r="A2727" s="7">
        <v>41419</v>
      </c>
      <c r="C2727" s="9">
        <v>-41218</v>
      </c>
      <c r="D2727" s="4" t="s">
        <v>16</v>
      </c>
      <c r="E2727" s="4" t="s">
        <v>51</v>
      </c>
      <c r="H2727" s="11">
        <f t="shared" si="84"/>
        <v>5</v>
      </c>
      <c r="I2727" s="11">
        <f t="shared" si="84"/>
        <v>0</v>
      </c>
      <c r="J2727" s="11">
        <f t="shared" si="85"/>
        <v>21</v>
      </c>
    </row>
    <row r="2728" spans="1:10" x14ac:dyDescent="0.3">
      <c r="A2728" s="7">
        <v>41419</v>
      </c>
      <c r="B2728" s="7">
        <v>41419</v>
      </c>
      <c r="C2728" s="9">
        <v>-58455</v>
      </c>
      <c r="D2728" s="4" t="s">
        <v>15</v>
      </c>
      <c r="E2728" s="4" t="s">
        <v>10</v>
      </c>
      <c r="H2728" s="11">
        <f t="shared" si="84"/>
        <v>5</v>
      </c>
      <c r="I2728" s="11">
        <f t="shared" si="84"/>
        <v>5</v>
      </c>
      <c r="J2728" s="11">
        <f t="shared" si="85"/>
        <v>21</v>
      </c>
    </row>
    <row r="2729" spans="1:10" x14ac:dyDescent="0.3">
      <c r="A2729" s="7">
        <v>41419</v>
      </c>
      <c r="B2729" s="7">
        <v>41419</v>
      </c>
      <c r="C2729" s="9">
        <v>-13859</v>
      </c>
      <c r="D2729" s="4" t="s">
        <v>9</v>
      </c>
      <c r="E2729" s="4" t="s">
        <v>53</v>
      </c>
      <c r="H2729" s="11">
        <f t="shared" si="84"/>
        <v>5</v>
      </c>
      <c r="I2729" s="11">
        <f t="shared" si="84"/>
        <v>5</v>
      </c>
      <c r="J2729" s="11">
        <f t="shared" si="85"/>
        <v>21</v>
      </c>
    </row>
    <row r="2730" spans="1:10" x14ac:dyDescent="0.3">
      <c r="A2730" s="7">
        <v>41419</v>
      </c>
      <c r="B2730" s="7">
        <v>41419</v>
      </c>
      <c r="C2730" s="9">
        <v>-56972</v>
      </c>
      <c r="D2730" s="4" t="s">
        <v>9</v>
      </c>
      <c r="E2730" s="4" t="s">
        <v>54</v>
      </c>
      <c r="H2730" s="11">
        <f t="shared" si="84"/>
        <v>5</v>
      </c>
      <c r="I2730" s="11">
        <f t="shared" si="84"/>
        <v>5</v>
      </c>
      <c r="J2730" s="11">
        <f t="shared" si="85"/>
        <v>21</v>
      </c>
    </row>
    <row r="2731" spans="1:10" x14ac:dyDescent="0.3">
      <c r="A2731" s="7">
        <v>41419</v>
      </c>
      <c r="B2731" s="7">
        <v>41419</v>
      </c>
      <c r="C2731" s="9">
        <v>-54057</v>
      </c>
      <c r="D2731" s="4" t="s">
        <v>9</v>
      </c>
      <c r="E2731" s="4" t="s">
        <v>55</v>
      </c>
      <c r="H2731" s="11">
        <f t="shared" si="84"/>
        <v>5</v>
      </c>
      <c r="I2731" s="11">
        <f t="shared" si="84"/>
        <v>5</v>
      </c>
      <c r="J2731" s="11">
        <f t="shared" si="85"/>
        <v>21</v>
      </c>
    </row>
    <row r="2732" spans="1:10" x14ac:dyDescent="0.3">
      <c r="A2732" s="7">
        <v>41419</v>
      </c>
      <c r="B2732" s="7">
        <v>41419</v>
      </c>
      <c r="C2732" s="9">
        <v>-35683</v>
      </c>
      <c r="D2732" s="4" t="s">
        <v>9</v>
      </c>
      <c r="E2732" s="4" t="s">
        <v>56</v>
      </c>
      <c r="H2732" s="11">
        <f t="shared" si="84"/>
        <v>5</v>
      </c>
      <c r="I2732" s="11">
        <f t="shared" si="84"/>
        <v>5</v>
      </c>
      <c r="J2732" s="11">
        <f t="shared" si="85"/>
        <v>21</v>
      </c>
    </row>
    <row r="2733" spans="1:10" x14ac:dyDescent="0.3">
      <c r="A2733" s="7">
        <v>41419</v>
      </c>
      <c r="B2733" s="7">
        <v>41419</v>
      </c>
      <c r="C2733" s="9">
        <v>-29518</v>
      </c>
      <c r="D2733" s="4" t="s">
        <v>16</v>
      </c>
      <c r="E2733" s="4" t="s">
        <v>57</v>
      </c>
      <c r="H2733" s="11">
        <f t="shared" si="84"/>
        <v>5</v>
      </c>
      <c r="I2733" s="11">
        <f t="shared" si="84"/>
        <v>5</v>
      </c>
      <c r="J2733" s="11">
        <f t="shared" si="85"/>
        <v>21</v>
      </c>
    </row>
    <row r="2734" spans="1:10" x14ac:dyDescent="0.3">
      <c r="A2734" s="7">
        <v>41419</v>
      </c>
      <c r="B2734" s="7">
        <v>41419</v>
      </c>
      <c r="C2734" s="9">
        <v>-50431</v>
      </c>
      <c r="D2734" s="4" t="s">
        <v>9</v>
      </c>
      <c r="E2734" s="4" t="s">
        <v>58</v>
      </c>
      <c r="H2734" s="11">
        <f t="shared" si="84"/>
        <v>5</v>
      </c>
      <c r="I2734" s="11">
        <f t="shared" si="84"/>
        <v>5</v>
      </c>
      <c r="J2734" s="11">
        <f t="shared" si="85"/>
        <v>21</v>
      </c>
    </row>
    <row r="2735" spans="1:10" x14ac:dyDescent="0.3">
      <c r="A2735" s="7">
        <v>41419</v>
      </c>
      <c r="B2735" s="7">
        <v>41419</v>
      </c>
      <c r="C2735" s="9">
        <v>-15261</v>
      </c>
      <c r="D2735" s="4" t="s">
        <v>15</v>
      </c>
      <c r="E2735" s="4" t="s">
        <v>59</v>
      </c>
      <c r="H2735" s="11">
        <f t="shared" si="84"/>
        <v>5</v>
      </c>
      <c r="I2735" s="11">
        <f t="shared" si="84"/>
        <v>5</v>
      </c>
      <c r="J2735" s="11">
        <f t="shared" si="85"/>
        <v>21</v>
      </c>
    </row>
    <row r="2736" spans="1:10" x14ac:dyDescent="0.3">
      <c r="A2736" s="7">
        <v>41450</v>
      </c>
      <c r="B2736" s="7">
        <v>41450</v>
      </c>
      <c r="C2736" s="9">
        <v>-21945</v>
      </c>
      <c r="D2736" s="4" t="s">
        <v>16</v>
      </c>
      <c r="E2736" s="4" t="s">
        <v>41</v>
      </c>
      <c r="H2736" s="11">
        <f t="shared" si="84"/>
        <v>6</v>
      </c>
      <c r="I2736" s="11">
        <f t="shared" si="84"/>
        <v>6</v>
      </c>
      <c r="J2736" s="11">
        <f t="shared" si="85"/>
        <v>26</v>
      </c>
    </row>
    <row r="2737" spans="1:10" x14ac:dyDescent="0.3">
      <c r="A2737" s="7">
        <v>41450</v>
      </c>
      <c r="B2737" s="7">
        <v>41450</v>
      </c>
      <c r="C2737" s="9">
        <v>-27686</v>
      </c>
      <c r="D2737" s="4" t="s">
        <v>15</v>
      </c>
      <c r="E2737" s="4" t="s">
        <v>42</v>
      </c>
      <c r="H2737" s="11">
        <f t="shared" si="84"/>
        <v>6</v>
      </c>
      <c r="I2737" s="11">
        <f t="shared" si="84"/>
        <v>6</v>
      </c>
      <c r="J2737" s="11">
        <f t="shared" si="85"/>
        <v>26</v>
      </c>
    </row>
    <row r="2738" spans="1:10" x14ac:dyDescent="0.3">
      <c r="A2738" s="7">
        <v>41450</v>
      </c>
      <c r="B2738" s="7">
        <v>41450</v>
      </c>
      <c r="C2738" s="9">
        <v>-14672</v>
      </c>
      <c r="D2738" s="4" t="s">
        <v>15</v>
      </c>
      <c r="E2738" s="4" t="s">
        <v>43</v>
      </c>
      <c r="H2738" s="11">
        <f t="shared" si="84"/>
        <v>6</v>
      </c>
      <c r="I2738" s="11">
        <f t="shared" si="84"/>
        <v>6</v>
      </c>
      <c r="J2738" s="11">
        <f t="shared" si="85"/>
        <v>26</v>
      </c>
    </row>
    <row r="2739" spans="1:10" x14ac:dyDescent="0.3">
      <c r="A2739" s="7">
        <v>41450</v>
      </c>
      <c r="B2739" s="7">
        <v>41450</v>
      </c>
      <c r="C2739" s="9">
        <v>-16126</v>
      </c>
      <c r="D2739" s="4" t="s">
        <v>9</v>
      </c>
      <c r="E2739" s="4" t="s">
        <v>44</v>
      </c>
      <c r="H2739" s="11">
        <f t="shared" si="84"/>
        <v>6</v>
      </c>
      <c r="I2739" s="11">
        <f t="shared" si="84"/>
        <v>6</v>
      </c>
      <c r="J2739" s="11">
        <f t="shared" si="85"/>
        <v>26</v>
      </c>
    </row>
    <row r="2740" spans="1:10" x14ac:dyDescent="0.3">
      <c r="A2740" s="7">
        <v>41450</v>
      </c>
      <c r="B2740" s="7">
        <v>41450</v>
      </c>
      <c r="C2740" s="9">
        <v>-23414</v>
      </c>
      <c r="D2740" s="4" t="s">
        <v>15</v>
      </c>
      <c r="E2740" s="4" t="s">
        <v>45</v>
      </c>
      <c r="H2740" s="11">
        <f t="shared" si="84"/>
        <v>6</v>
      </c>
      <c r="I2740" s="11">
        <f t="shared" si="84"/>
        <v>6</v>
      </c>
      <c r="J2740" s="11">
        <f t="shared" si="85"/>
        <v>26</v>
      </c>
    </row>
    <row r="2741" spans="1:10" x14ac:dyDescent="0.3">
      <c r="A2741" s="7">
        <v>41450</v>
      </c>
      <c r="B2741" s="7">
        <v>41450</v>
      </c>
      <c r="C2741" s="9">
        <v>-43374</v>
      </c>
      <c r="D2741" s="4" t="s">
        <v>9</v>
      </c>
      <c r="E2741" s="4" t="s">
        <v>47</v>
      </c>
      <c r="H2741" s="11">
        <f t="shared" si="84"/>
        <v>6</v>
      </c>
      <c r="I2741" s="11">
        <f t="shared" si="84"/>
        <v>6</v>
      </c>
      <c r="J2741" s="11">
        <f t="shared" si="85"/>
        <v>26</v>
      </c>
    </row>
    <row r="2742" spans="1:10" x14ac:dyDescent="0.3">
      <c r="A2742" s="7">
        <v>41450</v>
      </c>
      <c r="B2742" s="7">
        <v>41450</v>
      </c>
      <c r="C2742" s="9">
        <v>-32198</v>
      </c>
      <c r="D2742" s="4" t="s">
        <v>15</v>
      </c>
      <c r="E2742" s="4" t="s">
        <v>48</v>
      </c>
      <c r="H2742" s="11">
        <f t="shared" si="84"/>
        <v>6</v>
      </c>
      <c r="I2742" s="11">
        <f t="shared" si="84"/>
        <v>6</v>
      </c>
      <c r="J2742" s="11">
        <f t="shared" si="85"/>
        <v>26</v>
      </c>
    </row>
    <row r="2743" spans="1:10" x14ac:dyDescent="0.3">
      <c r="A2743" s="7">
        <v>41450</v>
      </c>
      <c r="B2743" s="7">
        <v>41450</v>
      </c>
      <c r="C2743" s="9">
        <v>-40234</v>
      </c>
      <c r="D2743" s="4" t="s">
        <v>15</v>
      </c>
      <c r="E2743" s="4" t="s">
        <v>49</v>
      </c>
      <c r="H2743" s="11">
        <f t="shared" si="84"/>
        <v>6</v>
      </c>
      <c r="I2743" s="11">
        <f t="shared" si="84"/>
        <v>6</v>
      </c>
      <c r="J2743" s="11">
        <f t="shared" si="85"/>
        <v>26</v>
      </c>
    </row>
    <row r="2744" spans="1:10" x14ac:dyDescent="0.3">
      <c r="A2744" s="7">
        <v>41450</v>
      </c>
      <c r="B2744" s="7">
        <v>41450</v>
      </c>
      <c r="C2744" s="9">
        <v>-49960</v>
      </c>
      <c r="D2744" s="4" t="s">
        <v>9</v>
      </c>
      <c r="E2744" s="4" t="s">
        <v>50</v>
      </c>
      <c r="H2744" s="11">
        <f t="shared" si="84"/>
        <v>6</v>
      </c>
      <c r="I2744" s="11">
        <f t="shared" si="84"/>
        <v>6</v>
      </c>
      <c r="J2744" s="11">
        <f t="shared" si="85"/>
        <v>26</v>
      </c>
    </row>
    <row r="2745" spans="1:10" x14ac:dyDescent="0.3">
      <c r="A2745" s="7">
        <v>41450</v>
      </c>
      <c r="C2745" s="9">
        <v>-34979</v>
      </c>
      <c r="D2745" s="4" t="s">
        <v>16</v>
      </c>
      <c r="E2745" s="4" t="s">
        <v>51</v>
      </c>
      <c r="H2745" s="11">
        <f t="shared" si="84"/>
        <v>6</v>
      </c>
      <c r="I2745" s="11">
        <f t="shared" si="84"/>
        <v>0</v>
      </c>
      <c r="J2745" s="11">
        <f t="shared" si="85"/>
        <v>26</v>
      </c>
    </row>
    <row r="2746" spans="1:10" x14ac:dyDescent="0.3">
      <c r="A2746" s="7">
        <v>41450</v>
      </c>
      <c r="B2746" s="7">
        <v>41450</v>
      </c>
      <c r="C2746" s="9">
        <v>-25302</v>
      </c>
      <c r="D2746" s="4" t="s">
        <v>16</v>
      </c>
      <c r="E2746" s="4" t="s">
        <v>10</v>
      </c>
      <c r="H2746" s="11">
        <f t="shared" si="84"/>
        <v>6</v>
      </c>
      <c r="I2746" s="11">
        <f t="shared" si="84"/>
        <v>6</v>
      </c>
      <c r="J2746" s="11">
        <f t="shared" si="85"/>
        <v>26</v>
      </c>
    </row>
    <row r="2747" spans="1:10" x14ac:dyDescent="0.3">
      <c r="A2747" s="7">
        <v>41450</v>
      </c>
      <c r="B2747" s="7">
        <v>41450</v>
      </c>
      <c r="C2747" s="9">
        <v>-34912</v>
      </c>
      <c r="D2747" s="4" t="s">
        <v>15</v>
      </c>
      <c r="E2747" s="4" t="s">
        <v>53</v>
      </c>
      <c r="H2747" s="11">
        <f t="shared" si="84"/>
        <v>6</v>
      </c>
      <c r="I2747" s="11">
        <f t="shared" si="84"/>
        <v>6</v>
      </c>
      <c r="J2747" s="11">
        <f t="shared" si="85"/>
        <v>26</v>
      </c>
    </row>
    <row r="2748" spans="1:10" x14ac:dyDescent="0.3">
      <c r="A2748" s="7">
        <v>41450</v>
      </c>
      <c r="B2748" s="7">
        <v>41450</v>
      </c>
      <c r="C2748" s="9">
        <v>-45034</v>
      </c>
      <c r="D2748" s="4" t="s">
        <v>15</v>
      </c>
      <c r="E2748" s="4" t="s">
        <v>54</v>
      </c>
      <c r="H2748" s="11">
        <f t="shared" si="84"/>
        <v>6</v>
      </c>
      <c r="I2748" s="11">
        <f t="shared" si="84"/>
        <v>6</v>
      </c>
      <c r="J2748" s="11">
        <f t="shared" si="85"/>
        <v>26</v>
      </c>
    </row>
    <row r="2749" spans="1:10" x14ac:dyDescent="0.3">
      <c r="A2749" s="7">
        <v>41450</v>
      </c>
      <c r="B2749" s="7">
        <v>41450</v>
      </c>
      <c r="C2749" s="9">
        <v>-38800</v>
      </c>
      <c r="D2749" s="4" t="s">
        <v>9</v>
      </c>
      <c r="E2749" s="4" t="s">
        <v>55</v>
      </c>
      <c r="H2749" s="11">
        <f t="shared" si="84"/>
        <v>6</v>
      </c>
      <c r="I2749" s="11">
        <f t="shared" si="84"/>
        <v>6</v>
      </c>
      <c r="J2749" s="11">
        <f t="shared" si="85"/>
        <v>26</v>
      </c>
    </row>
    <row r="2750" spans="1:10" x14ac:dyDescent="0.3">
      <c r="A2750" s="7">
        <v>41450</v>
      </c>
      <c r="B2750" s="7">
        <v>41450</v>
      </c>
      <c r="C2750" s="9">
        <v>-14714</v>
      </c>
      <c r="D2750" s="4" t="s">
        <v>15</v>
      </c>
      <c r="E2750" s="4" t="s">
        <v>56</v>
      </c>
      <c r="H2750" s="11">
        <f t="shared" si="84"/>
        <v>6</v>
      </c>
      <c r="I2750" s="11">
        <f t="shared" si="84"/>
        <v>6</v>
      </c>
      <c r="J2750" s="11">
        <f t="shared" si="85"/>
        <v>26</v>
      </c>
    </row>
    <row r="2751" spans="1:10" x14ac:dyDescent="0.3">
      <c r="A2751" s="7">
        <v>41450</v>
      </c>
      <c r="B2751" s="7">
        <v>41450</v>
      </c>
      <c r="C2751" s="9">
        <v>-55518</v>
      </c>
      <c r="D2751" s="4" t="s">
        <v>15</v>
      </c>
      <c r="E2751" s="4" t="s">
        <v>57</v>
      </c>
      <c r="H2751" s="11">
        <f t="shared" si="84"/>
        <v>6</v>
      </c>
      <c r="I2751" s="11">
        <f t="shared" si="84"/>
        <v>6</v>
      </c>
      <c r="J2751" s="11">
        <f t="shared" si="85"/>
        <v>26</v>
      </c>
    </row>
    <row r="2752" spans="1:10" x14ac:dyDescent="0.3">
      <c r="A2752" s="7">
        <v>41450</v>
      </c>
      <c r="B2752" s="7">
        <v>41450</v>
      </c>
      <c r="C2752" s="9">
        <v>-27609</v>
      </c>
      <c r="D2752" s="4" t="s">
        <v>9</v>
      </c>
      <c r="E2752" s="4" t="s">
        <v>58</v>
      </c>
      <c r="H2752" s="11">
        <f t="shared" si="84"/>
        <v>6</v>
      </c>
      <c r="I2752" s="11">
        <f t="shared" si="84"/>
        <v>6</v>
      </c>
      <c r="J2752" s="11">
        <f t="shared" si="85"/>
        <v>26</v>
      </c>
    </row>
    <row r="2753" spans="1:10" x14ac:dyDescent="0.3">
      <c r="A2753" s="7">
        <v>41450</v>
      </c>
      <c r="B2753" s="7">
        <v>41450</v>
      </c>
      <c r="C2753" s="9">
        <v>-19293</v>
      </c>
      <c r="D2753" s="4" t="s">
        <v>9</v>
      </c>
      <c r="E2753" s="4" t="s">
        <v>59</v>
      </c>
      <c r="H2753" s="11">
        <f t="shared" si="84"/>
        <v>6</v>
      </c>
      <c r="I2753" s="11">
        <f t="shared" si="84"/>
        <v>6</v>
      </c>
      <c r="J2753" s="11">
        <f t="shared" si="85"/>
        <v>26</v>
      </c>
    </row>
    <row r="2754" spans="1:10" x14ac:dyDescent="0.3">
      <c r="A2754" s="7">
        <v>41294</v>
      </c>
      <c r="C2754" s="9">
        <v>-560437</v>
      </c>
      <c r="D2754" s="4" t="s">
        <v>16</v>
      </c>
      <c r="E2754" s="4" t="s">
        <v>37</v>
      </c>
      <c r="H2754" s="11">
        <f t="shared" si="84"/>
        <v>1</v>
      </c>
      <c r="I2754" s="11">
        <f t="shared" si="84"/>
        <v>0</v>
      </c>
      <c r="J2754" s="11">
        <f t="shared" si="85"/>
        <v>4</v>
      </c>
    </row>
    <row r="2755" spans="1:10" x14ac:dyDescent="0.3">
      <c r="A2755" s="7">
        <v>41325</v>
      </c>
      <c r="C2755" s="9">
        <v>-756481</v>
      </c>
      <c r="D2755" s="4" t="s">
        <v>16</v>
      </c>
      <c r="E2755" s="4" t="s">
        <v>37</v>
      </c>
      <c r="H2755" s="11">
        <f t="shared" si="84"/>
        <v>2</v>
      </c>
      <c r="I2755" s="11">
        <f t="shared" si="84"/>
        <v>0</v>
      </c>
      <c r="J2755" s="11">
        <f t="shared" si="85"/>
        <v>8</v>
      </c>
    </row>
    <row r="2756" spans="1:10" x14ac:dyDescent="0.3">
      <c r="A2756" s="7">
        <v>41353</v>
      </c>
      <c r="C2756" s="9">
        <v>-471834</v>
      </c>
      <c r="D2756" s="4" t="s">
        <v>16</v>
      </c>
      <c r="E2756" s="4" t="s">
        <v>37</v>
      </c>
      <c r="H2756" s="11">
        <f t="shared" ref="H2756:I2816" si="86">IF(ISBLANK(A2756),0,MONTH(A2756))</f>
        <v>3</v>
      </c>
      <c r="I2756" s="11">
        <f t="shared" si="86"/>
        <v>0</v>
      </c>
      <c r="J2756" s="11">
        <f t="shared" ref="J2756:J2816" si="87">WEEKNUM(A2756)</f>
        <v>12</v>
      </c>
    </row>
    <row r="2757" spans="1:10" x14ac:dyDescent="0.3">
      <c r="A2757" s="7">
        <v>41384</v>
      </c>
      <c r="C2757" s="9">
        <v>-658319</v>
      </c>
      <c r="D2757" s="4" t="s">
        <v>16</v>
      </c>
      <c r="E2757" s="4" t="s">
        <v>37</v>
      </c>
      <c r="H2757" s="11">
        <f t="shared" si="86"/>
        <v>4</v>
      </c>
      <c r="I2757" s="11">
        <f t="shared" si="86"/>
        <v>0</v>
      </c>
      <c r="J2757" s="11">
        <f t="shared" si="87"/>
        <v>16</v>
      </c>
    </row>
    <row r="2758" spans="1:10" x14ac:dyDescent="0.3">
      <c r="A2758" s="7">
        <v>41414</v>
      </c>
      <c r="C2758" s="9">
        <v>-471847</v>
      </c>
      <c r="D2758" s="4" t="s">
        <v>16</v>
      </c>
      <c r="E2758" s="4" t="s">
        <v>37</v>
      </c>
      <c r="H2758" s="11">
        <f t="shared" si="86"/>
        <v>5</v>
      </c>
      <c r="I2758" s="11">
        <f t="shared" si="86"/>
        <v>0</v>
      </c>
      <c r="J2758" s="11">
        <f t="shared" si="87"/>
        <v>21</v>
      </c>
    </row>
    <row r="2759" spans="1:10" x14ac:dyDescent="0.3">
      <c r="A2759" s="7">
        <v>41445</v>
      </c>
      <c r="C2759" s="9">
        <v>-881734</v>
      </c>
      <c r="D2759" s="4" t="s">
        <v>16</v>
      </c>
      <c r="E2759" s="4" t="s">
        <v>37</v>
      </c>
      <c r="H2759" s="11">
        <f t="shared" si="86"/>
        <v>6</v>
      </c>
      <c r="I2759" s="11">
        <f t="shared" si="86"/>
        <v>0</v>
      </c>
      <c r="J2759" s="11">
        <f t="shared" si="87"/>
        <v>25</v>
      </c>
    </row>
    <row r="2760" spans="1:10" x14ac:dyDescent="0.3">
      <c r="B2760" s="7">
        <v>41305</v>
      </c>
      <c r="C2760" s="9">
        <v>-654029.97</v>
      </c>
      <c r="D2760" s="4" t="s">
        <v>178</v>
      </c>
      <c r="E2760" s="4" t="s">
        <v>37</v>
      </c>
      <c r="H2760" s="11">
        <f t="shared" si="86"/>
        <v>0</v>
      </c>
      <c r="I2760" s="11">
        <f t="shared" si="86"/>
        <v>1</v>
      </c>
      <c r="J2760" s="11">
        <f t="shared" si="87"/>
        <v>0</v>
      </c>
    </row>
    <row r="2761" spans="1:10" x14ac:dyDescent="0.3">
      <c r="B2761" s="7">
        <v>41333</v>
      </c>
      <c r="C2761" s="9">
        <v>-882813.32</v>
      </c>
      <c r="D2761" s="4" t="s">
        <v>178</v>
      </c>
      <c r="E2761" s="4" t="s">
        <v>37</v>
      </c>
      <c r="H2761" s="11">
        <f t="shared" si="86"/>
        <v>0</v>
      </c>
      <c r="I2761" s="11">
        <f t="shared" si="86"/>
        <v>2</v>
      </c>
      <c r="J2761" s="11">
        <f t="shared" si="87"/>
        <v>0</v>
      </c>
    </row>
    <row r="2762" spans="1:10" x14ac:dyDescent="0.3">
      <c r="B2762" s="7">
        <v>41364</v>
      </c>
      <c r="C2762" s="9">
        <v>-550630</v>
      </c>
      <c r="D2762" s="4" t="s">
        <v>178</v>
      </c>
      <c r="E2762" s="4" t="s">
        <v>37</v>
      </c>
      <c r="H2762" s="11">
        <f t="shared" si="86"/>
        <v>0</v>
      </c>
      <c r="I2762" s="11">
        <f t="shared" si="86"/>
        <v>3</v>
      </c>
      <c r="J2762" s="11">
        <f t="shared" si="87"/>
        <v>0</v>
      </c>
    </row>
    <row r="2763" spans="1:10" x14ac:dyDescent="0.3">
      <c r="B2763" s="7">
        <v>41394</v>
      </c>
      <c r="C2763" s="9">
        <v>-768258</v>
      </c>
      <c r="D2763" s="4" t="s">
        <v>178</v>
      </c>
      <c r="E2763" s="4" t="s">
        <v>37</v>
      </c>
      <c r="H2763" s="11">
        <f t="shared" si="86"/>
        <v>0</v>
      </c>
      <c r="I2763" s="11">
        <f t="shared" si="86"/>
        <v>4</v>
      </c>
      <c r="J2763" s="11">
        <f t="shared" si="87"/>
        <v>0</v>
      </c>
    </row>
    <row r="2764" spans="1:10" x14ac:dyDescent="0.3">
      <c r="B2764" s="7">
        <v>41425</v>
      </c>
      <c r="C2764" s="9">
        <v>-550645</v>
      </c>
      <c r="D2764" s="4" t="s">
        <v>178</v>
      </c>
      <c r="E2764" s="4" t="s">
        <v>37</v>
      </c>
      <c r="H2764" s="11">
        <f t="shared" si="86"/>
        <v>0</v>
      </c>
      <c r="I2764" s="11">
        <f t="shared" si="86"/>
        <v>5</v>
      </c>
      <c r="J2764" s="11">
        <f t="shared" si="87"/>
        <v>0</v>
      </c>
    </row>
    <row r="2765" spans="1:10" x14ac:dyDescent="0.3">
      <c r="B2765" s="7">
        <v>41455</v>
      </c>
      <c r="C2765" s="9">
        <v>-1028983</v>
      </c>
      <c r="D2765" s="4" t="s">
        <v>178</v>
      </c>
      <c r="E2765" s="4" t="s">
        <v>37</v>
      </c>
      <c r="H2765" s="11">
        <f t="shared" si="86"/>
        <v>0</v>
      </c>
      <c r="I2765" s="11">
        <f t="shared" si="86"/>
        <v>6</v>
      </c>
      <c r="J2765" s="11">
        <f t="shared" si="87"/>
        <v>0</v>
      </c>
    </row>
    <row r="2766" spans="1:10" x14ac:dyDescent="0.3">
      <c r="B2766" s="7">
        <v>41299</v>
      </c>
      <c r="C2766" s="9">
        <v>-92294</v>
      </c>
      <c r="D2766" s="4" t="s">
        <v>178</v>
      </c>
      <c r="E2766" s="4" t="s">
        <v>51</v>
      </c>
      <c r="H2766" s="11">
        <f t="shared" si="86"/>
        <v>0</v>
      </c>
      <c r="I2766" s="11">
        <f t="shared" si="86"/>
        <v>1</v>
      </c>
      <c r="J2766" s="11">
        <f t="shared" si="87"/>
        <v>0</v>
      </c>
    </row>
    <row r="2767" spans="1:10" x14ac:dyDescent="0.3">
      <c r="B2767" s="7">
        <v>41330</v>
      </c>
      <c r="C2767" s="9">
        <v>-48449</v>
      </c>
      <c r="D2767" s="4" t="s">
        <v>178</v>
      </c>
      <c r="E2767" s="4" t="s">
        <v>51</v>
      </c>
      <c r="H2767" s="11">
        <f t="shared" si="86"/>
        <v>0</v>
      </c>
      <c r="I2767" s="11">
        <f t="shared" si="86"/>
        <v>2</v>
      </c>
      <c r="J2767" s="11">
        <f t="shared" si="87"/>
        <v>0</v>
      </c>
    </row>
    <row r="2768" spans="1:10" x14ac:dyDescent="0.3">
      <c r="B2768" s="7">
        <v>41358</v>
      </c>
      <c r="C2768" s="9">
        <v>-119646</v>
      </c>
      <c r="D2768" s="4" t="s">
        <v>178</v>
      </c>
      <c r="E2768" s="4" t="s">
        <v>51</v>
      </c>
      <c r="H2768" s="11">
        <f t="shared" si="86"/>
        <v>0</v>
      </c>
      <c r="I2768" s="11">
        <f t="shared" si="86"/>
        <v>3</v>
      </c>
      <c r="J2768" s="11">
        <f t="shared" si="87"/>
        <v>0</v>
      </c>
    </row>
    <row r="2769" spans="1:10" x14ac:dyDescent="0.3">
      <c r="B2769" s="7">
        <v>41389</v>
      </c>
      <c r="C2769" s="9">
        <v>-144126</v>
      </c>
      <c r="D2769" s="4" t="s">
        <v>178</v>
      </c>
      <c r="E2769" s="4" t="s">
        <v>51</v>
      </c>
      <c r="H2769" s="11">
        <f t="shared" si="86"/>
        <v>0</v>
      </c>
      <c r="I2769" s="11">
        <f t="shared" si="86"/>
        <v>4</v>
      </c>
      <c r="J2769" s="11">
        <f t="shared" si="87"/>
        <v>0</v>
      </c>
    </row>
    <row r="2770" spans="1:10" x14ac:dyDescent="0.3">
      <c r="B2770" s="7">
        <v>41419</v>
      </c>
      <c r="C2770" s="9">
        <v>-129279</v>
      </c>
      <c r="D2770" s="4" t="s">
        <v>178</v>
      </c>
      <c r="E2770" s="4" t="s">
        <v>51</v>
      </c>
      <c r="H2770" s="11">
        <f t="shared" si="86"/>
        <v>0</v>
      </c>
      <c r="I2770" s="11">
        <f t="shared" si="86"/>
        <v>5</v>
      </c>
      <c r="J2770" s="11">
        <f t="shared" si="87"/>
        <v>0</v>
      </c>
    </row>
    <row r="2771" spans="1:10" x14ac:dyDescent="0.3">
      <c r="B2771" s="7">
        <v>41450</v>
      </c>
      <c r="C2771" s="9">
        <v>-55894</v>
      </c>
      <c r="D2771" s="4" t="s">
        <v>178</v>
      </c>
      <c r="E2771" s="4" t="s">
        <v>51</v>
      </c>
      <c r="H2771" s="11">
        <f t="shared" si="86"/>
        <v>0</v>
      </c>
      <c r="I2771" s="11">
        <f t="shared" si="86"/>
        <v>6</v>
      </c>
      <c r="J2771" s="11">
        <f t="shared" si="87"/>
        <v>0</v>
      </c>
    </row>
    <row r="2772" spans="1:10" x14ac:dyDescent="0.3">
      <c r="B2772" s="7">
        <v>41305</v>
      </c>
      <c r="C2772" s="9">
        <v>-150000</v>
      </c>
      <c r="D2772" s="4" t="s">
        <v>178</v>
      </c>
      <c r="E2772" s="4" t="s">
        <v>109</v>
      </c>
      <c r="H2772" s="11">
        <f t="shared" si="86"/>
        <v>0</v>
      </c>
      <c r="I2772" s="11">
        <f t="shared" si="86"/>
        <v>1</v>
      </c>
      <c r="J2772" s="11">
        <f t="shared" si="87"/>
        <v>0</v>
      </c>
    </row>
    <row r="2773" spans="1:10" x14ac:dyDescent="0.3">
      <c r="B2773" s="7">
        <v>41333</v>
      </c>
      <c r="C2773" s="9">
        <v>-155000</v>
      </c>
      <c r="D2773" s="4" t="s">
        <v>178</v>
      </c>
      <c r="E2773" s="4" t="s">
        <v>109</v>
      </c>
      <c r="H2773" s="11">
        <f t="shared" si="86"/>
        <v>0</v>
      </c>
      <c r="I2773" s="11">
        <f t="shared" si="86"/>
        <v>2</v>
      </c>
      <c r="J2773" s="11">
        <f t="shared" si="87"/>
        <v>0</v>
      </c>
    </row>
    <row r="2774" spans="1:10" x14ac:dyDescent="0.3">
      <c r="B2774" s="7">
        <v>41364</v>
      </c>
      <c r="C2774" s="9">
        <v>-160000</v>
      </c>
      <c r="D2774" s="4" t="s">
        <v>178</v>
      </c>
      <c r="E2774" s="4" t="s">
        <v>109</v>
      </c>
      <c r="H2774" s="11">
        <f t="shared" si="86"/>
        <v>0</v>
      </c>
      <c r="I2774" s="11">
        <f t="shared" si="86"/>
        <v>3</v>
      </c>
      <c r="J2774" s="11">
        <f t="shared" si="87"/>
        <v>0</v>
      </c>
    </row>
    <row r="2775" spans="1:10" x14ac:dyDescent="0.3">
      <c r="B2775" s="7">
        <v>41394</v>
      </c>
      <c r="C2775" s="9">
        <v>-165000</v>
      </c>
      <c r="D2775" s="4" t="s">
        <v>178</v>
      </c>
      <c r="E2775" s="4" t="s">
        <v>109</v>
      </c>
      <c r="H2775" s="11">
        <f t="shared" si="86"/>
        <v>0</v>
      </c>
      <c r="I2775" s="11">
        <f t="shared" si="86"/>
        <v>4</v>
      </c>
      <c r="J2775" s="11">
        <f t="shared" si="87"/>
        <v>0</v>
      </c>
    </row>
    <row r="2776" spans="1:10" x14ac:dyDescent="0.3">
      <c r="B2776" s="7">
        <v>41425</v>
      </c>
      <c r="C2776" s="9">
        <v>-170000</v>
      </c>
      <c r="D2776" s="4" t="s">
        <v>178</v>
      </c>
      <c r="E2776" s="4" t="s">
        <v>109</v>
      </c>
      <c r="H2776" s="11">
        <f t="shared" si="86"/>
        <v>0</v>
      </c>
      <c r="I2776" s="11">
        <f t="shared" si="86"/>
        <v>5</v>
      </c>
      <c r="J2776" s="11">
        <f t="shared" si="87"/>
        <v>0</v>
      </c>
    </row>
    <row r="2777" spans="1:10" x14ac:dyDescent="0.3">
      <c r="B2777" s="7">
        <v>41455</v>
      </c>
      <c r="C2777" s="9">
        <v>-175000</v>
      </c>
      <c r="D2777" s="4" t="s">
        <v>178</v>
      </c>
      <c r="E2777" s="4" t="s">
        <v>109</v>
      </c>
      <c r="H2777" s="11">
        <f t="shared" si="86"/>
        <v>0</v>
      </c>
      <c r="I2777" s="11">
        <f t="shared" si="86"/>
        <v>6</v>
      </c>
      <c r="J2777" s="11">
        <f t="shared" si="87"/>
        <v>0</v>
      </c>
    </row>
    <row r="2778" spans="1:10" x14ac:dyDescent="0.3">
      <c r="A2778" s="7">
        <v>41305</v>
      </c>
      <c r="C2778" s="9">
        <v>-500000</v>
      </c>
      <c r="D2778" s="4" t="s">
        <v>15</v>
      </c>
      <c r="E2778" s="4" t="s">
        <v>68</v>
      </c>
      <c r="H2778" s="11">
        <f t="shared" si="86"/>
        <v>1</v>
      </c>
      <c r="I2778" s="11">
        <f t="shared" si="86"/>
        <v>0</v>
      </c>
      <c r="J2778" s="11">
        <f t="shared" si="87"/>
        <v>5</v>
      </c>
    </row>
    <row r="2779" spans="1:10" x14ac:dyDescent="0.3">
      <c r="A2779" s="7">
        <v>41333</v>
      </c>
      <c r="C2779" s="9">
        <v>-1500000</v>
      </c>
      <c r="D2779" s="4" t="s">
        <v>16</v>
      </c>
      <c r="E2779" s="4" t="s">
        <v>68</v>
      </c>
      <c r="H2779" s="11">
        <f t="shared" si="86"/>
        <v>2</v>
      </c>
      <c r="I2779" s="11">
        <f t="shared" si="86"/>
        <v>0</v>
      </c>
      <c r="J2779" s="11">
        <f t="shared" si="87"/>
        <v>9</v>
      </c>
    </row>
    <row r="2780" spans="1:10" x14ac:dyDescent="0.3">
      <c r="A2780" s="7">
        <v>41364</v>
      </c>
      <c r="C2780" s="9">
        <v>-2500000</v>
      </c>
      <c r="D2780" s="4" t="s">
        <v>15</v>
      </c>
      <c r="E2780" s="4" t="s">
        <v>68</v>
      </c>
      <c r="H2780" s="11">
        <f t="shared" si="86"/>
        <v>3</v>
      </c>
      <c r="I2780" s="11">
        <f t="shared" si="86"/>
        <v>0</v>
      </c>
      <c r="J2780" s="11">
        <f t="shared" si="87"/>
        <v>14</v>
      </c>
    </row>
    <row r="2781" spans="1:10" x14ac:dyDescent="0.3">
      <c r="A2781" s="7">
        <v>41394</v>
      </c>
      <c r="C2781" s="9">
        <v>-3500000</v>
      </c>
      <c r="D2781" s="4" t="s">
        <v>9</v>
      </c>
      <c r="E2781" s="4" t="s">
        <v>68</v>
      </c>
      <c r="H2781" s="11">
        <f t="shared" si="86"/>
        <v>4</v>
      </c>
      <c r="I2781" s="11">
        <f t="shared" si="86"/>
        <v>0</v>
      </c>
      <c r="J2781" s="11">
        <f t="shared" si="87"/>
        <v>18</v>
      </c>
    </row>
    <row r="2782" spans="1:10" x14ac:dyDescent="0.3">
      <c r="A2782" s="7">
        <v>41425</v>
      </c>
      <c r="C2782" s="9">
        <v>-3000000</v>
      </c>
      <c r="D2782" s="4" t="s">
        <v>9</v>
      </c>
      <c r="E2782" s="4" t="s">
        <v>68</v>
      </c>
      <c r="H2782" s="11">
        <f t="shared" si="86"/>
        <v>5</v>
      </c>
      <c r="I2782" s="11">
        <f t="shared" si="86"/>
        <v>0</v>
      </c>
      <c r="J2782" s="11">
        <f t="shared" si="87"/>
        <v>22</v>
      </c>
    </row>
    <row r="2783" spans="1:10" x14ac:dyDescent="0.3">
      <c r="A2783" s="7">
        <v>41455</v>
      </c>
      <c r="C2783" s="9">
        <v>-2000000</v>
      </c>
      <c r="D2783" s="4" t="s">
        <v>16</v>
      </c>
      <c r="E2783" s="4" t="s">
        <v>68</v>
      </c>
      <c r="H2783" s="11">
        <f t="shared" si="86"/>
        <v>6</v>
      </c>
      <c r="I2783" s="11">
        <f t="shared" si="86"/>
        <v>0</v>
      </c>
      <c r="J2783" s="11">
        <f t="shared" si="87"/>
        <v>27</v>
      </c>
    </row>
    <row r="2784" spans="1:10" x14ac:dyDescent="0.3">
      <c r="A2784" s="7">
        <v>41307</v>
      </c>
      <c r="C2784" s="9">
        <v>-1100000</v>
      </c>
      <c r="D2784" s="4" t="s">
        <v>16</v>
      </c>
      <c r="E2784" s="4" t="s">
        <v>78</v>
      </c>
      <c r="H2784" s="11">
        <f t="shared" si="86"/>
        <v>2</v>
      </c>
      <c r="I2784" s="11">
        <f t="shared" si="86"/>
        <v>0</v>
      </c>
      <c r="J2784" s="11">
        <f t="shared" si="87"/>
        <v>5</v>
      </c>
    </row>
    <row r="2785" spans="1:10" x14ac:dyDescent="0.3">
      <c r="A2785" s="7">
        <v>41368</v>
      </c>
      <c r="C2785" s="9">
        <v>-2300000</v>
      </c>
      <c r="D2785" s="4" t="s">
        <v>9</v>
      </c>
      <c r="E2785" s="4" t="s">
        <v>78</v>
      </c>
      <c r="H2785" s="11">
        <f t="shared" si="86"/>
        <v>4</v>
      </c>
      <c r="I2785" s="11">
        <f t="shared" si="86"/>
        <v>0</v>
      </c>
      <c r="J2785" s="11">
        <f t="shared" si="87"/>
        <v>14</v>
      </c>
    </row>
    <row r="2786" spans="1:10" x14ac:dyDescent="0.3">
      <c r="A2786" s="7">
        <v>41431</v>
      </c>
      <c r="C2786" s="9">
        <v>-3400000</v>
      </c>
      <c r="D2786" s="4" t="s">
        <v>15</v>
      </c>
      <c r="E2786" s="4" t="s">
        <v>78</v>
      </c>
      <c r="H2786" s="11">
        <f t="shared" si="86"/>
        <v>6</v>
      </c>
      <c r="I2786" s="11">
        <f t="shared" si="86"/>
        <v>0</v>
      </c>
      <c r="J2786" s="11">
        <f t="shared" si="87"/>
        <v>23</v>
      </c>
    </row>
    <row r="2787" spans="1:10" x14ac:dyDescent="0.3">
      <c r="A2787" s="7">
        <v>41284</v>
      </c>
      <c r="C2787" s="9">
        <v>-250000</v>
      </c>
      <c r="D2787" s="4" t="s">
        <v>15</v>
      </c>
      <c r="E2787" s="4" t="s">
        <v>69</v>
      </c>
      <c r="H2787" s="11">
        <f t="shared" si="86"/>
        <v>1</v>
      </c>
      <c r="I2787" s="11">
        <f t="shared" si="86"/>
        <v>0</v>
      </c>
      <c r="J2787" s="11">
        <f t="shared" si="87"/>
        <v>2</v>
      </c>
    </row>
    <row r="2788" spans="1:10" x14ac:dyDescent="0.3">
      <c r="A2788" s="7">
        <v>41315</v>
      </c>
      <c r="C2788" s="9">
        <v>-250000</v>
      </c>
      <c r="D2788" s="4" t="s">
        <v>15</v>
      </c>
      <c r="E2788" s="4" t="s">
        <v>69</v>
      </c>
      <c r="H2788" s="11">
        <f t="shared" si="86"/>
        <v>2</v>
      </c>
      <c r="I2788" s="11">
        <f t="shared" si="86"/>
        <v>0</v>
      </c>
      <c r="J2788" s="11">
        <f t="shared" si="87"/>
        <v>7</v>
      </c>
    </row>
    <row r="2789" spans="1:10" x14ac:dyDescent="0.3">
      <c r="A2789" s="7">
        <v>41343</v>
      </c>
      <c r="C2789" s="9">
        <v>-250000</v>
      </c>
      <c r="D2789" s="4" t="s">
        <v>15</v>
      </c>
      <c r="E2789" s="4" t="s">
        <v>69</v>
      </c>
      <c r="H2789" s="11">
        <f t="shared" si="86"/>
        <v>3</v>
      </c>
      <c r="I2789" s="11">
        <f t="shared" si="86"/>
        <v>0</v>
      </c>
      <c r="J2789" s="11">
        <f t="shared" si="87"/>
        <v>11</v>
      </c>
    </row>
    <row r="2790" spans="1:10" x14ac:dyDescent="0.3">
      <c r="A2790" s="7">
        <v>41374</v>
      </c>
      <c r="C2790" s="9">
        <v>-250000</v>
      </c>
      <c r="D2790" s="4" t="s">
        <v>15</v>
      </c>
      <c r="E2790" s="4" t="s">
        <v>69</v>
      </c>
      <c r="H2790" s="11">
        <f t="shared" si="86"/>
        <v>4</v>
      </c>
      <c r="I2790" s="11">
        <f t="shared" si="86"/>
        <v>0</v>
      </c>
      <c r="J2790" s="11">
        <f t="shared" si="87"/>
        <v>15</v>
      </c>
    </row>
    <row r="2791" spans="1:10" x14ac:dyDescent="0.3">
      <c r="A2791" s="7">
        <v>41404</v>
      </c>
      <c r="C2791" s="9">
        <v>-250000</v>
      </c>
      <c r="D2791" s="4" t="s">
        <v>15</v>
      </c>
      <c r="E2791" s="4" t="s">
        <v>69</v>
      </c>
      <c r="H2791" s="11">
        <f t="shared" si="86"/>
        <v>5</v>
      </c>
      <c r="I2791" s="11">
        <f t="shared" si="86"/>
        <v>0</v>
      </c>
      <c r="J2791" s="11">
        <f t="shared" si="87"/>
        <v>19</v>
      </c>
    </row>
    <row r="2792" spans="1:10" x14ac:dyDescent="0.3">
      <c r="A2792" s="7">
        <v>41435</v>
      </c>
      <c r="C2792" s="9">
        <v>-250000</v>
      </c>
      <c r="D2792" s="4" t="s">
        <v>15</v>
      </c>
      <c r="E2792" s="4" t="s">
        <v>69</v>
      </c>
      <c r="H2792" s="11">
        <f t="shared" si="86"/>
        <v>6</v>
      </c>
      <c r="I2792" s="11">
        <f t="shared" si="86"/>
        <v>0</v>
      </c>
      <c r="J2792" s="11">
        <f t="shared" si="87"/>
        <v>24</v>
      </c>
    </row>
    <row r="2793" spans="1:10" x14ac:dyDescent="0.3">
      <c r="A2793" s="7">
        <v>41284</v>
      </c>
      <c r="B2793" s="7">
        <v>41284</v>
      </c>
      <c r="C2793" s="9">
        <v>-80000</v>
      </c>
      <c r="D2793" s="4" t="s">
        <v>15</v>
      </c>
      <c r="E2793" s="4" t="s">
        <v>179</v>
      </c>
      <c r="H2793" s="11">
        <f t="shared" si="86"/>
        <v>1</v>
      </c>
      <c r="I2793" s="11">
        <f t="shared" si="86"/>
        <v>1</v>
      </c>
      <c r="J2793" s="11">
        <f t="shared" si="87"/>
        <v>2</v>
      </c>
    </row>
    <row r="2794" spans="1:10" x14ac:dyDescent="0.3">
      <c r="A2794" s="7">
        <v>41315</v>
      </c>
      <c r="B2794" s="7">
        <v>41315</v>
      </c>
      <c r="C2794" s="9">
        <v>-75000</v>
      </c>
      <c r="D2794" s="4" t="s">
        <v>15</v>
      </c>
      <c r="E2794" s="4" t="s">
        <v>179</v>
      </c>
      <c r="H2794" s="11">
        <f t="shared" si="86"/>
        <v>2</v>
      </c>
      <c r="I2794" s="11">
        <f t="shared" si="86"/>
        <v>2</v>
      </c>
      <c r="J2794" s="11">
        <f t="shared" si="87"/>
        <v>7</v>
      </c>
    </row>
    <row r="2795" spans="1:10" x14ac:dyDescent="0.3">
      <c r="A2795" s="7">
        <v>41343</v>
      </c>
      <c r="B2795" s="7">
        <v>41343</v>
      </c>
      <c r="C2795" s="9">
        <v>-70000</v>
      </c>
      <c r="D2795" s="4" t="s">
        <v>15</v>
      </c>
      <c r="E2795" s="4" t="s">
        <v>179</v>
      </c>
      <c r="H2795" s="11">
        <f t="shared" si="86"/>
        <v>3</v>
      </c>
      <c r="I2795" s="11">
        <f t="shared" si="86"/>
        <v>3</v>
      </c>
      <c r="J2795" s="11">
        <f t="shared" si="87"/>
        <v>11</v>
      </c>
    </row>
    <row r="2796" spans="1:10" x14ac:dyDescent="0.3">
      <c r="A2796" s="7">
        <v>41374</v>
      </c>
      <c r="B2796" s="7">
        <v>41374</v>
      </c>
      <c r="C2796" s="9">
        <v>-65000</v>
      </c>
      <c r="D2796" s="4" t="s">
        <v>15</v>
      </c>
      <c r="E2796" s="4" t="s">
        <v>179</v>
      </c>
      <c r="H2796" s="11">
        <f t="shared" si="86"/>
        <v>4</v>
      </c>
      <c r="I2796" s="11">
        <f t="shared" si="86"/>
        <v>4</v>
      </c>
      <c r="J2796" s="11">
        <f t="shared" si="87"/>
        <v>15</v>
      </c>
    </row>
    <row r="2797" spans="1:10" x14ac:dyDescent="0.3">
      <c r="A2797" s="7">
        <v>41404</v>
      </c>
      <c r="B2797" s="7">
        <v>41404</v>
      </c>
      <c r="C2797" s="9">
        <v>-60000</v>
      </c>
      <c r="D2797" s="4" t="s">
        <v>15</v>
      </c>
      <c r="E2797" s="4" t="s">
        <v>179</v>
      </c>
      <c r="H2797" s="11">
        <f t="shared" si="86"/>
        <v>5</v>
      </c>
      <c r="I2797" s="11">
        <f t="shared" si="86"/>
        <v>5</v>
      </c>
      <c r="J2797" s="11">
        <f t="shared" si="87"/>
        <v>19</v>
      </c>
    </row>
    <row r="2798" spans="1:10" x14ac:dyDescent="0.3">
      <c r="A2798" s="7">
        <v>41435</v>
      </c>
      <c r="B2798" s="7">
        <v>41435</v>
      </c>
      <c r="C2798" s="9">
        <v>-50000</v>
      </c>
      <c r="D2798" s="4" t="s">
        <v>15</v>
      </c>
      <c r="E2798" s="4" t="s">
        <v>179</v>
      </c>
      <c r="H2798" s="11">
        <f t="shared" si="86"/>
        <v>6</v>
      </c>
      <c r="I2798" s="11">
        <f t="shared" si="86"/>
        <v>6</v>
      </c>
      <c r="J2798" s="11">
        <f t="shared" si="87"/>
        <v>24</v>
      </c>
    </row>
    <row r="2799" spans="1:10" x14ac:dyDescent="0.3">
      <c r="A2799" s="7">
        <v>41302</v>
      </c>
      <c r="B2799" s="7">
        <v>41302</v>
      </c>
      <c r="C2799" s="9">
        <v>-620000</v>
      </c>
      <c r="D2799" s="4" t="s">
        <v>16</v>
      </c>
      <c r="E2799" s="4" t="s">
        <v>38</v>
      </c>
      <c r="H2799" s="11">
        <f t="shared" si="86"/>
        <v>1</v>
      </c>
      <c r="I2799" s="11">
        <f t="shared" si="86"/>
        <v>1</v>
      </c>
      <c r="J2799" s="11">
        <f t="shared" si="87"/>
        <v>5</v>
      </c>
    </row>
    <row r="2800" spans="1:10" x14ac:dyDescent="0.3">
      <c r="A2800" s="7">
        <v>41333</v>
      </c>
      <c r="B2800" s="7">
        <v>41333</v>
      </c>
      <c r="C2800" s="9">
        <v>-640000</v>
      </c>
      <c r="D2800" s="4" t="s">
        <v>16</v>
      </c>
      <c r="E2800" s="4" t="s">
        <v>38</v>
      </c>
      <c r="H2800" s="11">
        <f t="shared" si="86"/>
        <v>2</v>
      </c>
      <c r="I2800" s="11">
        <f t="shared" si="86"/>
        <v>2</v>
      </c>
      <c r="J2800" s="11">
        <f t="shared" si="87"/>
        <v>9</v>
      </c>
    </row>
    <row r="2801" spans="1:10" x14ac:dyDescent="0.3">
      <c r="A2801" s="7">
        <v>41361</v>
      </c>
      <c r="B2801" s="7">
        <v>41361</v>
      </c>
      <c r="C2801" s="9">
        <v>-340000</v>
      </c>
      <c r="D2801" s="4" t="s">
        <v>16</v>
      </c>
      <c r="E2801" s="4" t="s">
        <v>38</v>
      </c>
      <c r="H2801" s="11">
        <f t="shared" si="86"/>
        <v>3</v>
      </c>
      <c r="I2801" s="11">
        <f t="shared" si="86"/>
        <v>3</v>
      </c>
      <c r="J2801" s="11">
        <f t="shared" si="87"/>
        <v>13</v>
      </c>
    </row>
    <row r="2802" spans="1:10" x14ac:dyDescent="0.3">
      <c r="A2802" s="7">
        <v>41392</v>
      </c>
      <c r="B2802" s="7">
        <v>41392</v>
      </c>
      <c r="C2802" s="9">
        <v>-530000</v>
      </c>
      <c r="D2802" s="4" t="s">
        <v>16</v>
      </c>
      <c r="E2802" s="4" t="s">
        <v>38</v>
      </c>
      <c r="H2802" s="11">
        <f t="shared" si="86"/>
        <v>4</v>
      </c>
      <c r="I2802" s="11">
        <f t="shared" si="86"/>
        <v>4</v>
      </c>
      <c r="J2802" s="11">
        <f t="shared" si="87"/>
        <v>18</v>
      </c>
    </row>
    <row r="2803" spans="1:10" x14ac:dyDescent="0.3">
      <c r="A2803" s="7">
        <v>41422</v>
      </c>
      <c r="B2803" s="7">
        <v>41422</v>
      </c>
      <c r="C2803" s="9">
        <v>-467000</v>
      </c>
      <c r="D2803" s="4" t="s">
        <v>16</v>
      </c>
      <c r="E2803" s="4" t="s">
        <v>38</v>
      </c>
      <c r="H2803" s="11">
        <f t="shared" si="86"/>
        <v>5</v>
      </c>
      <c r="I2803" s="11">
        <f t="shared" si="86"/>
        <v>5</v>
      </c>
      <c r="J2803" s="11">
        <f t="shared" si="87"/>
        <v>22</v>
      </c>
    </row>
    <row r="2804" spans="1:10" x14ac:dyDescent="0.3">
      <c r="A2804" s="7">
        <v>41453</v>
      </c>
      <c r="B2804" s="7">
        <v>41453</v>
      </c>
      <c r="C2804" s="9">
        <v>-632000</v>
      </c>
      <c r="D2804" s="4" t="s">
        <v>16</v>
      </c>
      <c r="E2804" s="4" t="s">
        <v>38</v>
      </c>
      <c r="H2804" s="11">
        <f t="shared" si="86"/>
        <v>6</v>
      </c>
      <c r="I2804" s="11">
        <f t="shared" si="86"/>
        <v>6</v>
      </c>
      <c r="J2804" s="11">
        <f t="shared" si="87"/>
        <v>26</v>
      </c>
    </row>
    <row r="2805" spans="1:10" x14ac:dyDescent="0.3">
      <c r="A2805" s="7">
        <v>41304</v>
      </c>
      <c r="B2805" s="7">
        <v>41304</v>
      </c>
      <c r="C2805" s="9">
        <v>5200</v>
      </c>
      <c r="D2805" s="4" t="s">
        <v>9</v>
      </c>
      <c r="E2805" s="4" t="s">
        <v>25</v>
      </c>
      <c r="H2805" s="11">
        <f t="shared" si="86"/>
        <v>1</v>
      </c>
      <c r="I2805" s="11">
        <f t="shared" si="86"/>
        <v>1</v>
      </c>
      <c r="J2805" s="11">
        <f t="shared" si="87"/>
        <v>5</v>
      </c>
    </row>
    <row r="2806" spans="1:10" x14ac:dyDescent="0.3">
      <c r="A2806" s="7">
        <v>41333</v>
      </c>
      <c r="B2806" s="7">
        <v>41333</v>
      </c>
      <c r="C2806" s="9">
        <v>3600</v>
      </c>
      <c r="D2806" s="4" t="s">
        <v>9</v>
      </c>
      <c r="E2806" s="4" t="s">
        <v>25</v>
      </c>
      <c r="H2806" s="11">
        <f t="shared" si="86"/>
        <v>2</v>
      </c>
      <c r="I2806" s="11">
        <f t="shared" si="86"/>
        <v>2</v>
      </c>
      <c r="J2806" s="11">
        <f t="shared" si="87"/>
        <v>9</v>
      </c>
    </row>
    <row r="2807" spans="1:10" x14ac:dyDescent="0.3">
      <c r="A2807" s="7">
        <v>41363</v>
      </c>
      <c r="B2807" s="7">
        <v>41363</v>
      </c>
      <c r="C2807" s="9">
        <v>4200</v>
      </c>
      <c r="D2807" s="4" t="s">
        <v>9</v>
      </c>
      <c r="E2807" s="4" t="s">
        <v>25</v>
      </c>
      <c r="H2807" s="11">
        <f t="shared" si="86"/>
        <v>3</v>
      </c>
      <c r="I2807" s="11">
        <f t="shared" si="86"/>
        <v>3</v>
      </c>
      <c r="J2807" s="11">
        <f t="shared" si="87"/>
        <v>13</v>
      </c>
    </row>
    <row r="2808" spans="1:10" x14ac:dyDescent="0.3">
      <c r="A2808" s="7">
        <v>41394</v>
      </c>
      <c r="B2808" s="7">
        <v>41394</v>
      </c>
      <c r="C2808" s="9">
        <v>8800</v>
      </c>
      <c r="D2808" s="4" t="s">
        <v>9</v>
      </c>
      <c r="E2808" s="4" t="s">
        <v>25</v>
      </c>
      <c r="H2808" s="11">
        <f t="shared" si="86"/>
        <v>4</v>
      </c>
      <c r="I2808" s="11">
        <f t="shared" si="86"/>
        <v>4</v>
      </c>
      <c r="J2808" s="11">
        <f t="shared" si="87"/>
        <v>18</v>
      </c>
    </row>
    <row r="2809" spans="1:10" x14ac:dyDescent="0.3">
      <c r="A2809" s="7">
        <v>41424</v>
      </c>
      <c r="B2809" s="7">
        <v>41424</v>
      </c>
      <c r="C2809" s="9">
        <v>6400</v>
      </c>
      <c r="D2809" s="4" t="s">
        <v>9</v>
      </c>
      <c r="E2809" s="4" t="s">
        <v>25</v>
      </c>
      <c r="H2809" s="11">
        <f t="shared" si="86"/>
        <v>5</v>
      </c>
      <c r="I2809" s="11">
        <f t="shared" si="86"/>
        <v>5</v>
      </c>
      <c r="J2809" s="11">
        <f t="shared" si="87"/>
        <v>22</v>
      </c>
    </row>
    <row r="2810" spans="1:10" x14ac:dyDescent="0.3">
      <c r="A2810" s="7">
        <v>41455</v>
      </c>
      <c r="B2810" s="7">
        <v>41455</v>
      </c>
      <c r="C2810" s="9">
        <v>2100</v>
      </c>
      <c r="D2810" s="4" t="s">
        <v>9</v>
      </c>
      <c r="E2810" s="4" t="s">
        <v>25</v>
      </c>
      <c r="H2810" s="11">
        <f t="shared" si="86"/>
        <v>6</v>
      </c>
      <c r="I2810" s="11">
        <f t="shared" si="86"/>
        <v>6</v>
      </c>
      <c r="J2810" s="11">
        <f t="shared" si="87"/>
        <v>27</v>
      </c>
    </row>
    <row r="2811" spans="1:10" x14ac:dyDescent="0.3">
      <c r="A2811" s="7">
        <v>41284</v>
      </c>
      <c r="B2811" s="7">
        <v>41284</v>
      </c>
      <c r="C2811" s="9">
        <v>770000</v>
      </c>
      <c r="D2811" s="4" t="s">
        <v>15</v>
      </c>
      <c r="E2811" s="4" t="s">
        <v>64</v>
      </c>
      <c r="H2811" s="11">
        <f t="shared" si="86"/>
        <v>1</v>
      </c>
      <c r="I2811" s="11">
        <f t="shared" si="86"/>
        <v>1</v>
      </c>
      <c r="J2811" s="11">
        <f t="shared" si="87"/>
        <v>2</v>
      </c>
    </row>
    <row r="2812" spans="1:10" x14ac:dyDescent="0.3">
      <c r="A2812" s="7">
        <v>41315</v>
      </c>
      <c r="B2812" s="7">
        <v>41315</v>
      </c>
      <c r="C2812" s="9">
        <v>770000</v>
      </c>
      <c r="D2812" s="4" t="s">
        <v>15</v>
      </c>
      <c r="E2812" s="4" t="s">
        <v>64</v>
      </c>
      <c r="H2812" s="11">
        <f t="shared" si="86"/>
        <v>2</v>
      </c>
      <c r="I2812" s="11">
        <f t="shared" si="86"/>
        <v>2</v>
      </c>
      <c r="J2812" s="11">
        <f t="shared" si="87"/>
        <v>7</v>
      </c>
    </row>
    <row r="2813" spans="1:10" x14ac:dyDescent="0.3">
      <c r="A2813" s="7">
        <v>41343</v>
      </c>
      <c r="B2813" s="7">
        <v>41343</v>
      </c>
      <c r="C2813" s="9">
        <v>770000</v>
      </c>
      <c r="D2813" s="4" t="s">
        <v>15</v>
      </c>
      <c r="E2813" s="4" t="s">
        <v>64</v>
      </c>
      <c r="H2813" s="11">
        <f t="shared" si="86"/>
        <v>3</v>
      </c>
      <c r="I2813" s="11">
        <f t="shared" si="86"/>
        <v>3</v>
      </c>
      <c r="J2813" s="11">
        <f t="shared" si="87"/>
        <v>11</v>
      </c>
    </row>
    <row r="2814" spans="1:10" x14ac:dyDescent="0.3">
      <c r="A2814" s="7">
        <v>41374</v>
      </c>
      <c r="B2814" s="7">
        <v>41374</v>
      </c>
      <c r="C2814" s="9">
        <v>770000</v>
      </c>
      <c r="D2814" s="4" t="s">
        <v>9</v>
      </c>
      <c r="E2814" s="4" t="s">
        <v>64</v>
      </c>
      <c r="H2814" s="11">
        <f t="shared" si="86"/>
        <v>4</v>
      </c>
      <c r="I2814" s="11">
        <f t="shared" si="86"/>
        <v>4</v>
      </c>
      <c r="J2814" s="11">
        <f t="shared" si="87"/>
        <v>15</v>
      </c>
    </row>
    <row r="2815" spans="1:10" x14ac:dyDescent="0.3">
      <c r="A2815" s="7">
        <v>41404</v>
      </c>
      <c r="B2815" s="7">
        <v>41404</v>
      </c>
      <c r="C2815" s="9">
        <v>770000</v>
      </c>
      <c r="D2815" s="4" t="s">
        <v>9</v>
      </c>
      <c r="E2815" s="4" t="s">
        <v>64</v>
      </c>
      <c r="H2815" s="11">
        <f t="shared" si="86"/>
        <v>5</v>
      </c>
      <c r="I2815" s="11">
        <f t="shared" si="86"/>
        <v>5</v>
      </c>
      <c r="J2815" s="11">
        <f t="shared" si="87"/>
        <v>19</v>
      </c>
    </row>
    <row r="2816" spans="1:10" x14ac:dyDescent="0.3">
      <c r="A2816" s="7">
        <v>41435</v>
      </c>
      <c r="B2816" s="7">
        <v>41435</v>
      </c>
      <c r="C2816" s="9">
        <v>770000</v>
      </c>
      <c r="D2816" s="4" t="s">
        <v>9</v>
      </c>
      <c r="E2816" s="4" t="s">
        <v>64</v>
      </c>
      <c r="H2816" s="11">
        <f t="shared" si="86"/>
        <v>6</v>
      </c>
      <c r="I2816" s="11">
        <f t="shared" si="86"/>
        <v>6</v>
      </c>
      <c r="J2816" s="11">
        <f t="shared" si="87"/>
        <v>24</v>
      </c>
    </row>
  </sheetData>
  <autoFilter ref="A3:I2816"/>
  <conditionalFormatting sqref="A2805:A2810">
    <cfRule type="timePeriod" dxfId="1" priority="2" timePeriod="lastWeek">
      <formula>AND(TODAY()-ROUNDDOWN(A2805,0)&gt;=(WEEKDAY(TODAY())),TODAY()-ROUNDDOWN(A2805,0)&lt;(WEEKDAY(TODAY())+7))</formula>
    </cfRule>
  </conditionalFormatting>
  <conditionalFormatting sqref="B2805:B2810">
    <cfRule type="timePeriod" dxfId="0" priority="1" timePeriod="lastWeek">
      <formula>AND(TODAY()-ROUNDDOWN(B2805,0)&gt;=(WEEKDAY(TODAY())),TODAY()-ROUNDDOWN(B2805,0)&lt;(WEEKDAY(TODAY())+7))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'Расчётные счета'!$B$4:$B$6</xm:f>
          </x14:formula1>
          <xm:sqref>D1:D1048576</xm:sqref>
        </x14:dataValidation>
        <x14:dataValidation type="list" allowBlank="1" showInputMessage="1" showErrorMessage="1">
          <x14:formula1>
            <xm:f>'Статьи ДДС'!$B$4:$B$41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</sheetPr>
  <dimension ref="A1:B6"/>
  <sheetViews>
    <sheetView workbookViewId="0">
      <selection activeCell="B9" sqref="B9"/>
    </sheetView>
  </sheetViews>
  <sheetFormatPr defaultRowHeight="14.4" x14ac:dyDescent="0.3"/>
  <cols>
    <col min="1" max="1" width="5.77734375" customWidth="1"/>
    <col min="2" max="2" width="21" customWidth="1"/>
  </cols>
  <sheetData>
    <row r="1" spans="1:2" ht="18" x14ac:dyDescent="0.35">
      <c r="A1" s="14" t="s">
        <v>13</v>
      </c>
    </row>
    <row r="3" spans="1:2" s="1" customFormat="1" ht="21.6" customHeight="1" x14ac:dyDescent="0.3">
      <c r="A3" s="15" t="s">
        <v>1</v>
      </c>
      <c r="B3" s="15" t="s">
        <v>14</v>
      </c>
    </row>
    <row r="4" spans="1:2" x14ac:dyDescent="0.3">
      <c r="A4" s="4">
        <v>1</v>
      </c>
      <c r="B4" s="16" t="s">
        <v>9</v>
      </c>
    </row>
    <row r="5" spans="1:2" x14ac:dyDescent="0.3">
      <c r="A5" s="4">
        <v>2</v>
      </c>
      <c r="B5" s="16" t="s">
        <v>15</v>
      </c>
    </row>
    <row r="6" spans="1:2" x14ac:dyDescent="0.3">
      <c r="A6" s="4">
        <v>3</v>
      </c>
      <c r="B6" s="1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</sheetPr>
  <dimension ref="A1:B41"/>
  <sheetViews>
    <sheetView workbookViewId="0">
      <pane ySplit="3" topLeftCell="A4" activePane="bottomLeft" state="frozen"/>
      <selection activeCell="A8" sqref="A8"/>
      <selection pane="bottomLeft" activeCell="D3" sqref="D3"/>
    </sheetView>
  </sheetViews>
  <sheetFormatPr defaultRowHeight="14.4" x14ac:dyDescent="0.3"/>
  <cols>
    <col min="1" max="1" width="5.77734375" customWidth="1"/>
    <col min="2" max="2" width="38.77734375" customWidth="1"/>
  </cols>
  <sheetData>
    <row r="1" spans="1:2" ht="18" x14ac:dyDescent="0.35">
      <c r="A1" s="14" t="s">
        <v>87</v>
      </c>
    </row>
    <row r="3" spans="1:2" s="1" customFormat="1" ht="21.6" customHeight="1" x14ac:dyDescent="0.3">
      <c r="A3" s="15" t="s">
        <v>1</v>
      </c>
      <c r="B3" s="15" t="s">
        <v>88</v>
      </c>
    </row>
    <row r="4" spans="1:2" x14ac:dyDescent="0.3">
      <c r="A4" s="4">
        <v>1</v>
      </c>
      <c r="B4" s="16" t="s">
        <v>24</v>
      </c>
    </row>
    <row r="5" spans="1:2" x14ac:dyDescent="0.3">
      <c r="A5" s="4">
        <v>2</v>
      </c>
      <c r="B5" s="16" t="s">
        <v>25</v>
      </c>
    </row>
    <row r="6" spans="1:2" x14ac:dyDescent="0.3">
      <c r="A6" s="4">
        <v>3</v>
      </c>
      <c r="B6" s="16" t="s">
        <v>29</v>
      </c>
    </row>
    <row r="7" spans="1:2" x14ac:dyDescent="0.3">
      <c r="A7" s="4">
        <v>4</v>
      </c>
      <c r="B7" t="s">
        <v>30</v>
      </c>
    </row>
    <row r="8" spans="1:2" x14ac:dyDescent="0.3">
      <c r="A8" s="4">
        <v>5</v>
      </c>
      <c r="B8" t="s">
        <v>32</v>
      </c>
    </row>
    <row r="9" spans="1:2" x14ac:dyDescent="0.3">
      <c r="A9" s="4">
        <v>6</v>
      </c>
      <c r="B9" t="s">
        <v>33</v>
      </c>
    </row>
    <row r="10" spans="1:2" x14ac:dyDescent="0.3">
      <c r="A10" s="4">
        <v>7</v>
      </c>
      <c r="B10" t="s">
        <v>34</v>
      </c>
    </row>
    <row r="11" spans="1:2" x14ac:dyDescent="0.3">
      <c r="A11" s="4">
        <v>8</v>
      </c>
      <c r="B11" t="s">
        <v>36</v>
      </c>
    </row>
    <row r="12" spans="1:2" x14ac:dyDescent="0.3">
      <c r="A12" s="4">
        <v>9</v>
      </c>
      <c r="B12" t="s">
        <v>37</v>
      </c>
    </row>
    <row r="13" spans="1:2" x14ac:dyDescent="0.3">
      <c r="A13" s="4">
        <v>10</v>
      </c>
      <c r="B13" t="s">
        <v>38</v>
      </c>
    </row>
    <row r="14" spans="1:2" x14ac:dyDescent="0.3">
      <c r="A14" s="4">
        <v>11</v>
      </c>
      <c r="B14" t="s">
        <v>39</v>
      </c>
    </row>
    <row r="15" spans="1:2" x14ac:dyDescent="0.3">
      <c r="A15" s="4">
        <v>12</v>
      </c>
      <c r="B15" t="s">
        <v>41</v>
      </c>
    </row>
    <row r="16" spans="1:2" x14ac:dyDescent="0.3">
      <c r="A16" s="4">
        <v>13</v>
      </c>
      <c r="B16" t="s">
        <v>42</v>
      </c>
    </row>
    <row r="17" spans="1:2" x14ac:dyDescent="0.3">
      <c r="A17" s="4">
        <v>14</v>
      </c>
      <c r="B17" t="s">
        <v>43</v>
      </c>
    </row>
    <row r="18" spans="1:2" x14ac:dyDescent="0.3">
      <c r="A18" s="4">
        <v>15</v>
      </c>
      <c r="B18" t="s">
        <v>44</v>
      </c>
    </row>
    <row r="19" spans="1:2" x14ac:dyDescent="0.3">
      <c r="A19" s="4">
        <v>16</v>
      </c>
      <c r="B19" t="s">
        <v>45</v>
      </c>
    </row>
    <row r="20" spans="1:2" x14ac:dyDescent="0.3">
      <c r="A20" s="4">
        <v>17</v>
      </c>
      <c r="B20" t="s">
        <v>47</v>
      </c>
    </row>
    <row r="21" spans="1:2" x14ac:dyDescent="0.3">
      <c r="A21" s="4">
        <v>18</v>
      </c>
      <c r="B21" t="s">
        <v>48</v>
      </c>
    </row>
    <row r="22" spans="1:2" x14ac:dyDescent="0.3">
      <c r="A22" s="4">
        <v>19</v>
      </c>
      <c r="B22" t="s">
        <v>49</v>
      </c>
    </row>
    <row r="23" spans="1:2" x14ac:dyDescent="0.3">
      <c r="A23" s="4">
        <v>20</v>
      </c>
      <c r="B23" t="s">
        <v>50</v>
      </c>
    </row>
    <row r="24" spans="1:2" x14ac:dyDescent="0.3">
      <c r="A24" s="4">
        <v>21</v>
      </c>
      <c r="B24" t="s">
        <v>51</v>
      </c>
    </row>
    <row r="25" spans="1:2" x14ac:dyDescent="0.3">
      <c r="A25" s="4">
        <v>22</v>
      </c>
      <c r="B25" t="s">
        <v>10</v>
      </c>
    </row>
    <row r="26" spans="1:2" x14ac:dyDescent="0.3">
      <c r="A26" s="4">
        <v>23</v>
      </c>
      <c r="B26" t="s">
        <v>53</v>
      </c>
    </row>
    <row r="27" spans="1:2" x14ac:dyDescent="0.3">
      <c r="A27" s="4">
        <v>24</v>
      </c>
      <c r="B27" t="s">
        <v>179</v>
      </c>
    </row>
    <row r="28" spans="1:2" x14ac:dyDescent="0.3">
      <c r="A28" s="4">
        <v>25</v>
      </c>
      <c r="B28" t="s">
        <v>54</v>
      </c>
    </row>
    <row r="29" spans="1:2" x14ac:dyDescent="0.3">
      <c r="A29" s="4">
        <v>26</v>
      </c>
      <c r="B29" t="s">
        <v>55</v>
      </c>
    </row>
    <row r="30" spans="1:2" x14ac:dyDescent="0.3">
      <c r="A30" s="4">
        <v>27</v>
      </c>
      <c r="B30" t="s">
        <v>56</v>
      </c>
    </row>
    <row r="31" spans="1:2" x14ac:dyDescent="0.3">
      <c r="A31" s="4">
        <v>28</v>
      </c>
      <c r="B31" t="s">
        <v>57</v>
      </c>
    </row>
    <row r="32" spans="1:2" x14ac:dyDescent="0.3">
      <c r="A32" s="4">
        <v>29</v>
      </c>
      <c r="B32" t="s">
        <v>58</v>
      </c>
    </row>
    <row r="33" spans="1:2" x14ac:dyDescent="0.3">
      <c r="A33" s="4">
        <v>30</v>
      </c>
      <c r="B33" t="s">
        <v>59</v>
      </c>
    </row>
    <row r="34" spans="1:2" x14ac:dyDescent="0.3">
      <c r="A34" s="4">
        <v>31</v>
      </c>
      <c r="B34" t="s">
        <v>62</v>
      </c>
    </row>
    <row r="35" spans="1:2" x14ac:dyDescent="0.3">
      <c r="A35" s="4">
        <v>32</v>
      </c>
      <c r="B35" t="s">
        <v>63</v>
      </c>
    </row>
    <row r="36" spans="1:2" x14ac:dyDescent="0.3">
      <c r="A36" s="4">
        <v>33</v>
      </c>
      <c r="B36" t="s">
        <v>64</v>
      </c>
    </row>
    <row r="37" spans="1:2" x14ac:dyDescent="0.3">
      <c r="A37" s="4">
        <v>34</v>
      </c>
      <c r="B37" t="s">
        <v>65</v>
      </c>
    </row>
    <row r="38" spans="1:2" x14ac:dyDescent="0.3">
      <c r="A38" s="4">
        <v>35</v>
      </c>
      <c r="B38" t="s">
        <v>68</v>
      </c>
    </row>
    <row r="39" spans="1:2" x14ac:dyDescent="0.3">
      <c r="A39" s="4">
        <v>36</v>
      </c>
      <c r="B39" t="s">
        <v>69</v>
      </c>
    </row>
    <row r="40" spans="1:2" x14ac:dyDescent="0.3">
      <c r="A40" s="4">
        <v>37</v>
      </c>
      <c r="B40" t="s">
        <v>70</v>
      </c>
    </row>
    <row r="41" spans="1:2" x14ac:dyDescent="0.3">
      <c r="A41" s="4">
        <v>38</v>
      </c>
      <c r="B4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O25"/>
  <sheetViews>
    <sheetView workbookViewId="0">
      <pane xSplit="2" ySplit="3" topLeftCell="C4" activePane="bottomRight" state="frozen"/>
      <selection activeCell="C48" sqref="C48"/>
      <selection pane="topRight" activeCell="C48" sqref="C48"/>
      <selection pane="bottomLeft" activeCell="C48" sqref="C48"/>
      <selection pane="bottomRight" activeCell="B8" sqref="B8"/>
    </sheetView>
  </sheetViews>
  <sheetFormatPr defaultRowHeight="14.4" x14ac:dyDescent="0.3"/>
  <cols>
    <col min="1" max="1" width="6.21875" style="4" customWidth="1"/>
    <col min="2" max="2" width="41.6640625" customWidth="1"/>
    <col min="3" max="15" width="10.77734375" customWidth="1"/>
  </cols>
  <sheetData>
    <row r="1" spans="1:15" ht="18" x14ac:dyDescent="0.35">
      <c r="A1" s="18" t="s">
        <v>110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" thickBot="1" x14ac:dyDescent="0.35"/>
    <row r="3" spans="1:15" s="1" customFormat="1" ht="19.8" customHeight="1" x14ac:dyDescent="0.3">
      <c r="A3" s="83" t="s">
        <v>20</v>
      </c>
      <c r="B3" s="24" t="s">
        <v>21</v>
      </c>
      <c r="C3" s="91">
        <v>41275</v>
      </c>
      <c r="D3" s="91">
        <v>41306</v>
      </c>
      <c r="E3" s="91">
        <v>41334</v>
      </c>
      <c r="F3" s="91">
        <v>41365</v>
      </c>
      <c r="G3" s="91">
        <v>41395</v>
      </c>
      <c r="H3" s="91">
        <v>41426</v>
      </c>
      <c r="I3" s="91">
        <v>41456</v>
      </c>
      <c r="J3" s="91">
        <v>41487</v>
      </c>
      <c r="K3" s="91">
        <v>41518</v>
      </c>
      <c r="L3" s="91">
        <v>41548</v>
      </c>
      <c r="M3" s="91">
        <v>41579</v>
      </c>
      <c r="N3" s="91">
        <v>41609</v>
      </c>
      <c r="O3" s="91">
        <v>41640</v>
      </c>
    </row>
    <row r="4" spans="1:15" s="1" customFormat="1" ht="18" customHeight="1" x14ac:dyDescent="0.3">
      <c r="A4" s="84">
        <v>100</v>
      </c>
      <c r="B4" s="29" t="s">
        <v>111</v>
      </c>
      <c r="C4" s="56">
        <f>C5+C6+C12</f>
        <v>15548310</v>
      </c>
      <c r="D4" s="56">
        <f t="shared" ref="D4:H4" si="0">D5+D6+D12</f>
        <v>14427045.260000004</v>
      </c>
      <c r="E4" s="56">
        <f t="shared" si="0"/>
        <v>13312583.550000004</v>
      </c>
      <c r="F4" s="56">
        <f t="shared" si="0"/>
        <v>18286057.502000004</v>
      </c>
      <c r="G4" s="56">
        <f t="shared" si="0"/>
        <v>24428781.571999993</v>
      </c>
      <c r="H4" s="56">
        <f t="shared" si="0"/>
        <v>25874748.47200001</v>
      </c>
      <c r="I4" s="56">
        <f t="shared" ref="I4" si="1">I5+I6+I12</f>
        <v>25914571.54700001</v>
      </c>
      <c r="J4" s="56"/>
      <c r="K4" s="56"/>
      <c r="L4" s="56"/>
      <c r="M4" s="56"/>
      <c r="N4" s="56"/>
      <c r="O4" s="57"/>
    </row>
    <row r="5" spans="1:15" s="1" customFormat="1" ht="18" customHeight="1" x14ac:dyDescent="0.3">
      <c r="A5" s="85">
        <v>110</v>
      </c>
      <c r="B5" s="32" t="s">
        <v>112</v>
      </c>
      <c r="C5" s="58">
        <v>2500000</v>
      </c>
      <c r="D5" s="58">
        <f>C5+ОДДС!D71</f>
        <v>3486471.6599999992</v>
      </c>
      <c r="E5" s="58">
        <f>D5+ОДДС!E71</f>
        <v>3437109.1199999982</v>
      </c>
      <c r="F5" s="58">
        <f>E5+ОДДС!F71</f>
        <v>3410504.2799999984</v>
      </c>
      <c r="G5" s="58">
        <f>F5+ОДДС!G71</f>
        <v>4038217.8699999964</v>
      </c>
      <c r="H5" s="58">
        <f>G5+ОДДС!H71</f>
        <v>6554518.1899999948</v>
      </c>
      <c r="I5" s="58">
        <f>H5+ОДДС!I71</f>
        <v>4140787.3299999861</v>
      </c>
      <c r="J5" s="58"/>
      <c r="K5" s="58"/>
      <c r="L5" s="58"/>
      <c r="M5" s="58"/>
      <c r="N5" s="58"/>
      <c r="O5" s="59"/>
    </row>
    <row r="6" spans="1:15" s="1" customFormat="1" ht="18" customHeight="1" x14ac:dyDescent="0.3">
      <c r="A6" s="85">
        <v>120</v>
      </c>
      <c r="B6" s="32" t="s">
        <v>113</v>
      </c>
      <c r="C6" s="58">
        <f>SUM(C7:C11)</f>
        <v>5798310</v>
      </c>
      <c r="D6" s="58">
        <f t="shared" ref="D6:H6" si="2">SUM(D7:D11)</f>
        <v>3840573.6000000043</v>
      </c>
      <c r="E6" s="58">
        <f t="shared" si="2"/>
        <v>1830474.4300000072</v>
      </c>
      <c r="F6" s="58">
        <f t="shared" si="2"/>
        <v>6990553.2220000047</v>
      </c>
      <c r="G6" s="58">
        <f t="shared" si="2"/>
        <v>10370563.701999998</v>
      </c>
      <c r="H6" s="58">
        <f t="shared" si="2"/>
        <v>9470230.2820000146</v>
      </c>
      <c r="I6" s="58">
        <f t="shared" ref="I6" si="3">SUM(I7:I11)</f>
        <v>8698784.2170000244</v>
      </c>
      <c r="J6" s="58"/>
      <c r="K6" s="58"/>
      <c r="L6" s="58"/>
      <c r="M6" s="58"/>
      <c r="N6" s="58"/>
      <c r="O6" s="59"/>
    </row>
    <row r="7" spans="1:15" s="82" customFormat="1" ht="18" customHeight="1" x14ac:dyDescent="0.3">
      <c r="A7" s="86">
        <v>121</v>
      </c>
      <c r="B7" s="79" t="s">
        <v>116</v>
      </c>
      <c r="C7" s="80">
        <v>5250000</v>
      </c>
      <c r="D7" s="80">
        <f>MAX(C7-C16+ОПУ!D5-ОДДС!D5,0)</f>
        <v>3364284.6000000043</v>
      </c>
      <c r="E7" s="80">
        <f>MAX(D7-D16+ОПУ!E5-ОДДС!E5,0)</f>
        <v>1344412.4300000072</v>
      </c>
      <c r="F7" s="80">
        <f>MAX(E7-E16+ОПУ!F5-ОДДС!F5,0)</f>
        <v>6567609.2220000047</v>
      </c>
      <c r="G7" s="80">
        <f>MAX(F7-F16+ОПУ!G5-ОДДС!G5,0)</f>
        <v>10070013.701999998</v>
      </c>
      <c r="H7" s="80">
        <f>MAX(G7-G16+ОПУ!H5-ОДДС!H5,0)</f>
        <v>9257741.2820000146</v>
      </c>
      <c r="I7" s="80">
        <f>MAX(H7-H16+ОПУ!I5-ОДДС!I5,0)</f>
        <v>8507210.2170000244</v>
      </c>
      <c r="J7" s="80"/>
      <c r="K7" s="80"/>
      <c r="L7" s="80"/>
      <c r="M7" s="80"/>
      <c r="N7" s="80"/>
      <c r="O7" s="81"/>
    </row>
    <row r="8" spans="1:15" s="82" customFormat="1" ht="18" customHeight="1" x14ac:dyDescent="0.3">
      <c r="A8" s="86">
        <v>122</v>
      </c>
      <c r="B8" s="79" t="s">
        <v>176</v>
      </c>
      <c r="C8" s="80">
        <v>0</v>
      </c>
      <c r="D8" s="80">
        <f>MAX(C8-C17-ОПУ!D9+ОДДС!D10,0)</f>
        <v>0</v>
      </c>
      <c r="E8" s="80">
        <f>MAX(D8-D17-ОПУ!E9+ОДДС!E10,0)</f>
        <v>0</v>
      </c>
      <c r="F8" s="80">
        <f>MAX(E8-E17-ОПУ!F9+ОДДС!F10,0)</f>
        <v>0</v>
      </c>
      <c r="G8" s="80">
        <f>MAX(F8-F17-ОПУ!G9+ОДДС!G10,0)</f>
        <v>0</v>
      </c>
      <c r="H8" s="80">
        <f>MAX(G8-G17-ОПУ!H9+ОДДС!H10,0)</f>
        <v>0</v>
      </c>
      <c r="I8" s="80">
        <f>MAX(H8-H17-ОПУ!I9+ОДДС!I10,0)</f>
        <v>0</v>
      </c>
      <c r="J8" s="80"/>
      <c r="K8" s="80"/>
      <c r="L8" s="80"/>
      <c r="M8" s="80"/>
      <c r="N8" s="80"/>
      <c r="O8" s="81"/>
    </row>
    <row r="9" spans="1:15" s="82" customFormat="1" ht="18" customHeight="1" x14ac:dyDescent="0.3">
      <c r="A9" s="86">
        <v>123</v>
      </c>
      <c r="B9" s="79" t="s">
        <v>117</v>
      </c>
      <c r="C9" s="80">
        <v>0</v>
      </c>
      <c r="D9" s="80">
        <f>MAX(C9-C18-ОПУ!D18+ОДДС!D16,0)</f>
        <v>0</v>
      </c>
      <c r="E9" s="80">
        <f>MAX(D9-D18-ОПУ!E18+ОДДС!E16,0)</f>
        <v>0</v>
      </c>
      <c r="F9" s="80">
        <f>MAX(E9-E18-ОПУ!F18+ОДДС!F16,0)</f>
        <v>0</v>
      </c>
      <c r="G9" s="80">
        <f>MAX(F9-F18-ОПУ!G18+ОДДС!G16,0)</f>
        <v>0</v>
      </c>
      <c r="H9" s="80">
        <f>MAX(G9-G18-ОПУ!H18+ОДДС!H16,0)</f>
        <v>0</v>
      </c>
      <c r="I9" s="80">
        <f>MAX(H9-H18-ОПУ!I18+ОДДС!I16,0)</f>
        <v>0</v>
      </c>
      <c r="J9" s="80"/>
      <c r="K9" s="80"/>
      <c r="L9" s="80"/>
      <c r="M9" s="80"/>
      <c r="N9" s="80"/>
      <c r="O9" s="81"/>
    </row>
    <row r="10" spans="1:15" s="82" customFormat="1" ht="18" customHeight="1" x14ac:dyDescent="0.3">
      <c r="A10" s="86">
        <v>124</v>
      </c>
      <c r="B10" s="79" t="s">
        <v>118</v>
      </c>
      <c r="C10" s="80">
        <v>0</v>
      </c>
      <c r="D10" s="80">
        <f>MAX(C10-C19-ОПУ!D14+ОДДС!D12,0)</f>
        <v>0</v>
      </c>
      <c r="E10" s="80">
        <f>MAX(D10-D19-ОПУ!E14+ОДДС!E12,0)</f>
        <v>0</v>
      </c>
      <c r="F10" s="80">
        <f>MAX(E10-E19-ОПУ!F14+ОДДС!F12,0)</f>
        <v>0</v>
      </c>
      <c r="G10" s="80">
        <f>MAX(F10-F19-ОПУ!G14+ОДДС!G12,0)</f>
        <v>0</v>
      </c>
      <c r="H10" s="80">
        <f>MAX(G10-G19-ОПУ!H14+ОДДС!H12,0)</f>
        <v>0</v>
      </c>
      <c r="I10" s="80">
        <f>MAX(H10-H19-ОПУ!I14+ОДДС!I12,0)</f>
        <v>0</v>
      </c>
      <c r="J10" s="80"/>
      <c r="K10" s="80"/>
      <c r="L10" s="80"/>
      <c r="M10" s="80"/>
      <c r="N10" s="80"/>
      <c r="O10" s="81"/>
    </row>
    <row r="11" spans="1:15" s="82" customFormat="1" ht="18" customHeight="1" x14ac:dyDescent="0.3">
      <c r="A11" s="86">
        <v>125</v>
      </c>
      <c r="B11" s="79" t="s">
        <v>119</v>
      </c>
      <c r="C11" s="80">
        <v>548310</v>
      </c>
      <c r="D11" s="80">
        <f>MAX(C11-C20-ОПУ!D10-ОПУ!D23-ОПУ!D29-ОПУ!D35+ОДДС!D11+ОДДС!D21+ОДДС!D27+ОДДС!D33,0)</f>
        <v>476289</v>
      </c>
      <c r="E11" s="80">
        <f>MAX(D11-D20-ОПУ!E10-ОПУ!E23-ОПУ!E29-ОПУ!E35+ОДДС!E11+ОДДС!E21+ОДДС!E27+ОДДС!E33,0)</f>
        <v>486062</v>
      </c>
      <c r="F11" s="80">
        <f>MAX(E11-E20-ОПУ!F10-ОПУ!F23-ОПУ!F29-ОПУ!F35+ОДДС!F11+ОДДС!F21+ОДДС!F27+ОДДС!F33,0)</f>
        <v>422944</v>
      </c>
      <c r="G11" s="80">
        <f>MAX(F11-F20-ОПУ!G10-ОПУ!G23-ОПУ!G29-ОПУ!G35+ОДДС!G11+ОДДС!G21+ОДДС!G27+ОДДС!G33,0)</f>
        <v>300550</v>
      </c>
      <c r="H11" s="80">
        <f>MAX(G11-G20-ОПУ!H10-ОПУ!H23-ОПУ!H29-ОПУ!H35+ОДДС!H11+ОДДС!H21+ОДДС!H27+ОДДС!H33,0)</f>
        <v>212489</v>
      </c>
      <c r="I11" s="80">
        <f>MAX(H11-H20-ОПУ!I10-ОПУ!I23-ОПУ!I29-ОПУ!I35+ОДДС!I11+ОДДС!I21+ОДДС!I27+ОДДС!I33,0)</f>
        <v>191574</v>
      </c>
      <c r="J11" s="80"/>
      <c r="K11" s="80"/>
      <c r="L11" s="80"/>
      <c r="M11" s="80"/>
      <c r="N11" s="80"/>
      <c r="O11" s="81"/>
    </row>
    <row r="12" spans="1:15" s="1" customFormat="1" ht="18" customHeight="1" x14ac:dyDescent="0.3">
      <c r="A12" s="85">
        <v>130</v>
      </c>
      <c r="B12" s="32" t="s">
        <v>114</v>
      </c>
      <c r="C12" s="58">
        <v>7250000</v>
      </c>
      <c r="D12" s="58">
        <f>C12-ОДДС!D59+ОДДС!D63-ОПУ!D47</f>
        <v>7100000</v>
      </c>
      <c r="E12" s="58">
        <f>D12-ОДДС!E59+ОДДС!E63-ОПУ!E47</f>
        <v>8045000</v>
      </c>
      <c r="F12" s="58">
        <f>E12-ОДДС!F59+ОДДС!F63-ОПУ!F47</f>
        <v>7885000</v>
      </c>
      <c r="G12" s="58">
        <f>F12-ОДДС!G59+ОДДС!G63-ОПУ!G47</f>
        <v>10020000</v>
      </c>
      <c r="H12" s="58">
        <f>G12-ОДДС!H59+ОДДС!H63-ОПУ!H47</f>
        <v>9850000</v>
      </c>
      <c r="I12" s="58">
        <f>H12-ОДДС!I59+ОДДС!I63-ОПУ!I47</f>
        <v>13075000</v>
      </c>
      <c r="J12" s="58"/>
      <c r="K12" s="58"/>
      <c r="L12" s="58"/>
      <c r="M12" s="58"/>
      <c r="N12" s="58"/>
      <c r="O12" s="59"/>
    </row>
    <row r="13" spans="1:15" s="1" customFormat="1" ht="9" customHeight="1" x14ac:dyDescent="0.3">
      <c r="A13" s="85"/>
      <c r="B13" s="32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s="1" customFormat="1" ht="18" customHeight="1" x14ac:dyDescent="0.3">
      <c r="A14" s="84">
        <v>200</v>
      </c>
      <c r="B14" s="29" t="s">
        <v>115</v>
      </c>
      <c r="C14" s="56">
        <f>C15+C21+C22</f>
        <v>15548310</v>
      </c>
      <c r="D14" s="56">
        <f t="shared" ref="D14:H14" si="4">D15+D21+D22</f>
        <v>14427045.260000004</v>
      </c>
      <c r="E14" s="56">
        <f t="shared" si="4"/>
        <v>13312583.550000004</v>
      </c>
      <c r="F14" s="56">
        <f t="shared" si="4"/>
        <v>18286057.502000004</v>
      </c>
      <c r="G14" s="56">
        <f t="shared" si="4"/>
        <v>24428781.571999993</v>
      </c>
      <c r="H14" s="56">
        <f t="shared" si="4"/>
        <v>25874748.47200001</v>
      </c>
      <c r="I14" s="56">
        <f t="shared" ref="I14" si="5">I15+I21+I22</f>
        <v>25914571.547000013</v>
      </c>
      <c r="J14" s="56"/>
      <c r="K14" s="56"/>
      <c r="L14" s="56"/>
      <c r="M14" s="56"/>
      <c r="N14" s="56"/>
      <c r="O14" s="57"/>
    </row>
    <row r="15" spans="1:15" s="1" customFormat="1" ht="18" customHeight="1" x14ac:dyDescent="0.3">
      <c r="A15" s="85">
        <v>210</v>
      </c>
      <c r="B15" s="32" t="s">
        <v>120</v>
      </c>
      <c r="C15" s="58">
        <f>SUM(C16:C20)</f>
        <v>6251644</v>
      </c>
      <c r="D15" s="58">
        <f t="shared" ref="D15:H15" si="6">SUM(D16:D20)</f>
        <v>4157855.6782000009</v>
      </c>
      <c r="E15" s="58">
        <f t="shared" si="6"/>
        <v>1832224.2181999984</v>
      </c>
      <c r="F15" s="58">
        <f t="shared" si="6"/>
        <v>3120862.3140819967</v>
      </c>
      <c r="G15" s="58">
        <f t="shared" si="6"/>
        <v>7385632.933195998</v>
      </c>
      <c r="H15" s="58">
        <f t="shared" si="6"/>
        <v>6002718.183195997</v>
      </c>
      <c r="I15" s="58">
        <f t="shared" ref="I15" si="7">SUM(I16:I20)</f>
        <v>3545465.4031959949</v>
      </c>
      <c r="J15" s="58"/>
      <c r="K15" s="58"/>
      <c r="L15" s="58"/>
      <c r="M15" s="58"/>
      <c r="N15" s="58"/>
      <c r="O15" s="59"/>
    </row>
    <row r="16" spans="1:15" s="82" customFormat="1" ht="18" customHeight="1" x14ac:dyDescent="0.3">
      <c r="A16" s="86">
        <v>211</v>
      </c>
      <c r="B16" s="79" t="s">
        <v>116</v>
      </c>
      <c r="C16" s="80">
        <v>0</v>
      </c>
      <c r="D16" s="80">
        <f>MAX(C16-C7+ОДДС!D5-ОПУ!D5,0)</f>
        <v>0</v>
      </c>
      <c r="E16" s="80">
        <f>MAX(D16-D7+ОДДС!E5-ОПУ!E5,0)</f>
        <v>0</v>
      </c>
      <c r="F16" s="80">
        <f>MAX(E16-E7+ОДДС!F5-ОПУ!F5,0)</f>
        <v>0</v>
      </c>
      <c r="G16" s="80">
        <f>MAX(F16-F7+ОДДС!G5-ОПУ!G5,0)</f>
        <v>0</v>
      </c>
      <c r="H16" s="80">
        <f>MAX(G16-G7+ОДДС!H5-ОПУ!H5,0)</f>
        <v>0</v>
      </c>
      <c r="I16" s="80">
        <f>MAX(H16-H7+ОДДС!I5-ОПУ!I5,0)</f>
        <v>0</v>
      </c>
      <c r="J16" s="80"/>
      <c r="K16" s="80"/>
      <c r="L16" s="80"/>
      <c r="M16" s="80"/>
      <c r="N16" s="80"/>
      <c r="O16" s="81"/>
    </row>
    <row r="17" spans="1:15" s="82" customFormat="1" ht="18" customHeight="1" x14ac:dyDescent="0.3">
      <c r="A17" s="86">
        <v>212</v>
      </c>
      <c r="B17" s="79" t="s">
        <v>176</v>
      </c>
      <c r="C17" s="80">
        <v>5175300</v>
      </c>
      <c r="D17" s="80">
        <f>MAX(C17-C8-ОДДС!D10+ОПУ!D9,0)</f>
        <v>2979867.7082000012</v>
      </c>
      <c r="E17" s="80">
        <f>MAX(D17-D8-ОДДС!E10+ОПУ!E9,0)</f>
        <v>528116.42819999857</v>
      </c>
      <c r="F17" s="80">
        <f>MAX(E17-E8-ОДДС!F10+ОПУ!F9,0)</f>
        <v>1692136.0240819971</v>
      </c>
      <c r="G17" s="80">
        <f>MAX(F17-F8-ОДДС!G10+ОПУ!G9,0)</f>
        <v>5815447.6431959979</v>
      </c>
      <c r="H17" s="80">
        <f>MAX(G17-G8-ОДДС!H10+ОПУ!H9,0)</f>
        <v>4321589.893195997</v>
      </c>
      <c r="I17" s="80">
        <f>MAX(H17-H8-ОДДС!I10+ОПУ!I9,0)</f>
        <v>1674888.1131959949</v>
      </c>
      <c r="J17" s="80"/>
      <c r="K17" s="80"/>
      <c r="L17" s="80"/>
      <c r="M17" s="80"/>
      <c r="N17" s="80"/>
      <c r="O17" s="81"/>
    </row>
    <row r="18" spans="1:15" s="82" customFormat="1" ht="18" customHeight="1" x14ac:dyDescent="0.3">
      <c r="A18" s="86">
        <v>213</v>
      </c>
      <c r="B18" s="79" t="s">
        <v>117</v>
      </c>
      <c r="C18" s="80">
        <v>325874</v>
      </c>
      <c r="D18" s="80">
        <f>MAX(C18-C9-ОДДС!D16+ОПУ!D18,0)</f>
        <v>429267.97</v>
      </c>
      <c r="E18" s="80">
        <f>MAX(D18-D9-ОДДС!E16+ОПУ!E18,0)</f>
        <v>563850.2899999998</v>
      </c>
      <c r="F18" s="80">
        <f>MAX(E18-E9-ОДДС!F16+ОПУ!F18,0)</f>
        <v>650156.2899999998</v>
      </c>
      <c r="G18" s="80">
        <f>MAX(F18-F9-ОДДС!G16+ОПУ!G18,0)</f>
        <v>774515.2899999998</v>
      </c>
      <c r="H18" s="80">
        <f>MAX(G18-G9-ОДДС!H16+ОПУ!H18,0)</f>
        <v>856583.2899999998</v>
      </c>
      <c r="I18" s="80">
        <f>MAX(H18-H9-ОДДС!I16+ОПУ!I18,0)</f>
        <v>1007352.2899999998</v>
      </c>
      <c r="J18" s="80"/>
      <c r="K18" s="80"/>
      <c r="L18" s="80"/>
      <c r="M18" s="80"/>
      <c r="N18" s="80"/>
      <c r="O18" s="81"/>
    </row>
    <row r="19" spans="1:15" s="82" customFormat="1" ht="18" customHeight="1" x14ac:dyDescent="0.3">
      <c r="A19" s="86">
        <v>214</v>
      </c>
      <c r="B19" s="79" t="s">
        <v>118</v>
      </c>
      <c r="C19" s="80">
        <v>750470</v>
      </c>
      <c r="D19" s="80">
        <f>MAX(C19-C10-ОДДС!D12+ОПУ!D14,0)</f>
        <v>748720</v>
      </c>
      <c r="E19" s="80">
        <f>MAX(D19-D10-ОДДС!E12+ОПУ!E14,0)</f>
        <v>740257.5</v>
      </c>
      <c r="F19" s="80">
        <f>MAX(E19-E10-ОДДС!F12+ОПУ!F14,0)</f>
        <v>778570</v>
      </c>
      <c r="G19" s="80">
        <f>MAX(F19-F10-ОДДС!G12+ОПУ!G14,0)</f>
        <v>795670</v>
      </c>
      <c r="H19" s="80">
        <f>MAX(G19-G10-ОДДС!H12+ОПУ!H14,0)</f>
        <v>824545</v>
      </c>
      <c r="I19" s="80">
        <f>MAX(H19-H10-ОДДС!I12+ОПУ!I14,0)</f>
        <v>863225</v>
      </c>
      <c r="J19" s="80"/>
      <c r="K19" s="80"/>
      <c r="L19" s="80"/>
      <c r="M19" s="80"/>
      <c r="N19" s="80"/>
      <c r="O19" s="81"/>
    </row>
    <row r="20" spans="1:15" s="82" customFormat="1" ht="18" customHeight="1" x14ac:dyDescent="0.3">
      <c r="A20" s="86">
        <v>215</v>
      </c>
      <c r="B20" s="79" t="s">
        <v>119</v>
      </c>
      <c r="C20" s="80">
        <v>0</v>
      </c>
      <c r="D20" s="80">
        <f>MAX(C20-C11-ОДДС!D11-ОДДС!D21-ОДДС!D27-ОДДС!D33+ОПУ!D10+ОПУ!D23+ОПУ!D29+ОПУ!D35,0)</f>
        <v>0</v>
      </c>
      <c r="E20" s="80">
        <f>MAX(D20-D11-ОДДС!E11-ОДДС!E21-ОДДС!E27-ОДДС!E33+ОПУ!E10+ОПУ!E23+ОПУ!E29+ОПУ!E35,0)</f>
        <v>0</v>
      </c>
      <c r="F20" s="80">
        <f>MAX(E20-E11-ОДДС!F11-ОДДС!F21-ОДДС!F27-ОДДС!F33+ОПУ!F10+ОПУ!F23+ОПУ!F29+ОПУ!F35,0)</f>
        <v>0</v>
      </c>
      <c r="G20" s="80">
        <f>MAX(F20-F11-ОДДС!G11-ОДДС!G21-ОДДС!G27-ОДДС!G33+ОПУ!G10+ОПУ!G23+ОПУ!G29+ОПУ!G35,0)</f>
        <v>0</v>
      </c>
      <c r="H20" s="80">
        <f>MAX(G20-G11-ОДДС!H11-ОДДС!H21-ОДДС!H27-ОДДС!H33+ОПУ!H10+ОПУ!H23+ОПУ!H29+ОПУ!H35,0)</f>
        <v>0</v>
      </c>
      <c r="I20" s="80">
        <f>MAX(H20-H11-ОДДС!I11-ОДДС!I21-ОДДС!I27-ОДДС!I33+ОПУ!I10+ОПУ!I23+ОПУ!I29+ОПУ!I35,0)</f>
        <v>0</v>
      </c>
      <c r="J20" s="80"/>
      <c r="K20" s="80"/>
      <c r="L20" s="80"/>
      <c r="M20" s="80"/>
      <c r="N20" s="80"/>
      <c r="O20" s="81"/>
    </row>
    <row r="21" spans="1:15" s="1" customFormat="1" ht="18" customHeight="1" x14ac:dyDescent="0.3">
      <c r="A21" s="85">
        <v>220</v>
      </c>
      <c r="B21" s="32" t="s">
        <v>121</v>
      </c>
      <c r="C21" s="58">
        <v>5000000</v>
      </c>
      <c r="D21" s="58">
        <f>C21+ОДДС!D48+ОДДС!D49+ОДДС!D50-ОДДС!D53-ОДДС!D54-ОДДС!D55</f>
        <v>5520000</v>
      </c>
      <c r="E21" s="58">
        <f>D21+ОДДС!E48+ОДДС!E49+ОДДС!E50-ОДДС!E53-ОДДС!E54-ОДДС!E55</f>
        <v>6040000</v>
      </c>
      <c r="F21" s="58">
        <f>E21+ОДДС!F48+ОДДС!F49+ОДДС!F50-ОДДС!F53-ОДДС!F54-ОДДС!F55</f>
        <v>6560000</v>
      </c>
      <c r="G21" s="58">
        <f>F21+ОДДС!G48+ОДДС!G49+ОДДС!G50-ОДДС!G53-ОДДС!G54-ОДДС!G55</f>
        <v>7080000</v>
      </c>
      <c r="H21" s="58">
        <f>G21+ОДДС!H48+ОДДС!H49+ОДДС!H50-ОДДС!H53-ОДДС!H54-ОДДС!H55</f>
        <v>7600000</v>
      </c>
      <c r="I21" s="58">
        <f>H21+ОДДС!I48+ОДДС!I49+ОДДС!I50-ОДДС!I53-ОДДС!I54-ОДДС!I55</f>
        <v>8120000</v>
      </c>
      <c r="J21" s="58"/>
      <c r="K21" s="58"/>
      <c r="L21" s="58"/>
      <c r="M21" s="58"/>
      <c r="N21" s="58"/>
      <c r="O21" s="59"/>
    </row>
    <row r="22" spans="1:15" s="1" customFormat="1" ht="18" customHeight="1" x14ac:dyDescent="0.3">
      <c r="A22" s="85">
        <v>230</v>
      </c>
      <c r="B22" s="32" t="s">
        <v>122</v>
      </c>
      <c r="C22" s="58">
        <f>SUM(C23:C25)</f>
        <v>4296666</v>
      </c>
      <c r="D22" s="58">
        <f t="shared" ref="D22:H22" si="8">SUM(D23:D25)</f>
        <v>4749189.5818000026</v>
      </c>
      <c r="E22" s="58">
        <f t="shared" si="8"/>
        <v>5440359.3318000063</v>
      </c>
      <c r="F22" s="58">
        <f t="shared" si="8"/>
        <v>8605195.1879180055</v>
      </c>
      <c r="G22" s="58">
        <f t="shared" si="8"/>
        <v>9963148.6388039961</v>
      </c>
      <c r="H22" s="58">
        <f t="shared" si="8"/>
        <v>12272030.288804013</v>
      </c>
      <c r="I22" s="58">
        <f t="shared" ref="I22" si="9">SUM(I23:I25)</f>
        <v>14249106.143804017</v>
      </c>
      <c r="J22" s="58"/>
      <c r="K22" s="58"/>
      <c r="L22" s="58"/>
      <c r="M22" s="58"/>
      <c r="N22" s="58"/>
      <c r="O22" s="59"/>
    </row>
    <row r="23" spans="1:15" s="82" customFormat="1" ht="18" customHeight="1" x14ac:dyDescent="0.3">
      <c r="A23" s="86">
        <v>231</v>
      </c>
      <c r="B23" s="79" t="s">
        <v>123</v>
      </c>
      <c r="C23" s="80">
        <f>C4-C15-C21</f>
        <v>4296666</v>
      </c>
      <c r="D23" s="80">
        <f>C22</f>
        <v>4296666</v>
      </c>
      <c r="E23" s="80">
        <f t="shared" ref="E23:I23" si="10">D22</f>
        <v>4749189.5818000026</v>
      </c>
      <c r="F23" s="80">
        <f t="shared" si="10"/>
        <v>5440359.3318000063</v>
      </c>
      <c r="G23" s="80">
        <f t="shared" si="10"/>
        <v>8605195.1879180055</v>
      </c>
      <c r="H23" s="80">
        <f t="shared" si="10"/>
        <v>9963148.6388039961</v>
      </c>
      <c r="I23" s="80">
        <f t="shared" si="10"/>
        <v>12272030.288804013</v>
      </c>
      <c r="J23" s="80"/>
      <c r="K23" s="80"/>
      <c r="L23" s="80"/>
      <c r="M23" s="80"/>
      <c r="N23" s="80"/>
      <c r="O23" s="81"/>
    </row>
    <row r="24" spans="1:15" s="82" customFormat="1" ht="18" customHeight="1" x14ac:dyDescent="0.3">
      <c r="A24" s="86">
        <v>232</v>
      </c>
      <c r="B24" s="79" t="s">
        <v>124</v>
      </c>
      <c r="C24" s="80">
        <v>0</v>
      </c>
      <c r="D24" s="80">
        <f>ОПУ!D49</f>
        <v>952523.5818000026</v>
      </c>
      <c r="E24" s="80">
        <f>ОПУ!E49</f>
        <v>2191169.7500000042</v>
      </c>
      <c r="F24" s="80">
        <f>ОПУ!F49</f>
        <v>5664835.8561179992</v>
      </c>
      <c r="G24" s="80">
        <f>ОПУ!G49</f>
        <v>4857953.4508859906</v>
      </c>
      <c r="H24" s="80">
        <f>ОПУ!H49</f>
        <v>5308881.6500000171</v>
      </c>
      <c r="I24" s="80">
        <f>ОПУ!I49</f>
        <v>3977075.8550000032</v>
      </c>
      <c r="J24" s="80"/>
      <c r="K24" s="80"/>
      <c r="L24" s="80"/>
      <c r="M24" s="80"/>
      <c r="N24" s="80"/>
      <c r="O24" s="81"/>
    </row>
    <row r="25" spans="1:15" s="82" customFormat="1" ht="18" customHeight="1" thickBot="1" x14ac:dyDescent="0.35">
      <c r="A25" s="87">
        <v>233</v>
      </c>
      <c r="B25" s="88" t="s">
        <v>125</v>
      </c>
      <c r="C25" s="89">
        <v>0</v>
      </c>
      <c r="D25" s="89">
        <f>ОДДС!D47-ОДДС!D52</f>
        <v>-500000</v>
      </c>
      <c r="E25" s="89">
        <f>ОДДС!E47-ОДДС!E52</f>
        <v>-1500000</v>
      </c>
      <c r="F25" s="89">
        <f>ОДДС!F47-ОДДС!F52</f>
        <v>-2500000</v>
      </c>
      <c r="G25" s="89">
        <f>ОДДС!G47-ОДДС!G52</f>
        <v>-3500000</v>
      </c>
      <c r="H25" s="89">
        <f>ОДДС!H47-ОДДС!H52</f>
        <v>-3000000</v>
      </c>
      <c r="I25" s="89">
        <f>ОДДС!I47-ОДДС!I52</f>
        <v>-2000000</v>
      </c>
      <c r="J25" s="89"/>
      <c r="K25" s="89"/>
      <c r="L25" s="89"/>
      <c r="M25" s="89"/>
      <c r="N25" s="89"/>
      <c r="O25" s="90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P49"/>
  <sheetViews>
    <sheetView workbookViewId="0">
      <pane xSplit="3" ySplit="4" topLeftCell="D5" activePane="bottomRight" state="frozen"/>
      <selection activeCell="C48" sqref="C48"/>
      <selection pane="topRight" activeCell="C48" sqref="C48"/>
      <selection pane="bottomLeft" activeCell="C48" sqref="C48"/>
      <selection pane="bottomRight" activeCell="C10" sqref="C10"/>
    </sheetView>
  </sheetViews>
  <sheetFormatPr defaultRowHeight="14.4" x14ac:dyDescent="0.3"/>
  <cols>
    <col min="1" max="1" width="4" style="17" customWidth="1"/>
    <col min="2" max="2" width="6.21875" style="4" customWidth="1"/>
    <col min="3" max="3" width="41.6640625" customWidth="1"/>
    <col min="4" max="16" width="10.77734375" customWidth="1"/>
  </cols>
  <sheetData>
    <row r="1" spans="1:16" ht="18" x14ac:dyDescent="0.35">
      <c r="A1" s="18" t="s">
        <v>103</v>
      </c>
    </row>
    <row r="3" spans="1:16" ht="15" thickBot="1" x14ac:dyDescent="0.35">
      <c r="B3" s="19"/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55">
        <v>8</v>
      </c>
      <c r="L3" s="55">
        <v>9</v>
      </c>
      <c r="M3" s="55">
        <v>10</v>
      </c>
      <c r="N3" s="55">
        <v>11</v>
      </c>
      <c r="O3" s="55">
        <v>12</v>
      </c>
    </row>
    <row r="4" spans="1:16" s="1" customFormat="1" ht="19.8" customHeight="1" x14ac:dyDescent="0.3">
      <c r="A4" s="23" t="s">
        <v>19</v>
      </c>
      <c r="B4" s="24" t="s">
        <v>20</v>
      </c>
      <c r="C4" s="24" t="s">
        <v>21</v>
      </c>
      <c r="D4" s="25">
        <v>41640</v>
      </c>
      <c r="E4" s="25">
        <v>41671</v>
      </c>
      <c r="F4" s="25">
        <v>41699</v>
      </c>
      <c r="G4" s="25">
        <v>41730</v>
      </c>
      <c r="H4" s="25">
        <v>41760</v>
      </c>
      <c r="I4" s="25">
        <v>41791</v>
      </c>
      <c r="J4" s="25">
        <v>41821</v>
      </c>
      <c r="K4" s="25">
        <v>41852</v>
      </c>
      <c r="L4" s="25">
        <v>41883</v>
      </c>
      <c r="M4" s="25">
        <v>41913</v>
      </c>
      <c r="N4" s="25">
        <v>41944</v>
      </c>
      <c r="O4" s="25">
        <v>41974</v>
      </c>
      <c r="P4" s="26" t="s">
        <v>22</v>
      </c>
    </row>
    <row r="5" spans="1:16" s="1" customFormat="1" ht="18" customHeight="1" x14ac:dyDescent="0.3">
      <c r="A5" s="27"/>
      <c r="B5" s="28">
        <v>1000</v>
      </c>
      <c r="C5" s="29" t="s">
        <v>104</v>
      </c>
      <c r="D5" s="56">
        <f>SUM(D6:D7)</f>
        <v>5723003.3800000027</v>
      </c>
      <c r="E5" s="56">
        <f t="shared" ref="E5:O5" si="0">SUM(E6:E7)</f>
        <v>8822438.0900000036</v>
      </c>
      <c r="F5" s="56">
        <f t="shared" si="0"/>
        <v>13736528.081999999</v>
      </c>
      <c r="G5" s="56">
        <f t="shared" si="0"/>
        <v>13801604.639999991</v>
      </c>
      <c r="H5" s="56">
        <f t="shared" si="0"/>
        <v>13362999.930000016</v>
      </c>
      <c r="I5" s="56">
        <f t="shared" si="0"/>
        <v>12179023.815000003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57">
        <f>SUM(D5:O5)</f>
        <v>67625597.937000006</v>
      </c>
    </row>
    <row r="6" spans="1:16" s="1" customFormat="1" ht="18" customHeight="1" x14ac:dyDescent="0.3">
      <c r="A6" s="30" t="s">
        <v>26</v>
      </c>
      <c r="B6" s="31">
        <v>1001</v>
      </c>
      <c r="C6" s="32" t="s">
        <v>24</v>
      </c>
      <c r="D6" s="58">
        <f>SUMIFS(Реестр!$C:$C,Реестр!$E:$E,$C6,Реестр!$I:$I,D$3)*IF($A6="-",-1,1)</f>
        <v>5717803.3800000027</v>
      </c>
      <c r="E6" s="58">
        <f>SUMIFS(Реестр!$C:$C,Реестр!$E:$E,$C6,Реестр!$I:$I,E$3)*IF($A6="-",-1,1)</f>
        <v>8818838.0900000036</v>
      </c>
      <c r="F6" s="58">
        <f>SUMIFS(Реестр!$C:$C,Реестр!$E:$E,$C6,Реестр!$I:$I,F$3)*IF($A6="-",-1,1)</f>
        <v>13732328.081999999</v>
      </c>
      <c r="G6" s="58">
        <f>SUMIFS(Реестр!$C:$C,Реестр!$E:$E,$C6,Реестр!$I:$I,G$3)*IF($A6="-",-1,1)</f>
        <v>13792804.639999991</v>
      </c>
      <c r="H6" s="58">
        <f>SUMIFS(Реестр!$C:$C,Реестр!$E:$E,$C6,Реестр!$I:$I,H$3)*IF($A6="-",-1,1)</f>
        <v>13356599.930000016</v>
      </c>
      <c r="I6" s="58">
        <f>SUMIFS(Реестр!$C:$C,Реестр!$E:$E,$C6,Реестр!$I:$I,I$3)*IF($A6="-",-1,1)</f>
        <v>12176923.815000003</v>
      </c>
      <c r="J6" s="58">
        <f>SUMIFS(Реестр!$C:$C,Реестр!$E:$E,$C6,Реестр!$I:$I,J$3)*IF($A6="-",-1,1)</f>
        <v>0</v>
      </c>
      <c r="K6" s="58">
        <f>SUMIFS(Реестр!$C:$C,Реестр!$E:$E,$C6,Реестр!$I:$I,K$3)*IF($A6="-",-1,1)</f>
        <v>0</v>
      </c>
      <c r="L6" s="58">
        <f>SUMIFS(Реестр!$C:$C,Реестр!$E:$E,$C6,Реестр!$I:$I,L$3)*IF($A6="-",-1,1)</f>
        <v>0</v>
      </c>
      <c r="M6" s="58">
        <f>SUMIFS(Реестр!$C:$C,Реестр!$E:$E,$C6,Реестр!$I:$I,M$3)*IF($A6="-",-1,1)</f>
        <v>0</v>
      </c>
      <c r="N6" s="58">
        <f>SUMIFS(Реестр!$C:$C,Реестр!$E:$E,$C6,Реестр!$I:$I,N$3)*IF($A6="-",-1,1)</f>
        <v>0</v>
      </c>
      <c r="O6" s="58">
        <f>SUMIFS(Реестр!$C:$C,Реестр!$E:$E,$C6,Реестр!$I:$I,O$3)*IF($A6="-",-1,1)</f>
        <v>0</v>
      </c>
      <c r="P6" s="59">
        <f t="shared" ref="P6:P11" si="1">SUM(D6:O6)</f>
        <v>67595297.937000006</v>
      </c>
    </row>
    <row r="7" spans="1:16" s="1" customFormat="1" ht="18" customHeight="1" x14ac:dyDescent="0.3">
      <c r="A7" s="30" t="s">
        <v>26</v>
      </c>
      <c r="B7" s="31">
        <v>1002</v>
      </c>
      <c r="C7" s="32" t="s">
        <v>25</v>
      </c>
      <c r="D7" s="58">
        <f>SUMIFS(Реестр!$C:$C,Реестр!$E:$E,$C7,Реестр!$I:$I,D$3)*IF($A7="-",-1,1)</f>
        <v>5200</v>
      </c>
      <c r="E7" s="58">
        <f>SUMIFS(Реестр!$C:$C,Реестр!$E:$E,$C7,Реестр!$I:$I,E$3)*IF($A7="-",-1,1)</f>
        <v>3600</v>
      </c>
      <c r="F7" s="58">
        <f>SUMIFS(Реестр!$C:$C,Реестр!$E:$E,$C7,Реестр!$I:$I,F$3)*IF($A7="-",-1,1)</f>
        <v>4200</v>
      </c>
      <c r="G7" s="58">
        <f>SUMIFS(Реестр!$C:$C,Реестр!$E:$E,$C7,Реестр!$I:$I,G$3)*IF($A7="-",-1,1)</f>
        <v>8800</v>
      </c>
      <c r="H7" s="58">
        <f>SUMIFS(Реестр!$C:$C,Реестр!$E:$E,$C7,Реестр!$I:$I,H$3)*IF($A7="-",-1,1)</f>
        <v>6400</v>
      </c>
      <c r="I7" s="58">
        <f>SUMIFS(Реестр!$C:$C,Реестр!$E:$E,$C7,Реестр!$I:$I,I$3)*IF($A7="-",-1,1)</f>
        <v>2100</v>
      </c>
      <c r="J7" s="58">
        <f>SUMIFS(Реестр!$C:$C,Реестр!$E:$E,$C7,Реестр!$I:$I,J$3)*IF($A7="-",-1,1)</f>
        <v>0</v>
      </c>
      <c r="K7" s="58">
        <f>SUMIFS(Реестр!$C:$C,Реестр!$E:$E,$C7,Реестр!$I:$I,K$3)*IF($A7="-",-1,1)</f>
        <v>0</v>
      </c>
      <c r="L7" s="58">
        <f>SUMIFS(Реестр!$C:$C,Реестр!$E:$E,$C7,Реестр!$I:$I,L$3)*IF($A7="-",-1,1)</f>
        <v>0</v>
      </c>
      <c r="M7" s="58">
        <f>SUMIFS(Реестр!$C:$C,Реестр!$E:$E,$C7,Реестр!$I:$I,M$3)*IF($A7="-",-1,1)</f>
        <v>0</v>
      </c>
      <c r="N7" s="58">
        <f>SUMIFS(Реестр!$C:$C,Реестр!$E:$E,$C7,Реестр!$I:$I,N$3)*IF($A7="-",-1,1)</f>
        <v>0</v>
      </c>
      <c r="O7" s="58">
        <f>SUMIFS(Реестр!$C:$C,Реестр!$E:$E,$C7,Реестр!$I:$I,O$3)*IF($A7="-",-1,1)</f>
        <v>0</v>
      </c>
      <c r="P7" s="59">
        <f t="shared" si="1"/>
        <v>30300</v>
      </c>
    </row>
    <row r="8" spans="1:16" s="1" customFormat="1" ht="18" customHeight="1" x14ac:dyDescent="0.3">
      <c r="A8" s="27"/>
      <c r="B8" s="28">
        <v>2000</v>
      </c>
      <c r="C8" s="29" t="s">
        <v>177</v>
      </c>
      <c r="D8" s="56">
        <f t="shared" ref="D8:O8" si="2">SUM(D9:D10)</f>
        <v>1520922.3282000001</v>
      </c>
      <c r="E8" s="56">
        <f t="shared" si="2"/>
        <v>3087432.02</v>
      </c>
      <c r="F8" s="56">
        <f t="shared" si="2"/>
        <v>5096945.2258819994</v>
      </c>
      <c r="G8" s="56">
        <f t="shared" si="2"/>
        <v>5464818.6891140006</v>
      </c>
      <c r="H8" s="56">
        <f t="shared" si="2"/>
        <v>4799579.7799999993</v>
      </c>
      <c r="I8" s="56">
        <f t="shared" si="2"/>
        <v>4463147.46</v>
      </c>
      <c r="J8" s="56">
        <f t="shared" si="2"/>
        <v>0</v>
      </c>
      <c r="K8" s="56">
        <f t="shared" si="2"/>
        <v>0</v>
      </c>
      <c r="L8" s="56">
        <f t="shared" si="2"/>
        <v>0</v>
      </c>
      <c r="M8" s="56">
        <f t="shared" si="2"/>
        <v>0</v>
      </c>
      <c r="N8" s="56">
        <f t="shared" si="2"/>
        <v>0</v>
      </c>
      <c r="O8" s="56">
        <f t="shared" si="2"/>
        <v>0</v>
      </c>
      <c r="P8" s="57">
        <f t="shared" si="1"/>
        <v>24432845.503196001</v>
      </c>
    </row>
    <row r="9" spans="1:16" s="1" customFormat="1" ht="18" customHeight="1" x14ac:dyDescent="0.3">
      <c r="A9" s="30" t="s">
        <v>86</v>
      </c>
      <c r="B9" s="31">
        <v>2001</v>
      </c>
      <c r="C9" s="32" t="s">
        <v>29</v>
      </c>
      <c r="D9" s="58">
        <f>SUMIFS(Реестр!$C:$C,Реестр!$E:$E,$C9,Реестр!$I:$I,D$3)*IF($A9="-",-1,1)</f>
        <v>1520922.3282000001</v>
      </c>
      <c r="E9" s="58">
        <f>SUMIFS(Реестр!$C:$C,Реестр!$E:$E,$C9,Реестр!$I:$I,E$3)*IF($A9="-",-1,1)</f>
        <v>3087432.02</v>
      </c>
      <c r="F9" s="58">
        <f>SUMIFS(Реестр!$C:$C,Реестр!$E:$E,$C9,Реестр!$I:$I,F$3)*IF($A9="-",-1,1)</f>
        <v>5096945.2258819994</v>
      </c>
      <c r="G9" s="58">
        <f>SUMIFS(Реестр!$C:$C,Реестр!$E:$E,$C9,Реестр!$I:$I,G$3)*IF($A9="-",-1,1)</f>
        <v>5464818.6891140006</v>
      </c>
      <c r="H9" s="58">
        <f>SUMIFS(Реестр!$C:$C,Реестр!$E:$E,$C9,Реестр!$I:$I,H$3)*IF($A9="-",-1,1)</f>
        <v>4799579.7799999993</v>
      </c>
      <c r="I9" s="58">
        <f>SUMIFS(Реестр!$C:$C,Реестр!$E:$E,$C9,Реестр!$I:$I,I$3)*IF($A9="-",-1,1)</f>
        <v>4463147.46</v>
      </c>
      <c r="J9" s="58">
        <f>SUMIFS(Реестр!$C:$C,Реестр!$E:$E,$C9,Реестр!$I:$I,J$3)*IF($A9="-",-1,1)</f>
        <v>0</v>
      </c>
      <c r="K9" s="58">
        <f>SUMIFS(Реестр!$C:$C,Реестр!$E:$E,$C9,Реестр!$I:$I,K$3)*IF($A9="-",-1,1)</f>
        <v>0</v>
      </c>
      <c r="L9" s="58">
        <f>SUMIFS(Реестр!$C:$C,Реестр!$E:$E,$C9,Реестр!$I:$I,L$3)*IF($A9="-",-1,1)</f>
        <v>0</v>
      </c>
      <c r="M9" s="58">
        <f>SUMIFS(Реестр!$C:$C,Реестр!$E:$E,$C9,Реестр!$I:$I,M$3)*IF($A9="-",-1,1)</f>
        <v>0</v>
      </c>
      <c r="N9" s="58">
        <f>SUMIFS(Реестр!$C:$C,Реестр!$E:$E,$C9,Реестр!$I:$I,N$3)*IF($A9="-",-1,1)</f>
        <v>0</v>
      </c>
      <c r="O9" s="58">
        <f>SUMIFS(Реестр!$C:$C,Реестр!$E:$E,$C9,Реестр!$I:$I,O$3)*IF($A9="-",-1,1)</f>
        <v>0</v>
      </c>
      <c r="P9" s="59">
        <f t="shared" si="1"/>
        <v>24432845.503196001</v>
      </c>
    </row>
    <row r="10" spans="1:16" s="1" customFormat="1" ht="18" customHeight="1" x14ac:dyDescent="0.3">
      <c r="A10" s="30" t="s">
        <v>86</v>
      </c>
      <c r="B10" s="31">
        <v>2002</v>
      </c>
      <c r="C10" s="32" t="s">
        <v>30</v>
      </c>
      <c r="D10" s="58">
        <f>SUMIFS(Реестр!$C:$C,Реестр!$E:$E,$C10,Реестр!$I:$I,D$3)*IF($A10="-",-1,1)</f>
        <v>0</v>
      </c>
      <c r="E10" s="58">
        <f>SUMIFS(Реестр!$C:$C,Реестр!$E:$E,$C10,Реестр!$I:$I,E$3)*IF($A10="-",-1,1)</f>
        <v>0</v>
      </c>
      <c r="F10" s="58">
        <f>SUMIFS(Реестр!$C:$C,Реестр!$E:$E,$C10,Реестр!$I:$I,F$3)*IF($A10="-",-1,1)</f>
        <v>0</v>
      </c>
      <c r="G10" s="58">
        <f>SUMIFS(Реестр!$C:$C,Реестр!$E:$E,$C10,Реестр!$I:$I,G$3)*IF($A10="-",-1,1)</f>
        <v>0</v>
      </c>
      <c r="H10" s="58">
        <f>SUMIFS(Реестр!$C:$C,Реестр!$E:$E,$C10,Реестр!$I:$I,H$3)*IF($A10="-",-1,1)</f>
        <v>0</v>
      </c>
      <c r="I10" s="58">
        <f>SUMIFS(Реестр!$C:$C,Реестр!$E:$E,$C10,Реестр!$I:$I,I$3)*IF($A10="-",-1,1)</f>
        <v>0</v>
      </c>
      <c r="J10" s="58">
        <f>SUMIFS(Реестр!$C:$C,Реестр!$E:$E,$C10,Реестр!$I:$I,J$3)*IF($A10="-",-1,1)</f>
        <v>0</v>
      </c>
      <c r="K10" s="58">
        <f>SUMIFS(Реестр!$C:$C,Реестр!$E:$E,$C10,Реестр!$I:$I,K$3)*IF($A10="-",-1,1)</f>
        <v>0</v>
      </c>
      <c r="L10" s="58">
        <f>SUMIFS(Реестр!$C:$C,Реестр!$E:$E,$C10,Реестр!$I:$I,L$3)*IF($A10="-",-1,1)</f>
        <v>0</v>
      </c>
      <c r="M10" s="58">
        <f>SUMIFS(Реестр!$C:$C,Реестр!$E:$E,$C10,Реестр!$I:$I,M$3)*IF($A10="-",-1,1)</f>
        <v>0</v>
      </c>
      <c r="N10" s="58">
        <f>SUMIFS(Реестр!$C:$C,Реестр!$E:$E,$C10,Реестр!$I:$I,N$3)*IF($A10="-",-1,1)</f>
        <v>0</v>
      </c>
      <c r="O10" s="58">
        <f>SUMIFS(Реестр!$C:$C,Реестр!$E:$E,$C10,Реестр!$I:$I,O$3)*IF($A10="-",-1,1)</f>
        <v>0</v>
      </c>
      <c r="P10" s="59">
        <f t="shared" si="1"/>
        <v>0</v>
      </c>
    </row>
    <row r="11" spans="1:16" s="1" customFormat="1" ht="18" customHeight="1" x14ac:dyDescent="0.3">
      <c r="A11" s="27"/>
      <c r="B11" s="28">
        <v>3000</v>
      </c>
      <c r="C11" s="29" t="s">
        <v>105</v>
      </c>
      <c r="D11" s="56">
        <f t="shared" ref="D11:O11" si="3">D5-D8</f>
        <v>4202081.0518000023</v>
      </c>
      <c r="E11" s="56">
        <f t="shared" si="3"/>
        <v>5735006.070000004</v>
      </c>
      <c r="F11" s="56">
        <f t="shared" si="3"/>
        <v>8639582.8561179992</v>
      </c>
      <c r="G11" s="56">
        <f t="shared" si="3"/>
        <v>8336785.9508859906</v>
      </c>
      <c r="H11" s="56">
        <f t="shared" si="3"/>
        <v>8563420.1500000171</v>
      </c>
      <c r="I11" s="56">
        <f t="shared" si="3"/>
        <v>7715876.3550000032</v>
      </c>
      <c r="J11" s="56">
        <f t="shared" si="3"/>
        <v>0</v>
      </c>
      <c r="K11" s="56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1"/>
        <v>43192752.43380402</v>
      </c>
    </row>
    <row r="12" spans="1:16" s="78" customFormat="1" ht="9" customHeight="1" x14ac:dyDescent="0.3">
      <c r="A12" s="73"/>
      <c r="B12" s="74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s="1" customFormat="1" ht="18" customHeight="1" x14ac:dyDescent="0.3">
      <c r="A13" s="27"/>
      <c r="B13" s="28">
        <v>4000</v>
      </c>
      <c r="C13" s="29" t="s">
        <v>106</v>
      </c>
      <c r="D13" s="56">
        <f>D14+D18+D23+D29+D35</f>
        <v>3099557.4699999997</v>
      </c>
      <c r="E13" s="56">
        <f t="shared" ref="E13:O13" si="4">E14+E18+E23+E29+E35</f>
        <v>3388836.32</v>
      </c>
      <c r="F13" s="56">
        <f t="shared" si="4"/>
        <v>2814747</v>
      </c>
      <c r="G13" s="56">
        <f t="shared" si="4"/>
        <v>3313832.5</v>
      </c>
      <c r="H13" s="56">
        <f t="shared" si="4"/>
        <v>3084538.5</v>
      </c>
      <c r="I13" s="56">
        <f t="shared" si="4"/>
        <v>3563800.5</v>
      </c>
      <c r="J13" s="56">
        <f t="shared" si="4"/>
        <v>0</v>
      </c>
      <c r="K13" s="56">
        <f t="shared" si="4"/>
        <v>0</v>
      </c>
      <c r="L13" s="56">
        <f t="shared" si="4"/>
        <v>0</v>
      </c>
      <c r="M13" s="56">
        <f t="shared" si="4"/>
        <v>0</v>
      </c>
      <c r="N13" s="56">
        <f t="shared" si="4"/>
        <v>0</v>
      </c>
      <c r="O13" s="56">
        <f t="shared" si="4"/>
        <v>0</v>
      </c>
      <c r="P13" s="57">
        <f t="shared" ref="P13:P45" si="5">SUM(D13:O13)</f>
        <v>19265312.289999999</v>
      </c>
    </row>
    <row r="14" spans="1:16" s="22" customFormat="1" ht="18" customHeight="1" x14ac:dyDescent="0.3">
      <c r="A14" s="33"/>
      <c r="B14" s="34">
        <v>4010</v>
      </c>
      <c r="C14" s="35" t="s">
        <v>31</v>
      </c>
      <c r="D14" s="60">
        <f>SUM(D15:D17)</f>
        <v>953512.5</v>
      </c>
      <c r="E14" s="60">
        <f t="shared" ref="E14:O14" si="6">SUM(E15:E17)</f>
        <v>986875</v>
      </c>
      <c r="F14" s="60">
        <f t="shared" si="6"/>
        <v>1014850</v>
      </c>
      <c r="G14" s="60">
        <f t="shared" si="6"/>
        <v>1037462.5</v>
      </c>
      <c r="H14" s="60">
        <f t="shared" si="6"/>
        <v>1081062.5</v>
      </c>
      <c r="I14" s="60">
        <f t="shared" si="6"/>
        <v>1111812.5</v>
      </c>
      <c r="J14" s="60">
        <f t="shared" si="6"/>
        <v>0</v>
      </c>
      <c r="K14" s="60">
        <f t="shared" si="6"/>
        <v>0</v>
      </c>
      <c r="L14" s="60">
        <f t="shared" si="6"/>
        <v>0</v>
      </c>
      <c r="M14" s="60">
        <f t="shared" si="6"/>
        <v>0</v>
      </c>
      <c r="N14" s="60">
        <f t="shared" si="6"/>
        <v>0</v>
      </c>
      <c r="O14" s="60">
        <f t="shared" si="6"/>
        <v>0</v>
      </c>
      <c r="P14" s="61">
        <f t="shared" si="5"/>
        <v>6185575</v>
      </c>
    </row>
    <row r="15" spans="1:16" s="1" customFormat="1" ht="18" customHeight="1" x14ac:dyDescent="0.3">
      <c r="A15" s="30" t="s">
        <v>86</v>
      </c>
      <c r="B15" s="31">
        <v>4011</v>
      </c>
      <c r="C15" s="32" t="s">
        <v>32</v>
      </c>
      <c r="D15" s="58">
        <f>SUMIFS(Реестр!$C:$C,Реестр!$E:$E,$C15,Реестр!$I:$I,D$3)*IF($A15="-",-1,1)</f>
        <v>760250</v>
      </c>
      <c r="E15" s="58">
        <f>SUMIFS(Реестр!$C:$C,Реестр!$E:$E,$C15,Реестр!$I:$I,E$3)*IF($A15="-",-1,1)</f>
        <v>785180</v>
      </c>
      <c r="F15" s="58">
        <f>SUMIFS(Реестр!$C:$C,Реестр!$E:$E,$C15,Реестр!$I:$I,F$3)*IF($A15="-",-1,1)</f>
        <v>809800</v>
      </c>
      <c r="G15" s="58">
        <f>SUMIFS(Реестр!$C:$C,Реестр!$E:$E,$C15,Реестр!$I:$I,G$3)*IF($A15="-",-1,1)</f>
        <v>823250</v>
      </c>
      <c r="H15" s="58">
        <f>SUMIFS(Реестр!$C:$C,Реестр!$E:$E,$C15,Реестр!$I:$I,H$3)*IF($A15="-",-1,1)</f>
        <v>858850</v>
      </c>
      <c r="I15" s="58">
        <f>SUMIFS(Реестр!$C:$C,Реестр!$E:$E,$C15,Реестр!$I:$I,I$3)*IF($A15="-",-1,1)</f>
        <v>886250</v>
      </c>
      <c r="J15" s="58">
        <f>SUMIFS(Реестр!$C:$C,Реестр!$E:$E,$C15,Реестр!$I:$I,J$3)*IF($A15="-",-1,1)</f>
        <v>0</v>
      </c>
      <c r="K15" s="58">
        <f>SUMIFS(Реестр!$C:$C,Реестр!$E:$E,$C15,Реестр!$I:$I,K$3)*IF($A15="-",-1,1)</f>
        <v>0</v>
      </c>
      <c r="L15" s="58">
        <f>SUMIFS(Реестр!$C:$C,Реестр!$E:$E,$C15,Реестр!$I:$I,L$3)*IF($A15="-",-1,1)</f>
        <v>0</v>
      </c>
      <c r="M15" s="58">
        <f>SUMIFS(Реестр!$C:$C,Реестр!$E:$E,$C15,Реестр!$I:$I,M$3)*IF($A15="-",-1,1)</f>
        <v>0</v>
      </c>
      <c r="N15" s="58">
        <f>SUMIFS(Реестр!$C:$C,Реестр!$E:$E,$C15,Реестр!$I:$I,N$3)*IF($A15="-",-1,1)</f>
        <v>0</v>
      </c>
      <c r="O15" s="58">
        <f>SUMIFS(Реестр!$C:$C,Реестр!$E:$E,$C15,Реестр!$I:$I,O$3)*IF($A15="-",-1,1)</f>
        <v>0</v>
      </c>
      <c r="P15" s="59">
        <f t="shared" si="5"/>
        <v>4923580</v>
      </c>
    </row>
    <row r="16" spans="1:16" s="1" customFormat="1" ht="18" customHeight="1" x14ac:dyDescent="0.3">
      <c r="A16" s="30" t="s">
        <v>86</v>
      </c>
      <c r="B16" s="31">
        <v>4012</v>
      </c>
      <c r="C16" s="32" t="s">
        <v>33</v>
      </c>
      <c r="D16" s="58">
        <f>SUMIFS(Реестр!$C:$C,Реестр!$E:$E,$C16,Реестр!$I:$I,D$3)*IF($A16="-",-1,1)</f>
        <v>190062.5</v>
      </c>
      <c r="E16" s="58">
        <f>SUMIFS(Реестр!$C:$C,Реестр!$E:$E,$C16,Реестр!$I:$I,E$3)*IF($A16="-",-1,1)</f>
        <v>196295</v>
      </c>
      <c r="F16" s="58">
        <f>SUMIFS(Реестр!$C:$C,Реестр!$E:$E,$C16,Реестр!$I:$I,F$3)*IF($A16="-",-1,1)</f>
        <v>202450</v>
      </c>
      <c r="G16" s="58">
        <f>SUMIFS(Реестр!$C:$C,Реестр!$E:$E,$C16,Реестр!$I:$I,G$3)*IF($A16="-",-1,1)</f>
        <v>205812.5</v>
      </c>
      <c r="H16" s="58">
        <f>SUMIFS(Реестр!$C:$C,Реестр!$E:$E,$C16,Реестр!$I:$I,H$3)*IF($A16="-",-1,1)</f>
        <v>214712.5</v>
      </c>
      <c r="I16" s="58">
        <f>SUMIFS(Реестр!$C:$C,Реестр!$E:$E,$C16,Реестр!$I:$I,I$3)*IF($A16="-",-1,1)</f>
        <v>221562.5</v>
      </c>
      <c r="J16" s="58">
        <f>SUMIFS(Реестр!$C:$C,Реестр!$E:$E,$C16,Реестр!$I:$I,J$3)*IF($A16="-",-1,1)</f>
        <v>0</v>
      </c>
      <c r="K16" s="58">
        <f>SUMIFS(Реестр!$C:$C,Реестр!$E:$E,$C16,Реестр!$I:$I,K$3)*IF($A16="-",-1,1)</f>
        <v>0</v>
      </c>
      <c r="L16" s="58">
        <f>SUMIFS(Реестр!$C:$C,Реестр!$E:$E,$C16,Реестр!$I:$I,L$3)*IF($A16="-",-1,1)</f>
        <v>0</v>
      </c>
      <c r="M16" s="58">
        <f>SUMIFS(Реестр!$C:$C,Реестр!$E:$E,$C16,Реестр!$I:$I,M$3)*IF($A16="-",-1,1)</f>
        <v>0</v>
      </c>
      <c r="N16" s="58">
        <f>SUMIFS(Реестр!$C:$C,Реестр!$E:$E,$C16,Реестр!$I:$I,N$3)*IF($A16="-",-1,1)</f>
        <v>0</v>
      </c>
      <c r="O16" s="58">
        <f>SUMIFS(Реестр!$C:$C,Реестр!$E:$E,$C16,Реестр!$I:$I,O$3)*IF($A16="-",-1,1)</f>
        <v>0</v>
      </c>
      <c r="P16" s="59">
        <f t="shared" si="5"/>
        <v>1230895</v>
      </c>
    </row>
    <row r="17" spans="1:16" s="1" customFormat="1" ht="18" customHeight="1" x14ac:dyDescent="0.3">
      <c r="A17" s="30" t="s">
        <v>86</v>
      </c>
      <c r="B17" s="31">
        <v>4013</v>
      </c>
      <c r="C17" s="32" t="s">
        <v>34</v>
      </c>
      <c r="D17" s="58">
        <f>SUMIFS(Реестр!$C:$C,Реестр!$E:$E,$C17,Реестр!$I:$I,D$3)*IF($A17="-",-1,1)</f>
        <v>3200</v>
      </c>
      <c r="E17" s="58">
        <f>SUMIFS(Реестр!$C:$C,Реестр!$E:$E,$C17,Реестр!$I:$I,E$3)*IF($A17="-",-1,1)</f>
        <v>5400</v>
      </c>
      <c r="F17" s="58">
        <f>SUMIFS(Реестр!$C:$C,Реестр!$E:$E,$C17,Реестр!$I:$I,F$3)*IF($A17="-",-1,1)</f>
        <v>2600</v>
      </c>
      <c r="G17" s="58">
        <f>SUMIFS(Реестр!$C:$C,Реестр!$E:$E,$C17,Реестр!$I:$I,G$3)*IF($A17="-",-1,1)</f>
        <v>8400</v>
      </c>
      <c r="H17" s="58">
        <f>SUMIFS(Реестр!$C:$C,Реестр!$E:$E,$C17,Реестр!$I:$I,H$3)*IF($A17="-",-1,1)</f>
        <v>7500</v>
      </c>
      <c r="I17" s="58">
        <f>SUMIFS(Реестр!$C:$C,Реестр!$E:$E,$C17,Реестр!$I:$I,I$3)*IF($A17="-",-1,1)</f>
        <v>4000</v>
      </c>
      <c r="J17" s="58">
        <f>SUMIFS(Реестр!$C:$C,Реестр!$E:$E,$C17,Реестр!$I:$I,J$3)*IF($A17="-",-1,1)</f>
        <v>0</v>
      </c>
      <c r="K17" s="58">
        <f>SUMIFS(Реестр!$C:$C,Реестр!$E:$E,$C17,Реестр!$I:$I,K$3)*IF($A17="-",-1,1)</f>
        <v>0</v>
      </c>
      <c r="L17" s="58">
        <f>SUMIFS(Реестр!$C:$C,Реестр!$E:$E,$C17,Реестр!$I:$I,L$3)*IF($A17="-",-1,1)</f>
        <v>0</v>
      </c>
      <c r="M17" s="58">
        <f>SUMIFS(Реестр!$C:$C,Реестр!$E:$E,$C17,Реестр!$I:$I,M$3)*IF($A17="-",-1,1)</f>
        <v>0</v>
      </c>
      <c r="N17" s="58">
        <f>SUMIFS(Реестр!$C:$C,Реестр!$E:$E,$C17,Реестр!$I:$I,N$3)*IF($A17="-",-1,1)</f>
        <v>0</v>
      </c>
      <c r="O17" s="58">
        <f>SUMIFS(Реестр!$C:$C,Реестр!$E:$E,$C17,Реестр!$I:$I,O$3)*IF($A17="-",-1,1)</f>
        <v>0</v>
      </c>
      <c r="P17" s="59">
        <f t="shared" si="5"/>
        <v>31100</v>
      </c>
    </row>
    <row r="18" spans="1:16" s="22" customFormat="1" ht="18" customHeight="1" x14ac:dyDescent="0.3">
      <c r="A18" s="33"/>
      <c r="B18" s="34">
        <v>4020</v>
      </c>
      <c r="C18" s="35" t="s">
        <v>35</v>
      </c>
      <c r="D18" s="60">
        <f>SUM(D19:D22)</f>
        <v>1391379.97</v>
      </c>
      <c r="E18" s="60">
        <f t="shared" ref="E18:O18" si="7">SUM(E19:E22)</f>
        <v>1648413.3199999998</v>
      </c>
      <c r="F18" s="60">
        <f t="shared" si="7"/>
        <v>1023740</v>
      </c>
      <c r="G18" s="60">
        <f t="shared" si="7"/>
        <v>1445788</v>
      </c>
      <c r="H18" s="60">
        <f t="shared" si="7"/>
        <v>1168445</v>
      </c>
      <c r="I18" s="60">
        <f t="shared" si="7"/>
        <v>1815303</v>
      </c>
      <c r="J18" s="60">
        <f t="shared" si="7"/>
        <v>0</v>
      </c>
      <c r="K18" s="60">
        <f t="shared" si="7"/>
        <v>0</v>
      </c>
      <c r="L18" s="60">
        <f t="shared" si="7"/>
        <v>0</v>
      </c>
      <c r="M18" s="60">
        <f t="shared" si="7"/>
        <v>0</v>
      </c>
      <c r="N18" s="60">
        <f t="shared" si="7"/>
        <v>0</v>
      </c>
      <c r="O18" s="60">
        <f t="shared" si="7"/>
        <v>0</v>
      </c>
      <c r="P18" s="61">
        <f t="shared" si="5"/>
        <v>8493069.2899999991</v>
      </c>
    </row>
    <row r="19" spans="1:16" s="1" customFormat="1" ht="18" customHeight="1" x14ac:dyDescent="0.3">
      <c r="A19" s="30" t="s">
        <v>86</v>
      </c>
      <c r="B19" s="31">
        <v>4021</v>
      </c>
      <c r="C19" s="32" t="s">
        <v>36</v>
      </c>
      <c r="D19" s="58">
        <f>SUMIFS(Реестр!$C:$C,Реестр!$E:$E,$C19,Реестр!$I:$I,D$3)*IF($A19="-",-1,1)</f>
        <v>117350</v>
      </c>
      <c r="E19" s="58">
        <f>SUMIFS(Реестр!$C:$C,Реестр!$E:$E,$C19,Реестр!$I:$I,E$3)*IF($A19="-",-1,1)</f>
        <v>125600</v>
      </c>
      <c r="F19" s="58">
        <f>SUMIFS(Реестр!$C:$C,Реестр!$E:$E,$C19,Реестр!$I:$I,F$3)*IF($A19="-",-1,1)</f>
        <v>133110</v>
      </c>
      <c r="G19" s="58">
        <f>SUMIFS(Реестр!$C:$C,Реестр!$E:$E,$C19,Реестр!$I:$I,G$3)*IF($A19="-",-1,1)</f>
        <v>147530</v>
      </c>
      <c r="H19" s="58">
        <f>SUMIFS(Реестр!$C:$C,Реестр!$E:$E,$C19,Реестр!$I:$I,H$3)*IF($A19="-",-1,1)</f>
        <v>150800</v>
      </c>
      <c r="I19" s="58">
        <f>SUMIFS(Реестр!$C:$C,Реестр!$E:$E,$C19,Реестр!$I:$I,I$3)*IF($A19="-",-1,1)</f>
        <v>154320</v>
      </c>
      <c r="J19" s="58">
        <f>SUMIFS(Реестр!$C:$C,Реестр!$E:$E,$C19,Реестр!$I:$I,J$3)*IF($A19="-",-1,1)</f>
        <v>0</v>
      </c>
      <c r="K19" s="58">
        <f>SUMIFS(Реестр!$C:$C,Реестр!$E:$E,$C19,Реестр!$I:$I,K$3)*IF($A19="-",-1,1)</f>
        <v>0</v>
      </c>
      <c r="L19" s="58">
        <f>SUMIFS(Реестр!$C:$C,Реестр!$E:$E,$C19,Реестр!$I:$I,L$3)*IF($A19="-",-1,1)</f>
        <v>0</v>
      </c>
      <c r="M19" s="58">
        <f>SUMIFS(Реестр!$C:$C,Реестр!$E:$E,$C19,Реестр!$I:$I,M$3)*IF($A19="-",-1,1)</f>
        <v>0</v>
      </c>
      <c r="N19" s="58">
        <f>SUMIFS(Реестр!$C:$C,Реестр!$E:$E,$C19,Реестр!$I:$I,N$3)*IF($A19="-",-1,1)</f>
        <v>0</v>
      </c>
      <c r="O19" s="58">
        <f>SUMIFS(Реестр!$C:$C,Реестр!$E:$E,$C19,Реестр!$I:$I,O$3)*IF($A19="-",-1,1)</f>
        <v>0</v>
      </c>
      <c r="P19" s="59">
        <f t="shared" si="5"/>
        <v>828710</v>
      </c>
    </row>
    <row r="20" spans="1:16" s="1" customFormat="1" ht="18" customHeight="1" x14ac:dyDescent="0.3">
      <c r="A20" s="30" t="s">
        <v>86</v>
      </c>
      <c r="B20" s="31">
        <v>4022</v>
      </c>
      <c r="C20" s="32" t="s">
        <v>37</v>
      </c>
      <c r="D20" s="58">
        <f>SUMIFS(Реестр!$C:$C,Реестр!$E:$E,$C20,Реестр!$I:$I,D$3)*IF($A20="-",-1,1)</f>
        <v>654029.97</v>
      </c>
      <c r="E20" s="58">
        <f>SUMIFS(Реестр!$C:$C,Реестр!$E:$E,$C20,Реестр!$I:$I,E$3)*IF($A20="-",-1,1)</f>
        <v>882813.32</v>
      </c>
      <c r="F20" s="58">
        <f>SUMIFS(Реестр!$C:$C,Реестр!$E:$E,$C20,Реестр!$I:$I,F$3)*IF($A20="-",-1,1)</f>
        <v>550630</v>
      </c>
      <c r="G20" s="58">
        <f>SUMIFS(Реестр!$C:$C,Реестр!$E:$E,$C20,Реестр!$I:$I,G$3)*IF($A20="-",-1,1)</f>
        <v>768258</v>
      </c>
      <c r="H20" s="58">
        <f>SUMIFS(Реестр!$C:$C,Реестр!$E:$E,$C20,Реестр!$I:$I,H$3)*IF($A20="-",-1,1)</f>
        <v>550645</v>
      </c>
      <c r="I20" s="58">
        <f>SUMIFS(Реестр!$C:$C,Реестр!$E:$E,$C20,Реестр!$I:$I,I$3)*IF($A20="-",-1,1)</f>
        <v>1028983</v>
      </c>
      <c r="J20" s="58">
        <f>SUMIFS(Реестр!$C:$C,Реестр!$E:$E,$C20,Реестр!$I:$I,J$3)*IF($A20="-",-1,1)</f>
        <v>0</v>
      </c>
      <c r="K20" s="58">
        <f>SUMIFS(Реестр!$C:$C,Реестр!$E:$E,$C20,Реестр!$I:$I,K$3)*IF($A20="-",-1,1)</f>
        <v>0</v>
      </c>
      <c r="L20" s="58">
        <f>SUMIFS(Реестр!$C:$C,Реестр!$E:$E,$C20,Реестр!$I:$I,L$3)*IF($A20="-",-1,1)</f>
        <v>0</v>
      </c>
      <c r="M20" s="58">
        <f>SUMIFS(Реестр!$C:$C,Реестр!$E:$E,$C20,Реестр!$I:$I,M$3)*IF($A20="-",-1,1)</f>
        <v>0</v>
      </c>
      <c r="N20" s="58">
        <f>SUMIFS(Реестр!$C:$C,Реестр!$E:$E,$C20,Реестр!$I:$I,N$3)*IF($A20="-",-1,1)</f>
        <v>0</v>
      </c>
      <c r="O20" s="58">
        <f>SUMIFS(Реестр!$C:$C,Реестр!$E:$E,$C20,Реестр!$I:$I,O$3)*IF($A20="-",-1,1)</f>
        <v>0</v>
      </c>
      <c r="P20" s="59">
        <f t="shared" si="5"/>
        <v>4435359.29</v>
      </c>
    </row>
    <row r="21" spans="1:16" s="1" customFormat="1" ht="18" customHeight="1" x14ac:dyDescent="0.3">
      <c r="A21" s="30" t="s">
        <v>86</v>
      </c>
      <c r="B21" s="31">
        <v>4023</v>
      </c>
      <c r="C21" s="32" t="s">
        <v>38</v>
      </c>
      <c r="D21" s="58">
        <f>SUMIFS(Реестр!$C:$C,Реестр!$E:$E,$C21,Реестр!$I:$I,D$3)*IF($A21="-",-1,1)</f>
        <v>620000</v>
      </c>
      <c r="E21" s="58">
        <f>SUMIFS(Реестр!$C:$C,Реестр!$E:$E,$C21,Реестр!$I:$I,E$3)*IF($A21="-",-1,1)</f>
        <v>640000</v>
      </c>
      <c r="F21" s="58">
        <f>SUMIFS(Реестр!$C:$C,Реестр!$E:$E,$C21,Реестр!$I:$I,F$3)*IF($A21="-",-1,1)</f>
        <v>340000</v>
      </c>
      <c r="G21" s="58">
        <f>SUMIFS(Реестр!$C:$C,Реестр!$E:$E,$C21,Реестр!$I:$I,G$3)*IF($A21="-",-1,1)</f>
        <v>530000</v>
      </c>
      <c r="H21" s="58">
        <f>SUMIFS(Реестр!$C:$C,Реестр!$E:$E,$C21,Реестр!$I:$I,H$3)*IF($A21="-",-1,1)</f>
        <v>467000</v>
      </c>
      <c r="I21" s="58">
        <f>SUMIFS(Реестр!$C:$C,Реестр!$E:$E,$C21,Реестр!$I:$I,I$3)*IF($A21="-",-1,1)</f>
        <v>632000</v>
      </c>
      <c r="J21" s="58">
        <f>SUMIFS(Реестр!$C:$C,Реестр!$E:$E,$C21,Реестр!$I:$I,J$3)*IF($A21="-",-1,1)</f>
        <v>0</v>
      </c>
      <c r="K21" s="58">
        <f>SUMIFS(Реестр!$C:$C,Реестр!$E:$E,$C21,Реестр!$I:$I,K$3)*IF($A21="-",-1,1)</f>
        <v>0</v>
      </c>
      <c r="L21" s="58">
        <f>SUMIFS(Реестр!$C:$C,Реестр!$E:$E,$C21,Реестр!$I:$I,L$3)*IF($A21="-",-1,1)</f>
        <v>0</v>
      </c>
      <c r="M21" s="58">
        <f>SUMIFS(Реестр!$C:$C,Реестр!$E:$E,$C21,Реестр!$I:$I,M$3)*IF($A21="-",-1,1)</f>
        <v>0</v>
      </c>
      <c r="N21" s="58">
        <f>SUMIFS(Реестр!$C:$C,Реестр!$E:$E,$C21,Реестр!$I:$I,N$3)*IF($A21="-",-1,1)</f>
        <v>0</v>
      </c>
      <c r="O21" s="58">
        <f>SUMIFS(Реестр!$C:$C,Реестр!$E:$E,$C21,Реестр!$I:$I,O$3)*IF($A21="-",-1,1)</f>
        <v>0</v>
      </c>
      <c r="P21" s="59">
        <f t="shared" si="5"/>
        <v>3229000</v>
      </c>
    </row>
    <row r="22" spans="1:16" s="1" customFormat="1" ht="18" customHeight="1" x14ac:dyDescent="0.3">
      <c r="A22" s="30" t="s">
        <v>86</v>
      </c>
      <c r="B22" s="31">
        <v>4024</v>
      </c>
      <c r="C22" s="32" t="s">
        <v>39</v>
      </c>
      <c r="D22" s="58">
        <f>SUMIFS(Реестр!$C:$C,Реестр!$E:$E,$C22,Реестр!$I:$I,D$3)*IF($A22="-",-1,1)</f>
        <v>0</v>
      </c>
      <c r="E22" s="58">
        <f>SUMIFS(Реестр!$C:$C,Реестр!$E:$E,$C22,Реестр!$I:$I,E$3)*IF($A22="-",-1,1)</f>
        <v>0</v>
      </c>
      <c r="F22" s="58">
        <f>SUMIFS(Реестр!$C:$C,Реестр!$E:$E,$C22,Реестр!$I:$I,F$3)*IF($A22="-",-1,1)</f>
        <v>0</v>
      </c>
      <c r="G22" s="58">
        <f>SUMIFS(Реестр!$C:$C,Реестр!$E:$E,$C22,Реестр!$I:$I,G$3)*IF($A22="-",-1,1)</f>
        <v>0</v>
      </c>
      <c r="H22" s="58">
        <f>SUMIFS(Реестр!$C:$C,Реестр!$E:$E,$C22,Реестр!$I:$I,H$3)*IF($A22="-",-1,1)</f>
        <v>0</v>
      </c>
      <c r="I22" s="58">
        <f>SUMIFS(Реестр!$C:$C,Реестр!$E:$E,$C22,Реестр!$I:$I,I$3)*IF($A22="-",-1,1)</f>
        <v>0</v>
      </c>
      <c r="J22" s="58">
        <f>SUMIFS(Реестр!$C:$C,Реестр!$E:$E,$C22,Реестр!$I:$I,J$3)*IF($A22="-",-1,1)</f>
        <v>0</v>
      </c>
      <c r="K22" s="58">
        <f>SUMIFS(Реестр!$C:$C,Реестр!$E:$E,$C22,Реестр!$I:$I,K$3)*IF($A22="-",-1,1)</f>
        <v>0</v>
      </c>
      <c r="L22" s="58">
        <f>SUMIFS(Реестр!$C:$C,Реестр!$E:$E,$C22,Реестр!$I:$I,L$3)*IF($A22="-",-1,1)</f>
        <v>0</v>
      </c>
      <c r="M22" s="58">
        <f>SUMIFS(Реестр!$C:$C,Реестр!$E:$E,$C22,Реестр!$I:$I,M$3)*IF($A22="-",-1,1)</f>
        <v>0</v>
      </c>
      <c r="N22" s="58">
        <f>SUMIFS(Реестр!$C:$C,Реестр!$E:$E,$C22,Реестр!$I:$I,N$3)*IF($A22="-",-1,1)</f>
        <v>0</v>
      </c>
      <c r="O22" s="58">
        <f>SUMIFS(Реестр!$C:$C,Реестр!$E:$E,$C22,Реестр!$I:$I,O$3)*IF($A22="-",-1,1)</f>
        <v>0</v>
      </c>
      <c r="P22" s="59">
        <f t="shared" si="5"/>
        <v>0</v>
      </c>
    </row>
    <row r="23" spans="1:16" s="22" customFormat="1" ht="18" customHeight="1" x14ac:dyDescent="0.3">
      <c r="A23" s="33"/>
      <c r="B23" s="34">
        <v>4030</v>
      </c>
      <c r="C23" s="35" t="s">
        <v>40</v>
      </c>
      <c r="D23" s="60">
        <f>SUM(D24:D28)</f>
        <v>191924</v>
      </c>
      <c r="E23" s="60">
        <f t="shared" ref="E23:O23" si="8">SUM(E24:E28)</f>
        <v>210332</v>
      </c>
      <c r="F23" s="60">
        <f t="shared" si="8"/>
        <v>242783</v>
      </c>
      <c r="G23" s="60">
        <f t="shared" si="8"/>
        <v>170234</v>
      </c>
      <c r="H23" s="60">
        <f t="shared" si="8"/>
        <v>190742</v>
      </c>
      <c r="I23" s="60">
        <f t="shared" si="8"/>
        <v>103843</v>
      </c>
      <c r="J23" s="60">
        <f t="shared" si="8"/>
        <v>0</v>
      </c>
      <c r="K23" s="60">
        <f t="shared" si="8"/>
        <v>0</v>
      </c>
      <c r="L23" s="60">
        <f t="shared" si="8"/>
        <v>0</v>
      </c>
      <c r="M23" s="60">
        <f t="shared" si="8"/>
        <v>0</v>
      </c>
      <c r="N23" s="60">
        <f t="shared" si="8"/>
        <v>0</v>
      </c>
      <c r="O23" s="60">
        <f t="shared" si="8"/>
        <v>0</v>
      </c>
      <c r="P23" s="61">
        <f t="shared" si="5"/>
        <v>1109858</v>
      </c>
    </row>
    <row r="24" spans="1:16" s="1" customFormat="1" ht="18" customHeight="1" x14ac:dyDescent="0.3">
      <c r="A24" s="30" t="s">
        <v>86</v>
      </c>
      <c r="B24" s="31">
        <v>4031</v>
      </c>
      <c r="C24" s="32" t="s">
        <v>41</v>
      </c>
      <c r="D24" s="58">
        <f>SUMIFS(Реестр!$C:$C,Реестр!$E:$E,$C24,Реестр!$I:$I,D$3)*IF($A24="-",-1,1)</f>
        <v>44618</v>
      </c>
      <c r="E24" s="58">
        <f>SUMIFS(Реестр!$C:$C,Реестр!$E:$E,$C24,Реестр!$I:$I,E$3)*IF($A24="-",-1,1)</f>
        <v>21332</v>
      </c>
      <c r="F24" s="58">
        <f>SUMIFS(Реестр!$C:$C,Реестр!$E:$E,$C24,Реестр!$I:$I,F$3)*IF($A24="-",-1,1)</f>
        <v>52486</v>
      </c>
      <c r="G24" s="58">
        <f>SUMIFS(Реестр!$C:$C,Реестр!$E:$E,$C24,Реестр!$I:$I,G$3)*IF($A24="-",-1,1)</f>
        <v>15975</v>
      </c>
      <c r="H24" s="58">
        <f>SUMIFS(Реестр!$C:$C,Реестр!$E:$E,$C24,Реестр!$I:$I,H$3)*IF($A24="-",-1,1)</f>
        <v>23674</v>
      </c>
      <c r="I24" s="58">
        <f>SUMIFS(Реестр!$C:$C,Реестр!$E:$E,$C24,Реестр!$I:$I,I$3)*IF($A24="-",-1,1)</f>
        <v>21945</v>
      </c>
      <c r="J24" s="58">
        <f>SUMIFS(Реестр!$C:$C,Реестр!$E:$E,$C24,Реестр!$I:$I,J$3)*IF($A24="-",-1,1)</f>
        <v>0</v>
      </c>
      <c r="K24" s="58">
        <f>SUMIFS(Реестр!$C:$C,Реестр!$E:$E,$C24,Реестр!$I:$I,K$3)*IF($A24="-",-1,1)</f>
        <v>0</v>
      </c>
      <c r="L24" s="58">
        <f>SUMIFS(Реестр!$C:$C,Реестр!$E:$E,$C24,Реестр!$I:$I,L$3)*IF($A24="-",-1,1)</f>
        <v>0</v>
      </c>
      <c r="M24" s="58">
        <f>SUMIFS(Реестр!$C:$C,Реестр!$E:$E,$C24,Реестр!$I:$I,M$3)*IF($A24="-",-1,1)</f>
        <v>0</v>
      </c>
      <c r="N24" s="58">
        <f>SUMIFS(Реестр!$C:$C,Реестр!$E:$E,$C24,Реестр!$I:$I,N$3)*IF($A24="-",-1,1)</f>
        <v>0</v>
      </c>
      <c r="O24" s="58">
        <f>SUMIFS(Реестр!$C:$C,Реестр!$E:$E,$C24,Реестр!$I:$I,O$3)*IF($A24="-",-1,1)</f>
        <v>0</v>
      </c>
      <c r="P24" s="59">
        <f t="shared" si="5"/>
        <v>180030</v>
      </c>
    </row>
    <row r="25" spans="1:16" s="1" customFormat="1" ht="18" customHeight="1" x14ac:dyDescent="0.3">
      <c r="A25" s="30" t="s">
        <v>86</v>
      </c>
      <c r="B25" s="31">
        <v>4032</v>
      </c>
      <c r="C25" s="32" t="s">
        <v>42</v>
      </c>
      <c r="D25" s="58">
        <f>SUMIFS(Реестр!$C:$C,Реестр!$E:$E,$C25,Реестр!$I:$I,D$3)*IF($A25="-",-1,1)</f>
        <v>37668</v>
      </c>
      <c r="E25" s="58">
        <f>SUMIFS(Реестр!$C:$C,Реестр!$E:$E,$C25,Реестр!$I:$I,E$3)*IF($A25="-",-1,1)</f>
        <v>36596</v>
      </c>
      <c r="F25" s="58">
        <f>SUMIFS(Реестр!$C:$C,Реестр!$E:$E,$C25,Реестр!$I:$I,F$3)*IF($A25="-",-1,1)</f>
        <v>54915</v>
      </c>
      <c r="G25" s="58">
        <f>SUMIFS(Реестр!$C:$C,Реестр!$E:$E,$C25,Реестр!$I:$I,G$3)*IF($A25="-",-1,1)</f>
        <v>38067</v>
      </c>
      <c r="H25" s="58">
        <f>SUMIFS(Реестр!$C:$C,Реестр!$E:$E,$C25,Реестр!$I:$I,H$3)*IF($A25="-",-1,1)</f>
        <v>29533</v>
      </c>
      <c r="I25" s="58">
        <f>SUMIFS(Реестр!$C:$C,Реестр!$E:$E,$C25,Реестр!$I:$I,I$3)*IF($A25="-",-1,1)</f>
        <v>27686</v>
      </c>
      <c r="J25" s="58">
        <f>SUMIFS(Реестр!$C:$C,Реестр!$E:$E,$C25,Реестр!$I:$I,J$3)*IF($A25="-",-1,1)</f>
        <v>0</v>
      </c>
      <c r="K25" s="58">
        <f>SUMIFS(Реестр!$C:$C,Реестр!$E:$E,$C25,Реестр!$I:$I,K$3)*IF($A25="-",-1,1)</f>
        <v>0</v>
      </c>
      <c r="L25" s="58">
        <f>SUMIFS(Реестр!$C:$C,Реестр!$E:$E,$C25,Реестр!$I:$I,L$3)*IF($A25="-",-1,1)</f>
        <v>0</v>
      </c>
      <c r="M25" s="58">
        <f>SUMIFS(Реестр!$C:$C,Реестр!$E:$E,$C25,Реестр!$I:$I,M$3)*IF($A25="-",-1,1)</f>
        <v>0</v>
      </c>
      <c r="N25" s="58">
        <f>SUMIFS(Реестр!$C:$C,Реестр!$E:$E,$C25,Реестр!$I:$I,N$3)*IF($A25="-",-1,1)</f>
        <v>0</v>
      </c>
      <c r="O25" s="58">
        <f>SUMIFS(Реестр!$C:$C,Реестр!$E:$E,$C25,Реестр!$I:$I,O$3)*IF($A25="-",-1,1)</f>
        <v>0</v>
      </c>
      <c r="P25" s="59">
        <f t="shared" si="5"/>
        <v>224465</v>
      </c>
    </row>
    <row r="26" spans="1:16" s="1" customFormat="1" ht="18" customHeight="1" x14ac:dyDescent="0.3">
      <c r="A26" s="30" t="s">
        <v>86</v>
      </c>
      <c r="B26" s="31">
        <v>4033</v>
      </c>
      <c r="C26" s="32" t="s">
        <v>43</v>
      </c>
      <c r="D26" s="58">
        <f>SUMIFS(Реестр!$C:$C,Реестр!$E:$E,$C26,Реестр!$I:$I,D$3)*IF($A26="-",-1,1)</f>
        <v>32619</v>
      </c>
      <c r="E26" s="58">
        <f>SUMIFS(Реестр!$C:$C,Реестр!$E:$E,$C26,Реестр!$I:$I,E$3)*IF($A26="-",-1,1)</f>
        <v>58852</v>
      </c>
      <c r="F26" s="58">
        <f>SUMIFS(Реестр!$C:$C,Реестр!$E:$E,$C26,Реестр!$I:$I,F$3)*IF($A26="-",-1,1)</f>
        <v>49530</v>
      </c>
      <c r="G26" s="58">
        <f>SUMIFS(Реестр!$C:$C,Реестр!$E:$E,$C26,Реестр!$I:$I,G$3)*IF($A26="-",-1,1)</f>
        <v>48980</v>
      </c>
      <c r="H26" s="58">
        <f>SUMIFS(Реестр!$C:$C,Реестр!$E:$E,$C26,Реестр!$I:$I,H$3)*IF($A26="-",-1,1)</f>
        <v>59729</v>
      </c>
      <c r="I26" s="58">
        <f>SUMIFS(Реестр!$C:$C,Реестр!$E:$E,$C26,Реестр!$I:$I,I$3)*IF($A26="-",-1,1)</f>
        <v>14672</v>
      </c>
      <c r="J26" s="58">
        <f>SUMIFS(Реестр!$C:$C,Реестр!$E:$E,$C26,Реестр!$I:$I,J$3)*IF($A26="-",-1,1)</f>
        <v>0</v>
      </c>
      <c r="K26" s="58">
        <f>SUMIFS(Реестр!$C:$C,Реестр!$E:$E,$C26,Реестр!$I:$I,K$3)*IF($A26="-",-1,1)</f>
        <v>0</v>
      </c>
      <c r="L26" s="58">
        <f>SUMIFS(Реестр!$C:$C,Реестр!$E:$E,$C26,Реестр!$I:$I,L$3)*IF($A26="-",-1,1)</f>
        <v>0</v>
      </c>
      <c r="M26" s="58">
        <f>SUMIFS(Реестр!$C:$C,Реестр!$E:$E,$C26,Реестр!$I:$I,M$3)*IF($A26="-",-1,1)</f>
        <v>0</v>
      </c>
      <c r="N26" s="58">
        <f>SUMIFS(Реестр!$C:$C,Реестр!$E:$E,$C26,Реестр!$I:$I,N$3)*IF($A26="-",-1,1)</f>
        <v>0</v>
      </c>
      <c r="O26" s="58">
        <f>SUMIFS(Реестр!$C:$C,Реестр!$E:$E,$C26,Реестр!$I:$I,O$3)*IF($A26="-",-1,1)</f>
        <v>0</v>
      </c>
      <c r="P26" s="59">
        <f t="shared" si="5"/>
        <v>264382</v>
      </c>
    </row>
    <row r="27" spans="1:16" s="1" customFormat="1" ht="18" customHeight="1" x14ac:dyDescent="0.3">
      <c r="A27" s="30" t="s">
        <v>86</v>
      </c>
      <c r="B27" s="31">
        <v>4034</v>
      </c>
      <c r="C27" s="32" t="s">
        <v>44</v>
      </c>
      <c r="D27" s="58">
        <f>SUMIFS(Реестр!$C:$C,Реестр!$E:$E,$C27,Реестр!$I:$I,D$3)*IF($A27="-",-1,1)</f>
        <v>24537</v>
      </c>
      <c r="E27" s="58">
        <f>SUMIFS(Реестр!$C:$C,Реестр!$E:$E,$C27,Реестр!$I:$I,E$3)*IF($A27="-",-1,1)</f>
        <v>42637</v>
      </c>
      <c r="F27" s="58">
        <f>SUMIFS(Реестр!$C:$C,Реестр!$E:$E,$C27,Реестр!$I:$I,F$3)*IF($A27="-",-1,1)</f>
        <v>45359</v>
      </c>
      <c r="G27" s="58">
        <f>SUMIFS(Реестр!$C:$C,Реестр!$E:$E,$C27,Реестр!$I:$I,G$3)*IF($A27="-",-1,1)</f>
        <v>23282</v>
      </c>
      <c r="H27" s="58">
        <f>SUMIFS(Реестр!$C:$C,Реестр!$E:$E,$C27,Реестр!$I:$I,H$3)*IF($A27="-",-1,1)</f>
        <v>32729</v>
      </c>
      <c r="I27" s="58">
        <f>SUMIFS(Реестр!$C:$C,Реестр!$E:$E,$C27,Реестр!$I:$I,I$3)*IF($A27="-",-1,1)</f>
        <v>16126</v>
      </c>
      <c r="J27" s="58">
        <f>SUMIFS(Реестр!$C:$C,Реестр!$E:$E,$C27,Реестр!$I:$I,J$3)*IF($A27="-",-1,1)</f>
        <v>0</v>
      </c>
      <c r="K27" s="58">
        <f>SUMIFS(Реестр!$C:$C,Реестр!$E:$E,$C27,Реестр!$I:$I,K$3)*IF($A27="-",-1,1)</f>
        <v>0</v>
      </c>
      <c r="L27" s="58">
        <f>SUMIFS(Реестр!$C:$C,Реестр!$E:$E,$C27,Реестр!$I:$I,L$3)*IF($A27="-",-1,1)</f>
        <v>0</v>
      </c>
      <c r="M27" s="58">
        <f>SUMIFS(Реестр!$C:$C,Реестр!$E:$E,$C27,Реестр!$I:$I,M$3)*IF($A27="-",-1,1)</f>
        <v>0</v>
      </c>
      <c r="N27" s="58">
        <f>SUMIFS(Реестр!$C:$C,Реестр!$E:$E,$C27,Реестр!$I:$I,N$3)*IF($A27="-",-1,1)</f>
        <v>0</v>
      </c>
      <c r="O27" s="58">
        <f>SUMIFS(Реестр!$C:$C,Реестр!$E:$E,$C27,Реестр!$I:$I,O$3)*IF($A27="-",-1,1)</f>
        <v>0</v>
      </c>
      <c r="P27" s="59">
        <f t="shared" si="5"/>
        <v>184670</v>
      </c>
    </row>
    <row r="28" spans="1:16" s="1" customFormat="1" ht="18" customHeight="1" x14ac:dyDescent="0.3">
      <c r="A28" s="30" t="s">
        <v>86</v>
      </c>
      <c r="B28" s="31">
        <v>4035</v>
      </c>
      <c r="C28" s="32" t="s">
        <v>45</v>
      </c>
      <c r="D28" s="58">
        <f>SUMIFS(Реестр!$C:$C,Реестр!$E:$E,$C28,Реестр!$I:$I,D$3)*IF($A28="-",-1,1)</f>
        <v>52482</v>
      </c>
      <c r="E28" s="58">
        <f>SUMIFS(Реестр!$C:$C,Реестр!$E:$E,$C28,Реестр!$I:$I,E$3)*IF($A28="-",-1,1)</f>
        <v>50915</v>
      </c>
      <c r="F28" s="58">
        <f>SUMIFS(Реестр!$C:$C,Реестр!$E:$E,$C28,Реестр!$I:$I,F$3)*IF($A28="-",-1,1)</f>
        <v>40493</v>
      </c>
      <c r="G28" s="58">
        <f>SUMIFS(Реестр!$C:$C,Реестр!$E:$E,$C28,Реестр!$I:$I,G$3)*IF($A28="-",-1,1)</f>
        <v>43930</v>
      </c>
      <c r="H28" s="58">
        <f>SUMIFS(Реестр!$C:$C,Реестр!$E:$E,$C28,Реестр!$I:$I,H$3)*IF($A28="-",-1,1)</f>
        <v>45077</v>
      </c>
      <c r="I28" s="58">
        <f>SUMIFS(Реестр!$C:$C,Реестр!$E:$E,$C28,Реестр!$I:$I,I$3)*IF($A28="-",-1,1)</f>
        <v>23414</v>
      </c>
      <c r="J28" s="58">
        <f>SUMIFS(Реестр!$C:$C,Реестр!$E:$E,$C28,Реестр!$I:$I,J$3)*IF($A28="-",-1,1)</f>
        <v>0</v>
      </c>
      <c r="K28" s="58">
        <f>SUMIFS(Реестр!$C:$C,Реестр!$E:$E,$C28,Реестр!$I:$I,K$3)*IF($A28="-",-1,1)</f>
        <v>0</v>
      </c>
      <c r="L28" s="58">
        <f>SUMIFS(Реестр!$C:$C,Реестр!$E:$E,$C28,Реестр!$I:$I,L$3)*IF($A28="-",-1,1)</f>
        <v>0</v>
      </c>
      <c r="M28" s="58">
        <f>SUMIFS(Реестр!$C:$C,Реестр!$E:$E,$C28,Реестр!$I:$I,M$3)*IF($A28="-",-1,1)</f>
        <v>0</v>
      </c>
      <c r="N28" s="58">
        <f>SUMIFS(Реестр!$C:$C,Реестр!$E:$E,$C28,Реестр!$I:$I,N$3)*IF($A28="-",-1,1)</f>
        <v>0</v>
      </c>
      <c r="O28" s="58">
        <f>SUMIFS(Реестр!$C:$C,Реестр!$E:$E,$C28,Реестр!$I:$I,O$3)*IF($A28="-",-1,1)</f>
        <v>0</v>
      </c>
      <c r="P28" s="59">
        <f t="shared" si="5"/>
        <v>256311</v>
      </c>
    </row>
    <row r="29" spans="1:16" s="22" customFormat="1" ht="18" customHeight="1" x14ac:dyDescent="0.3">
      <c r="A29" s="33"/>
      <c r="B29" s="34">
        <v>4040</v>
      </c>
      <c r="C29" s="35" t="s">
        <v>46</v>
      </c>
      <c r="D29" s="60">
        <f>SUM(D30:D34)</f>
        <v>198422</v>
      </c>
      <c r="E29" s="60">
        <f t="shared" ref="E29:O29" si="9">SUM(E30:E34)</f>
        <v>173199</v>
      </c>
      <c r="F29" s="60">
        <f t="shared" si="9"/>
        <v>231025</v>
      </c>
      <c r="G29" s="60">
        <f t="shared" si="9"/>
        <v>263472</v>
      </c>
      <c r="H29" s="60">
        <f t="shared" si="9"/>
        <v>270053</v>
      </c>
      <c r="I29" s="60">
        <f t="shared" si="9"/>
        <v>221660</v>
      </c>
      <c r="J29" s="60">
        <f t="shared" si="9"/>
        <v>0</v>
      </c>
      <c r="K29" s="60">
        <f t="shared" si="9"/>
        <v>0</v>
      </c>
      <c r="L29" s="60">
        <f t="shared" si="9"/>
        <v>0</v>
      </c>
      <c r="M29" s="60">
        <f t="shared" si="9"/>
        <v>0</v>
      </c>
      <c r="N29" s="60">
        <f t="shared" si="9"/>
        <v>0</v>
      </c>
      <c r="O29" s="60">
        <f t="shared" si="9"/>
        <v>0</v>
      </c>
      <c r="P29" s="61">
        <f t="shared" si="5"/>
        <v>1357831</v>
      </c>
    </row>
    <row r="30" spans="1:16" s="1" customFormat="1" ht="18" customHeight="1" x14ac:dyDescent="0.3">
      <c r="A30" s="30" t="s">
        <v>86</v>
      </c>
      <c r="B30" s="31">
        <v>4041</v>
      </c>
      <c r="C30" s="32" t="s">
        <v>47</v>
      </c>
      <c r="D30" s="58">
        <f>SUMIFS(Реестр!$C:$C,Реестр!$E:$E,$C30,Реестр!$I:$I,D$3)*IF($A30="-",-1,1)</f>
        <v>31154</v>
      </c>
      <c r="E30" s="58">
        <f>SUMIFS(Реестр!$C:$C,Реестр!$E:$E,$C30,Реестр!$I:$I,E$3)*IF($A30="-",-1,1)</f>
        <v>24957</v>
      </c>
      <c r="F30" s="58">
        <f>SUMIFS(Реестр!$C:$C,Реестр!$E:$E,$C30,Реестр!$I:$I,F$3)*IF($A30="-",-1,1)</f>
        <v>50457</v>
      </c>
      <c r="G30" s="58">
        <f>SUMIFS(Реестр!$C:$C,Реестр!$E:$E,$C30,Реестр!$I:$I,G$3)*IF($A30="-",-1,1)</f>
        <v>23451</v>
      </c>
      <c r="H30" s="58">
        <f>SUMIFS(Реестр!$C:$C,Реестр!$E:$E,$C30,Реестр!$I:$I,H$3)*IF($A30="-",-1,1)</f>
        <v>50320</v>
      </c>
      <c r="I30" s="58">
        <f>SUMIFS(Реестр!$C:$C,Реестр!$E:$E,$C30,Реестр!$I:$I,I$3)*IF($A30="-",-1,1)</f>
        <v>43374</v>
      </c>
      <c r="J30" s="58">
        <f>SUMIFS(Реестр!$C:$C,Реестр!$E:$E,$C30,Реестр!$I:$I,J$3)*IF($A30="-",-1,1)</f>
        <v>0</v>
      </c>
      <c r="K30" s="58">
        <f>SUMIFS(Реестр!$C:$C,Реестр!$E:$E,$C30,Реестр!$I:$I,K$3)*IF($A30="-",-1,1)</f>
        <v>0</v>
      </c>
      <c r="L30" s="58">
        <f>SUMIFS(Реестр!$C:$C,Реестр!$E:$E,$C30,Реестр!$I:$I,L$3)*IF($A30="-",-1,1)</f>
        <v>0</v>
      </c>
      <c r="M30" s="58">
        <f>SUMIFS(Реестр!$C:$C,Реестр!$E:$E,$C30,Реестр!$I:$I,M$3)*IF($A30="-",-1,1)</f>
        <v>0</v>
      </c>
      <c r="N30" s="58">
        <f>SUMIFS(Реестр!$C:$C,Реестр!$E:$E,$C30,Реестр!$I:$I,N$3)*IF($A30="-",-1,1)</f>
        <v>0</v>
      </c>
      <c r="O30" s="58">
        <f>SUMIFS(Реестр!$C:$C,Реестр!$E:$E,$C30,Реестр!$I:$I,O$3)*IF($A30="-",-1,1)</f>
        <v>0</v>
      </c>
      <c r="P30" s="59">
        <f t="shared" si="5"/>
        <v>223713</v>
      </c>
    </row>
    <row r="31" spans="1:16" s="1" customFormat="1" ht="18" customHeight="1" x14ac:dyDescent="0.3">
      <c r="A31" s="30" t="s">
        <v>86</v>
      </c>
      <c r="B31" s="31">
        <v>4042</v>
      </c>
      <c r="C31" s="32" t="s">
        <v>48</v>
      </c>
      <c r="D31" s="58">
        <f>SUMIFS(Реестр!$C:$C,Реестр!$E:$E,$C31,Реестр!$I:$I,D$3)*IF($A31="-",-1,1)</f>
        <v>16162</v>
      </c>
      <c r="E31" s="58">
        <f>SUMIFS(Реестр!$C:$C,Реестр!$E:$E,$C31,Реестр!$I:$I,E$3)*IF($A31="-",-1,1)</f>
        <v>11609</v>
      </c>
      <c r="F31" s="58">
        <f>SUMIFS(Реестр!$C:$C,Реестр!$E:$E,$C31,Реестр!$I:$I,F$3)*IF($A31="-",-1,1)</f>
        <v>14729</v>
      </c>
      <c r="G31" s="58">
        <f>SUMIFS(Реестр!$C:$C,Реестр!$E:$E,$C31,Реестр!$I:$I,G$3)*IF($A31="-",-1,1)</f>
        <v>30250</v>
      </c>
      <c r="H31" s="58">
        <f>SUMIFS(Реестр!$C:$C,Реестр!$E:$E,$C31,Реестр!$I:$I,H$3)*IF($A31="-",-1,1)</f>
        <v>13317</v>
      </c>
      <c r="I31" s="58">
        <f>SUMIFS(Реестр!$C:$C,Реестр!$E:$E,$C31,Реестр!$I:$I,I$3)*IF($A31="-",-1,1)</f>
        <v>32198</v>
      </c>
      <c r="J31" s="58">
        <f>SUMIFS(Реестр!$C:$C,Реестр!$E:$E,$C31,Реестр!$I:$I,J$3)*IF($A31="-",-1,1)</f>
        <v>0</v>
      </c>
      <c r="K31" s="58">
        <f>SUMIFS(Реестр!$C:$C,Реестр!$E:$E,$C31,Реестр!$I:$I,K$3)*IF($A31="-",-1,1)</f>
        <v>0</v>
      </c>
      <c r="L31" s="58">
        <f>SUMIFS(Реестр!$C:$C,Реестр!$E:$E,$C31,Реестр!$I:$I,L$3)*IF($A31="-",-1,1)</f>
        <v>0</v>
      </c>
      <c r="M31" s="58">
        <f>SUMIFS(Реестр!$C:$C,Реестр!$E:$E,$C31,Реестр!$I:$I,M$3)*IF($A31="-",-1,1)</f>
        <v>0</v>
      </c>
      <c r="N31" s="58">
        <f>SUMIFS(Реестр!$C:$C,Реестр!$E:$E,$C31,Реестр!$I:$I,N$3)*IF($A31="-",-1,1)</f>
        <v>0</v>
      </c>
      <c r="O31" s="58">
        <f>SUMIFS(Реестр!$C:$C,Реестр!$E:$E,$C31,Реестр!$I:$I,O$3)*IF($A31="-",-1,1)</f>
        <v>0</v>
      </c>
      <c r="P31" s="59">
        <f t="shared" si="5"/>
        <v>118265</v>
      </c>
    </row>
    <row r="32" spans="1:16" s="1" customFormat="1" ht="18" customHeight="1" x14ac:dyDescent="0.3">
      <c r="A32" s="30" t="s">
        <v>86</v>
      </c>
      <c r="B32" s="31">
        <v>4043</v>
      </c>
      <c r="C32" s="32" t="s">
        <v>49</v>
      </c>
      <c r="D32" s="58">
        <f>SUMIFS(Реестр!$C:$C,Реестр!$E:$E,$C32,Реестр!$I:$I,D$3)*IF($A32="-",-1,1)</f>
        <v>41516</v>
      </c>
      <c r="E32" s="58">
        <f>SUMIFS(Реестр!$C:$C,Реестр!$E:$E,$C32,Реестр!$I:$I,E$3)*IF($A32="-",-1,1)</f>
        <v>57493</v>
      </c>
      <c r="F32" s="58">
        <f>SUMIFS(Реестр!$C:$C,Реестр!$E:$E,$C32,Реестр!$I:$I,F$3)*IF($A32="-",-1,1)</f>
        <v>15358</v>
      </c>
      <c r="G32" s="58">
        <f>SUMIFS(Реестр!$C:$C,Реестр!$E:$E,$C32,Реестр!$I:$I,G$3)*IF($A32="-",-1,1)</f>
        <v>43327</v>
      </c>
      <c r="H32" s="58">
        <f>SUMIFS(Реестр!$C:$C,Реестр!$E:$E,$C32,Реестр!$I:$I,H$3)*IF($A32="-",-1,1)</f>
        <v>18040</v>
      </c>
      <c r="I32" s="58">
        <f>SUMIFS(Реестр!$C:$C,Реестр!$E:$E,$C32,Реестр!$I:$I,I$3)*IF($A32="-",-1,1)</f>
        <v>40234</v>
      </c>
      <c r="J32" s="58">
        <f>SUMIFS(Реестр!$C:$C,Реестр!$E:$E,$C32,Реестр!$I:$I,J$3)*IF($A32="-",-1,1)</f>
        <v>0</v>
      </c>
      <c r="K32" s="58">
        <f>SUMIFS(Реестр!$C:$C,Реестр!$E:$E,$C32,Реестр!$I:$I,K$3)*IF($A32="-",-1,1)</f>
        <v>0</v>
      </c>
      <c r="L32" s="58">
        <f>SUMIFS(Реестр!$C:$C,Реестр!$E:$E,$C32,Реестр!$I:$I,L$3)*IF($A32="-",-1,1)</f>
        <v>0</v>
      </c>
      <c r="M32" s="58">
        <f>SUMIFS(Реестр!$C:$C,Реестр!$E:$E,$C32,Реестр!$I:$I,M$3)*IF($A32="-",-1,1)</f>
        <v>0</v>
      </c>
      <c r="N32" s="58">
        <f>SUMIFS(Реестр!$C:$C,Реестр!$E:$E,$C32,Реестр!$I:$I,N$3)*IF($A32="-",-1,1)</f>
        <v>0</v>
      </c>
      <c r="O32" s="58">
        <f>SUMIFS(Реестр!$C:$C,Реестр!$E:$E,$C32,Реестр!$I:$I,O$3)*IF($A32="-",-1,1)</f>
        <v>0</v>
      </c>
      <c r="P32" s="59">
        <f t="shared" si="5"/>
        <v>215968</v>
      </c>
    </row>
    <row r="33" spans="1:16" s="1" customFormat="1" ht="18" customHeight="1" x14ac:dyDescent="0.3">
      <c r="A33" s="30" t="s">
        <v>86</v>
      </c>
      <c r="B33" s="31">
        <v>4044</v>
      </c>
      <c r="C33" s="32" t="s">
        <v>50</v>
      </c>
      <c r="D33" s="58">
        <f>SUMIFS(Реестр!$C:$C,Реестр!$E:$E,$C33,Реестр!$I:$I,D$3)*IF($A33="-",-1,1)</f>
        <v>17296</v>
      </c>
      <c r="E33" s="58">
        <f>SUMIFS(Реестр!$C:$C,Реестр!$E:$E,$C33,Реестр!$I:$I,E$3)*IF($A33="-",-1,1)</f>
        <v>30691</v>
      </c>
      <c r="F33" s="58">
        <f>SUMIFS(Реестр!$C:$C,Реестр!$E:$E,$C33,Реестр!$I:$I,F$3)*IF($A33="-",-1,1)</f>
        <v>30835</v>
      </c>
      <c r="G33" s="58">
        <f>SUMIFS(Реестр!$C:$C,Реестр!$E:$E,$C33,Реестр!$I:$I,G$3)*IF($A33="-",-1,1)</f>
        <v>22318</v>
      </c>
      <c r="H33" s="58">
        <f>SUMIFS(Реестр!$C:$C,Реестр!$E:$E,$C33,Реестр!$I:$I,H$3)*IF($A33="-",-1,1)</f>
        <v>59097</v>
      </c>
      <c r="I33" s="58">
        <f>SUMIFS(Реестр!$C:$C,Реестр!$E:$E,$C33,Реестр!$I:$I,I$3)*IF($A33="-",-1,1)</f>
        <v>49960</v>
      </c>
      <c r="J33" s="58">
        <f>SUMIFS(Реестр!$C:$C,Реестр!$E:$E,$C33,Реестр!$I:$I,J$3)*IF($A33="-",-1,1)</f>
        <v>0</v>
      </c>
      <c r="K33" s="58">
        <f>SUMIFS(Реестр!$C:$C,Реестр!$E:$E,$C33,Реестр!$I:$I,K$3)*IF($A33="-",-1,1)</f>
        <v>0</v>
      </c>
      <c r="L33" s="58">
        <f>SUMIFS(Реестр!$C:$C,Реестр!$E:$E,$C33,Реестр!$I:$I,L$3)*IF($A33="-",-1,1)</f>
        <v>0</v>
      </c>
      <c r="M33" s="58">
        <f>SUMIFS(Реестр!$C:$C,Реестр!$E:$E,$C33,Реестр!$I:$I,M$3)*IF($A33="-",-1,1)</f>
        <v>0</v>
      </c>
      <c r="N33" s="58">
        <f>SUMIFS(Реестр!$C:$C,Реестр!$E:$E,$C33,Реестр!$I:$I,N$3)*IF($A33="-",-1,1)</f>
        <v>0</v>
      </c>
      <c r="O33" s="58">
        <f>SUMIFS(Реестр!$C:$C,Реестр!$E:$E,$C33,Реестр!$I:$I,O$3)*IF($A33="-",-1,1)</f>
        <v>0</v>
      </c>
      <c r="P33" s="59">
        <f t="shared" si="5"/>
        <v>210197</v>
      </c>
    </row>
    <row r="34" spans="1:16" s="1" customFormat="1" ht="18" customHeight="1" x14ac:dyDescent="0.3">
      <c r="A34" s="30" t="s">
        <v>86</v>
      </c>
      <c r="B34" s="31">
        <v>4045</v>
      </c>
      <c r="C34" s="32" t="s">
        <v>51</v>
      </c>
      <c r="D34" s="58">
        <f>SUMIFS(Реестр!$C:$C,Реестр!$E:$E,$C34,Реестр!$I:$I,D$3)*IF($A34="-",-1,1)</f>
        <v>92294</v>
      </c>
      <c r="E34" s="58">
        <f>SUMIFS(Реестр!$C:$C,Реестр!$E:$E,$C34,Реестр!$I:$I,E$3)*IF($A34="-",-1,1)</f>
        <v>48449</v>
      </c>
      <c r="F34" s="58">
        <f>SUMIFS(Реестр!$C:$C,Реестр!$E:$E,$C34,Реестр!$I:$I,F$3)*IF($A34="-",-1,1)</f>
        <v>119646</v>
      </c>
      <c r="G34" s="58">
        <f>SUMIFS(Реестр!$C:$C,Реестр!$E:$E,$C34,Реестр!$I:$I,G$3)*IF($A34="-",-1,1)</f>
        <v>144126</v>
      </c>
      <c r="H34" s="58">
        <f>SUMIFS(Реестр!$C:$C,Реестр!$E:$E,$C34,Реестр!$I:$I,H$3)*IF($A34="-",-1,1)</f>
        <v>129279</v>
      </c>
      <c r="I34" s="58">
        <f>SUMIFS(Реестр!$C:$C,Реестр!$E:$E,$C34,Реестр!$I:$I,I$3)*IF($A34="-",-1,1)</f>
        <v>55894</v>
      </c>
      <c r="J34" s="58">
        <f>SUMIFS(Реестр!$C:$C,Реестр!$E:$E,$C34,Реестр!$I:$I,J$3)*IF($A34="-",-1,1)</f>
        <v>0</v>
      </c>
      <c r="K34" s="58">
        <f>SUMIFS(Реестр!$C:$C,Реестр!$E:$E,$C34,Реестр!$I:$I,K$3)*IF($A34="-",-1,1)</f>
        <v>0</v>
      </c>
      <c r="L34" s="58">
        <f>SUMIFS(Реестр!$C:$C,Реестр!$E:$E,$C34,Реестр!$I:$I,L$3)*IF($A34="-",-1,1)</f>
        <v>0</v>
      </c>
      <c r="M34" s="58">
        <f>SUMIFS(Реестр!$C:$C,Реестр!$E:$E,$C34,Реестр!$I:$I,M$3)*IF($A34="-",-1,1)</f>
        <v>0</v>
      </c>
      <c r="N34" s="58">
        <f>SUMIFS(Реестр!$C:$C,Реестр!$E:$E,$C34,Реестр!$I:$I,N$3)*IF($A34="-",-1,1)</f>
        <v>0</v>
      </c>
      <c r="O34" s="58">
        <f>SUMIFS(Реестр!$C:$C,Реестр!$E:$E,$C34,Реестр!$I:$I,O$3)*IF($A34="-",-1,1)</f>
        <v>0</v>
      </c>
      <c r="P34" s="59">
        <f t="shared" si="5"/>
        <v>589688</v>
      </c>
    </row>
    <row r="35" spans="1:16" s="22" customFormat="1" ht="18" customHeight="1" x14ac:dyDescent="0.3">
      <c r="A35" s="33"/>
      <c r="B35" s="34">
        <v>4050</v>
      </c>
      <c r="C35" s="35" t="s">
        <v>52</v>
      </c>
      <c r="D35" s="60">
        <f>SUM(D36:D44)</f>
        <v>364319</v>
      </c>
      <c r="E35" s="60">
        <f t="shared" ref="E35:O35" si="10">SUM(E36:E44)</f>
        <v>370017</v>
      </c>
      <c r="F35" s="60">
        <f t="shared" si="10"/>
        <v>302349</v>
      </c>
      <c r="G35" s="60">
        <f t="shared" si="10"/>
        <v>396876</v>
      </c>
      <c r="H35" s="60">
        <f t="shared" si="10"/>
        <v>374236</v>
      </c>
      <c r="I35" s="60">
        <f t="shared" si="10"/>
        <v>311182</v>
      </c>
      <c r="J35" s="60">
        <f t="shared" si="10"/>
        <v>0</v>
      </c>
      <c r="K35" s="60">
        <f t="shared" si="10"/>
        <v>0</v>
      </c>
      <c r="L35" s="60">
        <f t="shared" si="10"/>
        <v>0</v>
      </c>
      <c r="M35" s="60">
        <f t="shared" si="10"/>
        <v>0</v>
      </c>
      <c r="N35" s="60">
        <f t="shared" si="10"/>
        <v>0</v>
      </c>
      <c r="O35" s="60">
        <f t="shared" si="10"/>
        <v>0</v>
      </c>
      <c r="P35" s="61">
        <f t="shared" si="5"/>
        <v>2118979</v>
      </c>
    </row>
    <row r="36" spans="1:16" s="1" customFormat="1" ht="18" customHeight="1" x14ac:dyDescent="0.3">
      <c r="A36" s="30" t="s">
        <v>86</v>
      </c>
      <c r="B36" s="31">
        <v>4051</v>
      </c>
      <c r="C36" s="32" t="s">
        <v>10</v>
      </c>
      <c r="D36" s="58">
        <f>SUMIFS(Реестр!$C:$C,Реестр!$E:$E,$C36,Реестр!$I:$I,D$3)*IF($A36="-",-1,1)</f>
        <v>41222</v>
      </c>
      <c r="E36" s="58">
        <f>SUMIFS(Реестр!$C:$C,Реестр!$E:$E,$C36,Реестр!$I:$I,E$3)*IF($A36="-",-1,1)</f>
        <v>16497</v>
      </c>
      <c r="F36" s="58">
        <f>SUMIFS(Реестр!$C:$C,Реестр!$E:$E,$C36,Реестр!$I:$I,F$3)*IF($A36="-",-1,1)</f>
        <v>50868</v>
      </c>
      <c r="G36" s="58">
        <f>SUMIFS(Реестр!$C:$C,Реестр!$E:$E,$C36,Реестр!$I:$I,G$3)*IF($A36="-",-1,1)</f>
        <v>28877</v>
      </c>
      <c r="H36" s="58">
        <f>SUMIFS(Реестр!$C:$C,Реестр!$E:$E,$C36,Реестр!$I:$I,H$3)*IF($A36="-",-1,1)</f>
        <v>58455</v>
      </c>
      <c r="I36" s="58">
        <f>SUMIFS(Реестр!$C:$C,Реестр!$E:$E,$C36,Реестр!$I:$I,I$3)*IF($A36="-",-1,1)</f>
        <v>25302</v>
      </c>
      <c r="J36" s="58">
        <f>SUMIFS(Реестр!$C:$C,Реестр!$E:$E,$C36,Реестр!$I:$I,J$3)*IF($A36="-",-1,1)</f>
        <v>0</v>
      </c>
      <c r="K36" s="58">
        <f>SUMIFS(Реестр!$C:$C,Реестр!$E:$E,$C36,Реестр!$I:$I,K$3)*IF($A36="-",-1,1)</f>
        <v>0</v>
      </c>
      <c r="L36" s="58">
        <f>SUMIFS(Реестр!$C:$C,Реестр!$E:$E,$C36,Реестр!$I:$I,L$3)*IF($A36="-",-1,1)</f>
        <v>0</v>
      </c>
      <c r="M36" s="58">
        <f>SUMIFS(Реестр!$C:$C,Реестр!$E:$E,$C36,Реестр!$I:$I,M$3)*IF($A36="-",-1,1)</f>
        <v>0</v>
      </c>
      <c r="N36" s="58">
        <f>SUMIFS(Реестр!$C:$C,Реестр!$E:$E,$C36,Реестр!$I:$I,N$3)*IF($A36="-",-1,1)</f>
        <v>0</v>
      </c>
      <c r="O36" s="58">
        <f>SUMIFS(Реестр!$C:$C,Реестр!$E:$E,$C36,Реестр!$I:$I,O$3)*IF($A36="-",-1,1)</f>
        <v>0</v>
      </c>
      <c r="P36" s="59">
        <f t="shared" si="5"/>
        <v>221221</v>
      </c>
    </row>
    <row r="37" spans="1:16" s="1" customFormat="1" ht="18" customHeight="1" x14ac:dyDescent="0.3">
      <c r="A37" s="30" t="s">
        <v>86</v>
      </c>
      <c r="B37" s="31">
        <v>4052</v>
      </c>
      <c r="C37" s="32" t="s">
        <v>53</v>
      </c>
      <c r="D37" s="58">
        <f>SUMIFS(Реестр!$C:$C,Реестр!$E:$E,$C37,Реестр!$I:$I,D$3)*IF($A37="-",-1,1)</f>
        <v>19932</v>
      </c>
      <c r="E37" s="58">
        <f>SUMIFS(Реестр!$C:$C,Реестр!$E:$E,$C37,Реестр!$I:$I,E$3)*IF($A37="-",-1,1)</f>
        <v>51141</v>
      </c>
      <c r="F37" s="58">
        <f>SUMIFS(Реестр!$C:$C,Реестр!$E:$E,$C37,Реестр!$I:$I,F$3)*IF($A37="-",-1,1)</f>
        <v>13090</v>
      </c>
      <c r="G37" s="58">
        <f>SUMIFS(Реестр!$C:$C,Реестр!$E:$E,$C37,Реестр!$I:$I,G$3)*IF($A37="-",-1,1)</f>
        <v>54316</v>
      </c>
      <c r="H37" s="58">
        <f>SUMIFS(Реестр!$C:$C,Реестр!$E:$E,$C37,Реестр!$I:$I,H$3)*IF($A37="-",-1,1)</f>
        <v>13859</v>
      </c>
      <c r="I37" s="58">
        <f>SUMIFS(Реестр!$C:$C,Реестр!$E:$E,$C37,Реестр!$I:$I,I$3)*IF($A37="-",-1,1)</f>
        <v>34912</v>
      </c>
      <c r="J37" s="58">
        <f>SUMIFS(Реестр!$C:$C,Реестр!$E:$E,$C37,Реестр!$I:$I,J$3)*IF($A37="-",-1,1)</f>
        <v>0</v>
      </c>
      <c r="K37" s="58">
        <f>SUMIFS(Реестр!$C:$C,Реестр!$E:$E,$C37,Реестр!$I:$I,K$3)*IF($A37="-",-1,1)</f>
        <v>0</v>
      </c>
      <c r="L37" s="58">
        <f>SUMIFS(Реестр!$C:$C,Реестр!$E:$E,$C37,Реестр!$I:$I,L$3)*IF($A37="-",-1,1)</f>
        <v>0</v>
      </c>
      <c r="M37" s="58">
        <f>SUMIFS(Реестр!$C:$C,Реестр!$E:$E,$C37,Реестр!$I:$I,M$3)*IF($A37="-",-1,1)</f>
        <v>0</v>
      </c>
      <c r="N37" s="58">
        <f>SUMIFS(Реестр!$C:$C,Реестр!$E:$E,$C37,Реестр!$I:$I,N$3)*IF($A37="-",-1,1)</f>
        <v>0</v>
      </c>
      <c r="O37" s="58">
        <f>SUMIFS(Реестр!$C:$C,Реестр!$E:$E,$C37,Реестр!$I:$I,O$3)*IF($A37="-",-1,1)</f>
        <v>0</v>
      </c>
      <c r="P37" s="59">
        <f t="shared" si="5"/>
        <v>187250</v>
      </c>
    </row>
    <row r="38" spans="1:16" s="1" customFormat="1" ht="18" customHeight="1" x14ac:dyDescent="0.3">
      <c r="A38" s="30" t="s">
        <v>86</v>
      </c>
      <c r="B38" s="31">
        <v>4053</v>
      </c>
      <c r="C38" s="32" t="s">
        <v>179</v>
      </c>
      <c r="D38" s="58">
        <f>SUMIFS(Реестр!$C:$C,Реестр!$E:$E,$C38,Реестр!$I:$I,D$3)*IF($A38="-",-1,1)</f>
        <v>80000</v>
      </c>
      <c r="E38" s="58">
        <f>SUMIFS(Реестр!$C:$C,Реестр!$E:$E,$C38,Реестр!$I:$I,E$3)*IF($A38="-",-1,1)</f>
        <v>75000</v>
      </c>
      <c r="F38" s="58">
        <f>SUMIFS(Реестр!$C:$C,Реестр!$E:$E,$C38,Реестр!$I:$I,F$3)*IF($A38="-",-1,1)</f>
        <v>70000</v>
      </c>
      <c r="G38" s="58">
        <f>SUMIFS(Реестр!$C:$C,Реестр!$E:$E,$C38,Реестр!$I:$I,G$3)*IF($A38="-",-1,1)</f>
        <v>65000</v>
      </c>
      <c r="H38" s="58">
        <f>SUMIFS(Реестр!$C:$C,Реестр!$E:$E,$C38,Реестр!$I:$I,H$3)*IF($A38="-",-1,1)</f>
        <v>60000</v>
      </c>
      <c r="I38" s="58">
        <f>SUMIFS(Реестр!$C:$C,Реестр!$E:$E,$C38,Реестр!$I:$I,I$3)*IF($A38="-",-1,1)</f>
        <v>50000</v>
      </c>
      <c r="J38" s="58">
        <f>SUMIFS(Реестр!$C:$C,Реестр!$E:$E,$C38,Реестр!$I:$I,J$3)*IF($A38="-",-1,1)</f>
        <v>0</v>
      </c>
      <c r="K38" s="58">
        <f>SUMIFS(Реестр!$C:$C,Реестр!$E:$E,$C38,Реестр!$I:$I,K$3)*IF($A38="-",-1,1)</f>
        <v>0</v>
      </c>
      <c r="L38" s="58">
        <f>SUMIFS(Реестр!$C:$C,Реестр!$E:$E,$C38,Реестр!$I:$I,L$3)*IF($A38="-",-1,1)</f>
        <v>0</v>
      </c>
      <c r="M38" s="58">
        <f>SUMIFS(Реестр!$C:$C,Реестр!$E:$E,$C38,Реестр!$I:$I,M$3)*IF($A38="-",-1,1)</f>
        <v>0</v>
      </c>
      <c r="N38" s="58">
        <f>SUMIFS(Реестр!$C:$C,Реестр!$E:$E,$C38,Реестр!$I:$I,N$3)*IF($A38="-",-1,1)</f>
        <v>0</v>
      </c>
      <c r="O38" s="58">
        <f>SUMIFS(Реестр!$C:$C,Реестр!$E:$E,$C38,Реестр!$I:$I,O$3)*IF($A38="-",-1,1)</f>
        <v>0</v>
      </c>
      <c r="P38" s="59">
        <f t="shared" ref="P38" si="11">SUM(D38:O38)</f>
        <v>400000</v>
      </c>
    </row>
    <row r="39" spans="1:16" s="1" customFormat="1" ht="18" customHeight="1" x14ac:dyDescent="0.3">
      <c r="A39" s="30" t="s">
        <v>86</v>
      </c>
      <c r="B39" s="31">
        <v>4054</v>
      </c>
      <c r="C39" s="32" t="s">
        <v>54</v>
      </c>
      <c r="D39" s="58">
        <f>SUMIFS(Реестр!$C:$C,Реестр!$E:$E,$C39,Реестр!$I:$I,D$3)*IF($A39="-",-1,1)</f>
        <v>31429</v>
      </c>
      <c r="E39" s="58">
        <f>SUMIFS(Реестр!$C:$C,Реестр!$E:$E,$C39,Реестр!$I:$I,E$3)*IF($A39="-",-1,1)</f>
        <v>45295</v>
      </c>
      <c r="F39" s="58">
        <f>SUMIFS(Реестр!$C:$C,Реестр!$E:$E,$C39,Реестр!$I:$I,F$3)*IF($A39="-",-1,1)</f>
        <v>17110</v>
      </c>
      <c r="G39" s="58">
        <f>SUMIFS(Реестр!$C:$C,Реестр!$E:$E,$C39,Реестр!$I:$I,G$3)*IF($A39="-",-1,1)</f>
        <v>56430</v>
      </c>
      <c r="H39" s="58">
        <f>SUMIFS(Реестр!$C:$C,Реестр!$E:$E,$C39,Реестр!$I:$I,H$3)*IF($A39="-",-1,1)</f>
        <v>56972</v>
      </c>
      <c r="I39" s="58">
        <f>SUMIFS(Реестр!$C:$C,Реестр!$E:$E,$C39,Реестр!$I:$I,I$3)*IF($A39="-",-1,1)</f>
        <v>45034</v>
      </c>
      <c r="J39" s="58">
        <f>SUMIFS(Реестр!$C:$C,Реестр!$E:$E,$C39,Реестр!$I:$I,J$3)*IF($A39="-",-1,1)</f>
        <v>0</v>
      </c>
      <c r="K39" s="58">
        <f>SUMIFS(Реестр!$C:$C,Реестр!$E:$E,$C39,Реестр!$I:$I,K$3)*IF($A39="-",-1,1)</f>
        <v>0</v>
      </c>
      <c r="L39" s="58">
        <f>SUMIFS(Реестр!$C:$C,Реестр!$E:$E,$C39,Реестр!$I:$I,L$3)*IF($A39="-",-1,1)</f>
        <v>0</v>
      </c>
      <c r="M39" s="58">
        <f>SUMIFS(Реестр!$C:$C,Реестр!$E:$E,$C39,Реестр!$I:$I,M$3)*IF($A39="-",-1,1)</f>
        <v>0</v>
      </c>
      <c r="N39" s="58">
        <f>SUMIFS(Реестр!$C:$C,Реестр!$E:$E,$C39,Реестр!$I:$I,N$3)*IF($A39="-",-1,1)</f>
        <v>0</v>
      </c>
      <c r="O39" s="58">
        <f>SUMIFS(Реестр!$C:$C,Реестр!$E:$E,$C39,Реестр!$I:$I,O$3)*IF($A39="-",-1,1)</f>
        <v>0</v>
      </c>
      <c r="P39" s="59">
        <f t="shared" si="5"/>
        <v>252270</v>
      </c>
    </row>
    <row r="40" spans="1:16" s="1" customFormat="1" ht="18" customHeight="1" x14ac:dyDescent="0.3">
      <c r="A40" s="30" t="s">
        <v>86</v>
      </c>
      <c r="B40" s="31">
        <v>4055</v>
      </c>
      <c r="C40" s="32" t="s">
        <v>55</v>
      </c>
      <c r="D40" s="58">
        <f>SUMIFS(Реестр!$C:$C,Реестр!$E:$E,$C40,Реестр!$I:$I,D$3)*IF($A40="-",-1,1)</f>
        <v>57331</v>
      </c>
      <c r="E40" s="58">
        <f>SUMIFS(Реестр!$C:$C,Реестр!$E:$E,$C40,Реестр!$I:$I,E$3)*IF($A40="-",-1,1)</f>
        <v>49870</v>
      </c>
      <c r="F40" s="58">
        <f>SUMIFS(Реестр!$C:$C,Реестр!$E:$E,$C40,Реестр!$I:$I,F$3)*IF($A40="-",-1,1)</f>
        <v>36598</v>
      </c>
      <c r="G40" s="58">
        <f>SUMIFS(Реестр!$C:$C,Реестр!$E:$E,$C40,Реестр!$I:$I,G$3)*IF($A40="-",-1,1)</f>
        <v>28836</v>
      </c>
      <c r="H40" s="58">
        <f>SUMIFS(Реестр!$C:$C,Реестр!$E:$E,$C40,Реестр!$I:$I,H$3)*IF($A40="-",-1,1)</f>
        <v>54057</v>
      </c>
      <c r="I40" s="58">
        <f>SUMIFS(Реестр!$C:$C,Реестр!$E:$E,$C40,Реестр!$I:$I,I$3)*IF($A40="-",-1,1)</f>
        <v>38800</v>
      </c>
      <c r="J40" s="58">
        <f>SUMIFS(Реестр!$C:$C,Реестр!$E:$E,$C40,Реестр!$I:$I,J$3)*IF($A40="-",-1,1)</f>
        <v>0</v>
      </c>
      <c r="K40" s="58">
        <f>SUMIFS(Реестр!$C:$C,Реестр!$E:$E,$C40,Реестр!$I:$I,K$3)*IF($A40="-",-1,1)</f>
        <v>0</v>
      </c>
      <c r="L40" s="58">
        <f>SUMIFS(Реестр!$C:$C,Реестр!$E:$E,$C40,Реестр!$I:$I,L$3)*IF($A40="-",-1,1)</f>
        <v>0</v>
      </c>
      <c r="M40" s="58">
        <f>SUMIFS(Реестр!$C:$C,Реестр!$E:$E,$C40,Реестр!$I:$I,M$3)*IF($A40="-",-1,1)</f>
        <v>0</v>
      </c>
      <c r="N40" s="58">
        <f>SUMIFS(Реестр!$C:$C,Реестр!$E:$E,$C40,Реестр!$I:$I,N$3)*IF($A40="-",-1,1)</f>
        <v>0</v>
      </c>
      <c r="O40" s="58">
        <f>SUMIFS(Реестр!$C:$C,Реестр!$E:$E,$C40,Реестр!$I:$I,O$3)*IF($A40="-",-1,1)</f>
        <v>0</v>
      </c>
      <c r="P40" s="59">
        <f t="shared" si="5"/>
        <v>265492</v>
      </c>
    </row>
    <row r="41" spans="1:16" s="1" customFormat="1" ht="18" customHeight="1" x14ac:dyDescent="0.3">
      <c r="A41" s="30" t="s">
        <v>86</v>
      </c>
      <c r="B41" s="31">
        <v>4056</v>
      </c>
      <c r="C41" s="32" t="s">
        <v>56</v>
      </c>
      <c r="D41" s="58">
        <f>SUMIFS(Реестр!$C:$C,Реестр!$E:$E,$C41,Реестр!$I:$I,D$3)*IF($A41="-",-1,1)</f>
        <v>32777</v>
      </c>
      <c r="E41" s="58">
        <f>SUMIFS(Реестр!$C:$C,Реестр!$E:$E,$C41,Реестр!$I:$I,E$3)*IF($A41="-",-1,1)</f>
        <v>22884</v>
      </c>
      <c r="F41" s="58">
        <f>SUMIFS(Реестр!$C:$C,Реестр!$E:$E,$C41,Реестр!$I:$I,F$3)*IF($A41="-",-1,1)</f>
        <v>23871</v>
      </c>
      <c r="G41" s="58">
        <f>SUMIFS(Реестр!$C:$C,Реестр!$E:$E,$C41,Реестр!$I:$I,G$3)*IF($A41="-",-1,1)</f>
        <v>28215</v>
      </c>
      <c r="H41" s="58">
        <f>SUMIFS(Реестр!$C:$C,Реестр!$E:$E,$C41,Реестр!$I:$I,H$3)*IF($A41="-",-1,1)</f>
        <v>35683</v>
      </c>
      <c r="I41" s="58">
        <f>SUMIFS(Реестр!$C:$C,Реестр!$E:$E,$C41,Реестр!$I:$I,I$3)*IF($A41="-",-1,1)</f>
        <v>14714</v>
      </c>
      <c r="J41" s="58">
        <f>SUMIFS(Реестр!$C:$C,Реестр!$E:$E,$C41,Реестр!$I:$I,J$3)*IF($A41="-",-1,1)</f>
        <v>0</v>
      </c>
      <c r="K41" s="58">
        <f>SUMIFS(Реестр!$C:$C,Реестр!$E:$E,$C41,Реестр!$I:$I,K$3)*IF($A41="-",-1,1)</f>
        <v>0</v>
      </c>
      <c r="L41" s="58">
        <f>SUMIFS(Реестр!$C:$C,Реестр!$E:$E,$C41,Реестр!$I:$I,L$3)*IF($A41="-",-1,1)</f>
        <v>0</v>
      </c>
      <c r="M41" s="58">
        <f>SUMIFS(Реестр!$C:$C,Реестр!$E:$E,$C41,Реестр!$I:$I,M$3)*IF($A41="-",-1,1)</f>
        <v>0</v>
      </c>
      <c r="N41" s="58">
        <f>SUMIFS(Реестр!$C:$C,Реестр!$E:$E,$C41,Реестр!$I:$I,N$3)*IF($A41="-",-1,1)</f>
        <v>0</v>
      </c>
      <c r="O41" s="58">
        <f>SUMIFS(Реестр!$C:$C,Реестр!$E:$E,$C41,Реестр!$I:$I,O$3)*IF($A41="-",-1,1)</f>
        <v>0</v>
      </c>
      <c r="P41" s="59">
        <f t="shared" si="5"/>
        <v>158144</v>
      </c>
    </row>
    <row r="42" spans="1:16" s="1" customFormat="1" ht="18" customHeight="1" x14ac:dyDescent="0.3">
      <c r="A42" s="30" t="s">
        <v>86</v>
      </c>
      <c r="B42" s="31">
        <v>4057</v>
      </c>
      <c r="C42" s="32" t="s">
        <v>57</v>
      </c>
      <c r="D42" s="58">
        <f>SUMIFS(Реестр!$C:$C,Реестр!$E:$E,$C42,Реестр!$I:$I,D$3)*IF($A42="-",-1,1)</f>
        <v>26167</v>
      </c>
      <c r="E42" s="58">
        <f>SUMIFS(Реестр!$C:$C,Реестр!$E:$E,$C42,Реестр!$I:$I,E$3)*IF($A42="-",-1,1)</f>
        <v>24115</v>
      </c>
      <c r="F42" s="58">
        <f>SUMIFS(Реестр!$C:$C,Реестр!$E:$E,$C42,Реестр!$I:$I,F$3)*IF($A42="-",-1,1)</f>
        <v>13278</v>
      </c>
      <c r="G42" s="58">
        <f>SUMIFS(Реестр!$C:$C,Реестр!$E:$E,$C42,Реестр!$I:$I,G$3)*IF($A42="-",-1,1)</f>
        <v>36448</v>
      </c>
      <c r="H42" s="58">
        <f>SUMIFS(Реестр!$C:$C,Реестр!$E:$E,$C42,Реестр!$I:$I,H$3)*IF($A42="-",-1,1)</f>
        <v>29518</v>
      </c>
      <c r="I42" s="58">
        <f>SUMIFS(Реестр!$C:$C,Реестр!$E:$E,$C42,Реестр!$I:$I,I$3)*IF($A42="-",-1,1)</f>
        <v>55518</v>
      </c>
      <c r="J42" s="58">
        <f>SUMIFS(Реестр!$C:$C,Реестр!$E:$E,$C42,Реестр!$I:$I,J$3)*IF($A42="-",-1,1)</f>
        <v>0</v>
      </c>
      <c r="K42" s="58">
        <f>SUMIFS(Реестр!$C:$C,Реестр!$E:$E,$C42,Реестр!$I:$I,K$3)*IF($A42="-",-1,1)</f>
        <v>0</v>
      </c>
      <c r="L42" s="58">
        <f>SUMIFS(Реестр!$C:$C,Реестр!$E:$E,$C42,Реестр!$I:$I,L$3)*IF($A42="-",-1,1)</f>
        <v>0</v>
      </c>
      <c r="M42" s="58">
        <f>SUMIFS(Реестр!$C:$C,Реестр!$E:$E,$C42,Реестр!$I:$I,M$3)*IF($A42="-",-1,1)</f>
        <v>0</v>
      </c>
      <c r="N42" s="58">
        <f>SUMIFS(Реестр!$C:$C,Реестр!$E:$E,$C42,Реестр!$I:$I,N$3)*IF($A42="-",-1,1)</f>
        <v>0</v>
      </c>
      <c r="O42" s="58">
        <f>SUMIFS(Реестр!$C:$C,Реестр!$E:$E,$C42,Реестр!$I:$I,O$3)*IF($A42="-",-1,1)</f>
        <v>0</v>
      </c>
      <c r="P42" s="59">
        <f t="shared" si="5"/>
        <v>185044</v>
      </c>
    </row>
    <row r="43" spans="1:16" s="1" customFormat="1" ht="18" customHeight="1" x14ac:dyDescent="0.3">
      <c r="A43" s="30" t="s">
        <v>86</v>
      </c>
      <c r="B43" s="31">
        <v>4058</v>
      </c>
      <c r="C43" s="32" t="s">
        <v>58</v>
      </c>
      <c r="D43" s="58">
        <f>SUMIFS(Реестр!$C:$C,Реестр!$E:$E,$C43,Реестр!$I:$I,D$3)*IF($A43="-",-1,1)</f>
        <v>35452</v>
      </c>
      <c r="E43" s="58">
        <f>SUMIFS(Реестр!$C:$C,Реестр!$E:$E,$C43,Реестр!$I:$I,E$3)*IF($A43="-",-1,1)</f>
        <v>35217</v>
      </c>
      <c r="F43" s="58">
        <f>SUMIFS(Реестр!$C:$C,Реестр!$E:$E,$C43,Реестр!$I:$I,F$3)*IF($A43="-",-1,1)</f>
        <v>17664</v>
      </c>
      <c r="G43" s="58">
        <f>SUMIFS(Реестр!$C:$C,Реестр!$E:$E,$C43,Реестр!$I:$I,G$3)*IF($A43="-",-1,1)</f>
        <v>57207</v>
      </c>
      <c r="H43" s="58">
        <f>SUMIFS(Реестр!$C:$C,Реестр!$E:$E,$C43,Реестр!$I:$I,H$3)*IF($A43="-",-1,1)</f>
        <v>50431</v>
      </c>
      <c r="I43" s="58">
        <f>SUMIFS(Реестр!$C:$C,Реестр!$E:$E,$C43,Реестр!$I:$I,I$3)*IF($A43="-",-1,1)</f>
        <v>27609</v>
      </c>
      <c r="J43" s="58">
        <f>SUMIFS(Реестр!$C:$C,Реестр!$E:$E,$C43,Реестр!$I:$I,J$3)*IF($A43="-",-1,1)</f>
        <v>0</v>
      </c>
      <c r="K43" s="58">
        <f>SUMIFS(Реестр!$C:$C,Реестр!$E:$E,$C43,Реестр!$I:$I,K$3)*IF($A43="-",-1,1)</f>
        <v>0</v>
      </c>
      <c r="L43" s="58">
        <f>SUMIFS(Реестр!$C:$C,Реестр!$E:$E,$C43,Реестр!$I:$I,L$3)*IF($A43="-",-1,1)</f>
        <v>0</v>
      </c>
      <c r="M43" s="58">
        <f>SUMIFS(Реестр!$C:$C,Реестр!$E:$E,$C43,Реестр!$I:$I,M$3)*IF($A43="-",-1,1)</f>
        <v>0</v>
      </c>
      <c r="N43" s="58">
        <f>SUMIFS(Реестр!$C:$C,Реестр!$E:$E,$C43,Реестр!$I:$I,N$3)*IF($A43="-",-1,1)</f>
        <v>0</v>
      </c>
      <c r="O43" s="58">
        <f>SUMIFS(Реестр!$C:$C,Реестр!$E:$E,$C43,Реестр!$I:$I,O$3)*IF($A43="-",-1,1)</f>
        <v>0</v>
      </c>
      <c r="P43" s="59">
        <f t="shared" si="5"/>
        <v>223580</v>
      </c>
    </row>
    <row r="44" spans="1:16" s="1" customFormat="1" ht="18" customHeight="1" x14ac:dyDescent="0.3">
      <c r="A44" s="30" t="s">
        <v>86</v>
      </c>
      <c r="B44" s="31">
        <v>4059</v>
      </c>
      <c r="C44" s="32" t="s">
        <v>59</v>
      </c>
      <c r="D44" s="58">
        <f>SUMIFS(Реестр!$C:$C,Реестр!$E:$E,$C44,Реестр!$I:$I,D$3)*IF($A44="-",-1,1)</f>
        <v>40009</v>
      </c>
      <c r="E44" s="58">
        <f>SUMIFS(Реестр!$C:$C,Реестр!$E:$E,$C44,Реестр!$I:$I,E$3)*IF($A44="-",-1,1)</f>
        <v>49998</v>
      </c>
      <c r="F44" s="58">
        <f>SUMIFS(Реестр!$C:$C,Реестр!$E:$E,$C44,Реестр!$I:$I,F$3)*IF($A44="-",-1,1)</f>
        <v>59870</v>
      </c>
      <c r="G44" s="58">
        <f>SUMIFS(Реестр!$C:$C,Реестр!$E:$E,$C44,Реестр!$I:$I,G$3)*IF($A44="-",-1,1)</f>
        <v>41547</v>
      </c>
      <c r="H44" s="58">
        <f>SUMIFS(Реестр!$C:$C,Реестр!$E:$E,$C44,Реестр!$I:$I,H$3)*IF($A44="-",-1,1)</f>
        <v>15261</v>
      </c>
      <c r="I44" s="58">
        <f>SUMIFS(Реестр!$C:$C,Реестр!$E:$E,$C44,Реестр!$I:$I,I$3)*IF($A44="-",-1,1)</f>
        <v>19293</v>
      </c>
      <c r="J44" s="58">
        <f>SUMIFS(Реестр!$C:$C,Реестр!$E:$E,$C44,Реестр!$I:$I,J$3)*IF($A44="-",-1,1)</f>
        <v>0</v>
      </c>
      <c r="K44" s="58">
        <f>SUMIFS(Реестр!$C:$C,Реестр!$E:$E,$C44,Реестр!$I:$I,K$3)*IF($A44="-",-1,1)</f>
        <v>0</v>
      </c>
      <c r="L44" s="58">
        <f>SUMIFS(Реестр!$C:$C,Реестр!$E:$E,$C44,Реестр!$I:$I,L$3)*IF($A44="-",-1,1)</f>
        <v>0</v>
      </c>
      <c r="M44" s="58">
        <f>SUMIFS(Реестр!$C:$C,Реестр!$E:$E,$C44,Реестр!$I:$I,M$3)*IF($A44="-",-1,1)</f>
        <v>0</v>
      </c>
      <c r="N44" s="58">
        <f>SUMIFS(Реестр!$C:$C,Реестр!$E:$E,$C44,Реестр!$I:$I,N$3)*IF($A44="-",-1,1)</f>
        <v>0</v>
      </c>
      <c r="O44" s="58">
        <f>SUMIFS(Реестр!$C:$C,Реестр!$E:$E,$C44,Реестр!$I:$I,O$3)*IF($A44="-",-1,1)</f>
        <v>0</v>
      </c>
      <c r="P44" s="59">
        <f t="shared" si="5"/>
        <v>225978</v>
      </c>
    </row>
    <row r="45" spans="1:16" s="1" customFormat="1" ht="18" customHeight="1" x14ac:dyDescent="0.3">
      <c r="A45" s="27"/>
      <c r="B45" s="28">
        <v>5000</v>
      </c>
      <c r="C45" s="29" t="s">
        <v>107</v>
      </c>
      <c r="D45" s="56">
        <f>D11-D13</f>
        <v>1102523.5818000026</v>
      </c>
      <c r="E45" s="56">
        <f t="shared" ref="E45:O45" si="12">E11-E13</f>
        <v>2346169.7500000042</v>
      </c>
      <c r="F45" s="56">
        <f t="shared" si="12"/>
        <v>5824835.8561179992</v>
      </c>
      <c r="G45" s="56">
        <f t="shared" si="12"/>
        <v>5022953.4508859906</v>
      </c>
      <c r="H45" s="56">
        <f t="shared" si="12"/>
        <v>5478881.6500000171</v>
      </c>
      <c r="I45" s="56">
        <f t="shared" si="12"/>
        <v>4152075.8550000032</v>
      </c>
      <c r="J45" s="56">
        <f t="shared" si="12"/>
        <v>0</v>
      </c>
      <c r="K45" s="56">
        <f t="shared" si="12"/>
        <v>0</v>
      </c>
      <c r="L45" s="56">
        <f t="shared" si="12"/>
        <v>0</v>
      </c>
      <c r="M45" s="56">
        <f t="shared" si="12"/>
        <v>0</v>
      </c>
      <c r="N45" s="56">
        <f t="shared" si="12"/>
        <v>0</v>
      </c>
      <c r="O45" s="56">
        <f t="shared" si="12"/>
        <v>0</v>
      </c>
      <c r="P45" s="57">
        <f t="shared" si="5"/>
        <v>23927440.143804017</v>
      </c>
    </row>
    <row r="46" spans="1:16" s="78" customFormat="1" ht="9" customHeight="1" x14ac:dyDescent="0.3">
      <c r="A46" s="73"/>
      <c r="B46" s="74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</row>
    <row r="47" spans="1:16" s="22" customFormat="1" ht="18" customHeight="1" x14ac:dyDescent="0.3">
      <c r="A47" s="30" t="s">
        <v>86</v>
      </c>
      <c r="B47" s="34">
        <v>6000</v>
      </c>
      <c r="C47" s="35" t="s">
        <v>109</v>
      </c>
      <c r="D47" s="60">
        <f>SUMIFS(Реестр!$C:$C,Реестр!$E:$E,$C47,Реестр!$I:$I,D$3)*IF($A47="-",-1,1)</f>
        <v>150000</v>
      </c>
      <c r="E47" s="60">
        <f>SUMIFS(Реестр!$C:$C,Реестр!$E:$E,$C47,Реестр!$I:$I,E$3)*IF($A47="-",-1,1)</f>
        <v>155000</v>
      </c>
      <c r="F47" s="60">
        <f>SUMIFS(Реестр!$C:$C,Реестр!$E:$E,$C47,Реестр!$I:$I,F$3)*IF($A47="-",-1,1)</f>
        <v>160000</v>
      </c>
      <c r="G47" s="60">
        <f>SUMIFS(Реестр!$C:$C,Реестр!$E:$E,$C47,Реестр!$I:$I,G$3)*IF($A47="-",-1,1)</f>
        <v>165000</v>
      </c>
      <c r="H47" s="60">
        <f>SUMIFS(Реестр!$C:$C,Реестр!$E:$E,$C47,Реестр!$I:$I,H$3)*IF($A47="-",-1,1)</f>
        <v>170000</v>
      </c>
      <c r="I47" s="60">
        <f>SUMIFS(Реестр!$C:$C,Реестр!$E:$E,$C47,Реестр!$I:$I,I$3)*IF($A47="-",-1,1)</f>
        <v>175000</v>
      </c>
      <c r="J47" s="60">
        <f>SUMIFS(Реестр!$C:$C,Реестр!$E:$E,$C47,Реестр!$I:$I,J$3)*IF($A47="-",-1,1)</f>
        <v>0</v>
      </c>
      <c r="K47" s="60">
        <f>SUMIFS(Реестр!$C:$C,Реестр!$E:$E,$C47,Реестр!$I:$I,K$3)*IF($A47="-",-1,1)</f>
        <v>0</v>
      </c>
      <c r="L47" s="60">
        <f>SUMIFS(Реестр!$C:$C,Реестр!$E:$E,$C47,Реестр!$I:$I,L$3)*IF($A47="-",-1,1)</f>
        <v>0</v>
      </c>
      <c r="M47" s="60">
        <f>SUMIFS(Реестр!$C:$C,Реестр!$E:$E,$C47,Реестр!$I:$I,M$3)*IF($A47="-",-1,1)</f>
        <v>0</v>
      </c>
      <c r="N47" s="60">
        <f>SUMIFS(Реестр!$C:$C,Реестр!$E:$E,$C47,Реестр!$I:$I,N$3)*IF($A47="-",-1,1)</f>
        <v>0</v>
      </c>
      <c r="O47" s="60">
        <f>SUMIFS(Реестр!$C:$C,Реестр!$E:$E,$C47,Реестр!$I:$I,O$3)*IF($A47="-",-1,1)</f>
        <v>0</v>
      </c>
      <c r="P47" s="61">
        <f>SUM(D47:O47)</f>
        <v>975000</v>
      </c>
    </row>
    <row r="48" spans="1:16" s="78" customFormat="1" ht="9" customHeight="1" x14ac:dyDescent="0.3">
      <c r="A48" s="73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</row>
    <row r="49" spans="1:16" s="1" customFormat="1" ht="18" customHeight="1" thickBot="1" x14ac:dyDescent="0.35">
      <c r="A49" s="36"/>
      <c r="B49" s="37">
        <v>7000</v>
      </c>
      <c r="C49" s="38" t="s">
        <v>108</v>
      </c>
      <c r="D49" s="62">
        <f>D45-D47</f>
        <v>952523.5818000026</v>
      </c>
      <c r="E49" s="62">
        <f t="shared" ref="E49:O49" si="13">E45-E47</f>
        <v>2191169.7500000042</v>
      </c>
      <c r="F49" s="62">
        <f t="shared" si="13"/>
        <v>5664835.8561179992</v>
      </c>
      <c r="G49" s="62">
        <f t="shared" si="13"/>
        <v>4857953.4508859906</v>
      </c>
      <c r="H49" s="62">
        <f t="shared" si="13"/>
        <v>5308881.6500000171</v>
      </c>
      <c r="I49" s="62">
        <f t="shared" si="13"/>
        <v>3977075.8550000032</v>
      </c>
      <c r="J49" s="62">
        <f t="shared" si="13"/>
        <v>0</v>
      </c>
      <c r="K49" s="62">
        <f t="shared" si="13"/>
        <v>0</v>
      </c>
      <c r="L49" s="62">
        <f t="shared" si="13"/>
        <v>0</v>
      </c>
      <c r="M49" s="62">
        <f t="shared" si="13"/>
        <v>0</v>
      </c>
      <c r="N49" s="62">
        <f t="shared" si="13"/>
        <v>0</v>
      </c>
      <c r="O49" s="62">
        <f t="shared" si="13"/>
        <v>0</v>
      </c>
      <c r="P49" s="63">
        <f>SUM(D49:O49)</f>
        <v>22952440.143804017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P72"/>
  <sheetViews>
    <sheetView workbookViewId="0">
      <pane xSplit="3" ySplit="4" topLeftCell="D5" activePane="bottomRight" state="frozen"/>
      <selection activeCell="C48" sqref="C48"/>
      <selection pane="topRight" activeCell="C48" sqref="C48"/>
      <selection pane="bottomLeft" activeCell="C48" sqref="C48"/>
      <selection pane="bottomRight" activeCell="C10" sqref="C10"/>
    </sheetView>
  </sheetViews>
  <sheetFormatPr defaultRowHeight="14.4" x14ac:dyDescent="0.3"/>
  <cols>
    <col min="1" max="1" width="4" style="17" customWidth="1"/>
    <col min="2" max="2" width="7.77734375" style="4" customWidth="1"/>
    <col min="3" max="3" width="41.6640625" customWidth="1"/>
    <col min="4" max="16" width="10.77734375" customWidth="1"/>
  </cols>
  <sheetData>
    <row r="1" spans="1:16" ht="18" x14ac:dyDescent="0.35">
      <c r="A1" s="18" t="s">
        <v>17</v>
      </c>
    </row>
    <row r="3" spans="1:16" ht="15" thickBot="1" x14ac:dyDescent="0.35">
      <c r="B3" s="19" t="s">
        <v>18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55">
        <v>8</v>
      </c>
      <c r="L3" s="55">
        <v>9</v>
      </c>
      <c r="M3" s="55">
        <v>10</v>
      </c>
      <c r="N3" s="55">
        <v>11</v>
      </c>
      <c r="O3" s="55">
        <v>12</v>
      </c>
    </row>
    <row r="4" spans="1:16" s="1" customFormat="1" ht="19.8" customHeight="1" x14ac:dyDescent="0.3">
      <c r="A4" s="23" t="s">
        <v>19</v>
      </c>
      <c r="B4" s="24" t="s">
        <v>20</v>
      </c>
      <c r="C4" s="24" t="s">
        <v>21</v>
      </c>
      <c r="D4" s="25">
        <v>41640</v>
      </c>
      <c r="E4" s="25">
        <v>41671</v>
      </c>
      <c r="F4" s="25">
        <v>41699</v>
      </c>
      <c r="G4" s="25">
        <v>41730</v>
      </c>
      <c r="H4" s="25">
        <v>41760</v>
      </c>
      <c r="I4" s="25">
        <v>41791</v>
      </c>
      <c r="J4" s="25">
        <v>41821</v>
      </c>
      <c r="K4" s="25">
        <v>41852</v>
      </c>
      <c r="L4" s="25">
        <v>41883</v>
      </c>
      <c r="M4" s="25">
        <v>41913</v>
      </c>
      <c r="N4" s="25">
        <v>41944</v>
      </c>
      <c r="O4" s="25">
        <v>41974</v>
      </c>
      <c r="P4" s="26" t="s">
        <v>22</v>
      </c>
    </row>
    <row r="5" spans="1:16" s="1" customFormat="1" ht="18" customHeight="1" x14ac:dyDescent="0.3">
      <c r="A5" s="27"/>
      <c r="B5" s="28">
        <v>11000</v>
      </c>
      <c r="C5" s="29" t="s">
        <v>23</v>
      </c>
      <c r="D5" s="56">
        <f>SUM(D6:D7)</f>
        <v>7608718.7799999984</v>
      </c>
      <c r="E5" s="56">
        <f t="shared" ref="E5:P5" si="0">SUM(E6:E7)</f>
        <v>10842310.260000002</v>
      </c>
      <c r="F5" s="56">
        <f t="shared" si="0"/>
        <v>8513331.290000001</v>
      </c>
      <c r="G5" s="56">
        <f t="shared" si="0"/>
        <v>10299200.159999998</v>
      </c>
      <c r="H5" s="56">
        <f t="shared" si="0"/>
        <v>14175272.35</v>
      </c>
      <c r="I5" s="56">
        <f t="shared" si="0"/>
        <v>12929554.879999993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57">
        <f t="shared" si="0"/>
        <v>64368387.719999991</v>
      </c>
    </row>
    <row r="6" spans="1:16" s="1" customFormat="1" ht="18" customHeight="1" x14ac:dyDescent="0.3">
      <c r="A6" s="30" t="s">
        <v>26</v>
      </c>
      <c r="B6" s="31">
        <v>11001</v>
      </c>
      <c r="C6" s="32" t="s">
        <v>24</v>
      </c>
      <c r="D6" s="58">
        <f>SUMIFS(Реестр!$C:$C,Реестр!$H:$H,D$3,Реестр!$E:$E,$C6)*IF($A6="-",-1,1)</f>
        <v>7603518.7799999984</v>
      </c>
      <c r="E6" s="58">
        <f>SUMIFS(Реестр!$C:$C,Реестр!$H:$H,E$3,Реестр!$E:$E,$C6)*IF($A6="-",-1,1)</f>
        <v>10838710.260000002</v>
      </c>
      <c r="F6" s="58">
        <f>SUMIFS(Реестр!$C:$C,Реестр!$H:$H,F$3,Реестр!$E:$E,$C6)*IF($A6="-",-1,1)</f>
        <v>8509131.290000001</v>
      </c>
      <c r="G6" s="58">
        <f>SUMIFS(Реестр!$C:$C,Реестр!$H:$H,G$3,Реестр!$E:$E,$C6)*IF($A6="-",-1,1)</f>
        <v>10290400.159999998</v>
      </c>
      <c r="H6" s="58">
        <f>SUMIFS(Реестр!$C:$C,Реестр!$H:$H,H$3,Реестр!$E:$E,$C6)*IF($A6="-",-1,1)</f>
        <v>14168872.35</v>
      </c>
      <c r="I6" s="58">
        <f>SUMIFS(Реестр!$C:$C,Реестр!$H:$H,I$3,Реестр!$E:$E,$C6)*IF($A6="-",-1,1)</f>
        <v>12927454.879999993</v>
      </c>
      <c r="J6" s="58">
        <f>SUMIFS(Реестр!$C:$C,Реестр!$H:$H,J$3,Реестр!$E:$E,$C6)*IF($A6="-",-1,1)</f>
        <v>0</v>
      </c>
      <c r="K6" s="58">
        <f>SUMIFS(Реестр!$C:$C,Реестр!$H:$H,K$3,Реестр!$E:$E,$C6)*IF($A6="-",-1,1)</f>
        <v>0</v>
      </c>
      <c r="L6" s="58">
        <f>SUMIFS(Реестр!$C:$C,Реестр!$H:$H,L$3,Реестр!$E:$E,$C6)*IF($A6="-",-1,1)</f>
        <v>0</v>
      </c>
      <c r="M6" s="58">
        <f>SUMIFS(Реестр!$C:$C,Реестр!$H:$H,M$3,Реестр!$E:$E,$C6)*IF($A6="-",-1,1)</f>
        <v>0</v>
      </c>
      <c r="N6" s="58">
        <f>SUMIFS(Реестр!$C:$C,Реестр!$H:$H,N$3,Реестр!$E:$E,$C6)*IF($A6="-",-1,1)</f>
        <v>0</v>
      </c>
      <c r="O6" s="58">
        <f>SUMIFS(Реестр!$C:$C,Реестр!$H:$H,O$3,Реестр!$E:$E,$C6)*IF($A6="-",-1,1)</f>
        <v>0</v>
      </c>
      <c r="P6" s="59">
        <f>SUM(D6:O6)</f>
        <v>64338087.719999991</v>
      </c>
    </row>
    <row r="7" spans="1:16" s="1" customFormat="1" ht="18" customHeight="1" x14ac:dyDescent="0.3">
      <c r="A7" s="30" t="s">
        <v>26</v>
      </c>
      <c r="B7" s="31">
        <v>11002</v>
      </c>
      <c r="C7" s="32" t="s">
        <v>25</v>
      </c>
      <c r="D7" s="58">
        <f>SUMIFS(Реестр!$C:$C,Реестр!$H:$H,D$3,Реестр!$E:$E,$C7)*IF($A7="-",-1,1)</f>
        <v>5200</v>
      </c>
      <c r="E7" s="58">
        <f>SUMIFS(Реестр!$C:$C,Реестр!$H:$H,E$3,Реестр!$E:$E,$C7)*IF($A7="-",-1,1)</f>
        <v>3600</v>
      </c>
      <c r="F7" s="58">
        <f>SUMIFS(Реестр!$C:$C,Реестр!$H:$H,F$3,Реестр!$E:$E,$C7)*IF($A7="-",-1,1)</f>
        <v>4200</v>
      </c>
      <c r="G7" s="58">
        <f>SUMIFS(Реестр!$C:$C,Реестр!$H:$H,G$3,Реестр!$E:$E,$C7)*IF($A7="-",-1,1)</f>
        <v>8800</v>
      </c>
      <c r="H7" s="58">
        <f>SUMIFS(Реестр!$C:$C,Реестр!$H:$H,H$3,Реестр!$E:$E,$C7)*IF($A7="-",-1,1)</f>
        <v>6400</v>
      </c>
      <c r="I7" s="58">
        <f>SUMIFS(Реестр!$C:$C,Реестр!$H:$H,I$3,Реестр!$E:$E,$C7)*IF($A7="-",-1,1)</f>
        <v>2100</v>
      </c>
      <c r="J7" s="58">
        <f>SUMIFS(Реестр!$C:$C,Реестр!$H:$H,J$3,Реестр!$E:$E,$C7)*IF($A7="-",-1,1)</f>
        <v>0</v>
      </c>
      <c r="K7" s="58">
        <f>SUMIFS(Реестр!$C:$C,Реестр!$H:$H,K$3,Реестр!$E:$E,$C7)*IF($A7="-",-1,1)</f>
        <v>0</v>
      </c>
      <c r="L7" s="58">
        <f>SUMIFS(Реестр!$C:$C,Реестр!$H:$H,L$3,Реестр!$E:$E,$C7)*IF($A7="-",-1,1)</f>
        <v>0</v>
      </c>
      <c r="M7" s="58">
        <f>SUMIFS(Реестр!$C:$C,Реестр!$H:$H,M$3,Реестр!$E:$E,$C7)*IF($A7="-",-1,1)</f>
        <v>0</v>
      </c>
      <c r="N7" s="58">
        <f>SUMIFS(Реестр!$C:$C,Реестр!$H:$H,N$3,Реестр!$E:$E,$C7)*IF($A7="-",-1,1)</f>
        <v>0</v>
      </c>
      <c r="O7" s="58">
        <f>SUMIFS(Реестр!$C:$C,Реестр!$H:$H,O$3,Реестр!$E:$E,$C7)*IF($A7="-",-1,1)</f>
        <v>0</v>
      </c>
      <c r="P7" s="59">
        <f>SUM(D7:O7)</f>
        <v>30300</v>
      </c>
    </row>
    <row r="8" spans="1:16" s="1" customFormat="1" ht="18" customHeight="1" x14ac:dyDescent="0.3">
      <c r="A8" s="27"/>
      <c r="B8" s="28">
        <v>12000</v>
      </c>
      <c r="C8" s="29" t="s">
        <v>27</v>
      </c>
      <c r="D8" s="56">
        <f t="shared" ref="D8:P8" si="1">D9+D12+D16+D21+D27+D33</f>
        <v>6642247.1199999992</v>
      </c>
      <c r="E8" s="56">
        <f t="shared" si="1"/>
        <v>8811672.8000000026</v>
      </c>
      <c r="F8" s="56">
        <f t="shared" si="1"/>
        <v>6559936.1300000008</v>
      </c>
      <c r="G8" s="56">
        <f t="shared" si="1"/>
        <v>4391486.57</v>
      </c>
      <c r="H8" s="56">
        <f t="shared" si="1"/>
        <v>9178972.0300000012</v>
      </c>
      <c r="I8" s="56">
        <f t="shared" si="1"/>
        <v>10463285.740000002</v>
      </c>
      <c r="J8" s="56">
        <f t="shared" si="1"/>
        <v>0</v>
      </c>
      <c r="K8" s="56">
        <f t="shared" si="1"/>
        <v>0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7">
        <f t="shared" si="1"/>
        <v>46047600.390000001</v>
      </c>
    </row>
    <row r="9" spans="1:16" s="22" customFormat="1" ht="18" customHeight="1" x14ac:dyDescent="0.3">
      <c r="A9" s="33"/>
      <c r="B9" s="34">
        <v>12100</v>
      </c>
      <c r="C9" s="35" t="s">
        <v>28</v>
      </c>
      <c r="D9" s="60">
        <f t="shared" ref="D9:O9" si="2">SUM(D10:D11)</f>
        <v>3716354.6199999992</v>
      </c>
      <c r="E9" s="60">
        <f t="shared" si="2"/>
        <v>5539183.3000000026</v>
      </c>
      <c r="F9" s="60">
        <f t="shared" si="2"/>
        <v>3932925.6300000008</v>
      </c>
      <c r="G9" s="60">
        <f t="shared" si="2"/>
        <v>1341507.0699999998</v>
      </c>
      <c r="H9" s="60">
        <f t="shared" si="2"/>
        <v>6293437.5300000003</v>
      </c>
      <c r="I9" s="60">
        <f t="shared" si="2"/>
        <v>7109849.2400000021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0</v>
      </c>
      <c r="N9" s="60">
        <f t="shared" si="2"/>
        <v>0</v>
      </c>
      <c r="O9" s="60">
        <f t="shared" si="2"/>
        <v>0</v>
      </c>
      <c r="P9" s="61">
        <f t="shared" ref="P9:P43" si="3">SUM(D9:O9)</f>
        <v>27933257.390000004</v>
      </c>
    </row>
    <row r="10" spans="1:16" s="1" customFormat="1" ht="18" customHeight="1" x14ac:dyDescent="0.3">
      <c r="A10" s="30" t="s">
        <v>86</v>
      </c>
      <c r="B10" s="31">
        <v>12101</v>
      </c>
      <c r="C10" s="32" t="s">
        <v>29</v>
      </c>
      <c r="D10" s="58">
        <f>SUMIFS(Реестр!$C:$C,Реестр!$H:$H,D$3,Реестр!$E:$E,$C10)*IF($A10="-",-1,1)</f>
        <v>3716354.6199999992</v>
      </c>
      <c r="E10" s="58">
        <f>SUMIFS(Реестр!$C:$C,Реестр!$H:$H,E$3,Реестр!$E:$E,$C10)*IF($A10="-",-1,1)</f>
        <v>5539183.3000000026</v>
      </c>
      <c r="F10" s="58">
        <f>SUMIFS(Реестр!$C:$C,Реестр!$H:$H,F$3,Реестр!$E:$E,$C10)*IF($A10="-",-1,1)</f>
        <v>3932925.6300000008</v>
      </c>
      <c r="G10" s="58">
        <f>SUMIFS(Реестр!$C:$C,Реестр!$H:$H,G$3,Реестр!$E:$E,$C10)*IF($A10="-",-1,1)</f>
        <v>1341507.0699999998</v>
      </c>
      <c r="H10" s="58">
        <f>SUMIFS(Реестр!$C:$C,Реестр!$H:$H,H$3,Реестр!$E:$E,$C10)*IF($A10="-",-1,1)</f>
        <v>6293437.5300000003</v>
      </c>
      <c r="I10" s="58">
        <f>SUMIFS(Реестр!$C:$C,Реестр!$H:$H,I$3,Реестр!$E:$E,$C10)*IF($A10="-",-1,1)</f>
        <v>7109849.2400000021</v>
      </c>
      <c r="J10" s="58">
        <f>SUMIFS(Реестр!$C:$C,Реестр!$H:$H,J$3,Реестр!$E:$E,$C10)*IF($A10="-",-1,1)</f>
        <v>0</v>
      </c>
      <c r="K10" s="58">
        <f>SUMIFS(Реестр!$C:$C,Реестр!$H:$H,K$3,Реестр!$E:$E,$C10)*IF($A10="-",-1,1)</f>
        <v>0</v>
      </c>
      <c r="L10" s="58">
        <f>SUMIFS(Реестр!$C:$C,Реестр!$H:$H,L$3,Реестр!$E:$E,$C10)*IF($A10="-",-1,1)</f>
        <v>0</v>
      </c>
      <c r="M10" s="58">
        <f>SUMIFS(Реестр!$C:$C,Реестр!$H:$H,M$3,Реестр!$E:$E,$C10)*IF($A10="-",-1,1)</f>
        <v>0</v>
      </c>
      <c r="N10" s="58">
        <f>SUMIFS(Реестр!$C:$C,Реестр!$H:$H,N$3,Реестр!$E:$E,$C10)*IF($A10="-",-1,1)</f>
        <v>0</v>
      </c>
      <c r="O10" s="58">
        <f>SUMIFS(Реестр!$C:$C,Реестр!$H:$H,O$3,Реестр!$E:$E,$C10)*IF($A10="-",-1,1)</f>
        <v>0</v>
      </c>
      <c r="P10" s="59">
        <f t="shared" si="3"/>
        <v>27933257.390000004</v>
      </c>
    </row>
    <row r="11" spans="1:16" s="1" customFormat="1" ht="18" customHeight="1" x14ac:dyDescent="0.3">
      <c r="A11" s="30" t="s">
        <v>86</v>
      </c>
      <c r="B11" s="31">
        <v>12102</v>
      </c>
      <c r="C11" s="32" t="s">
        <v>30</v>
      </c>
      <c r="D11" s="58">
        <f>SUMIFS(Реестр!$C:$C,Реестр!$H:$H,D$3,Реестр!$E:$E,$C11)*IF($A11="-",-1,1)</f>
        <v>0</v>
      </c>
      <c r="E11" s="58">
        <f>SUMIFS(Реестр!$C:$C,Реестр!$H:$H,E$3,Реестр!$E:$E,$C11)*IF($A11="-",-1,1)</f>
        <v>0</v>
      </c>
      <c r="F11" s="58">
        <f>SUMIFS(Реестр!$C:$C,Реестр!$H:$H,F$3,Реестр!$E:$E,$C11)*IF($A11="-",-1,1)</f>
        <v>0</v>
      </c>
      <c r="G11" s="58">
        <f>SUMIFS(Реестр!$C:$C,Реестр!$H:$H,G$3,Реестр!$E:$E,$C11)*IF($A11="-",-1,1)</f>
        <v>0</v>
      </c>
      <c r="H11" s="58">
        <f>SUMIFS(Реестр!$C:$C,Реестр!$H:$H,H$3,Реестр!$E:$E,$C11)*IF($A11="-",-1,1)</f>
        <v>0</v>
      </c>
      <c r="I11" s="58">
        <f>SUMIFS(Реестр!$C:$C,Реестр!$H:$H,I$3,Реестр!$E:$E,$C11)*IF($A11="-",-1,1)</f>
        <v>0</v>
      </c>
      <c r="J11" s="58">
        <f>SUMIFS(Реестр!$C:$C,Реестр!$H:$H,J$3,Реестр!$E:$E,$C11)*IF($A11="-",-1,1)</f>
        <v>0</v>
      </c>
      <c r="K11" s="58">
        <f>SUMIFS(Реестр!$C:$C,Реестр!$H:$H,K$3,Реестр!$E:$E,$C11)*IF($A11="-",-1,1)</f>
        <v>0</v>
      </c>
      <c r="L11" s="58">
        <f>SUMIFS(Реестр!$C:$C,Реестр!$H:$H,L$3,Реестр!$E:$E,$C11)*IF($A11="-",-1,1)</f>
        <v>0</v>
      </c>
      <c r="M11" s="58">
        <f>SUMIFS(Реестр!$C:$C,Реестр!$H:$H,M$3,Реестр!$E:$E,$C11)*IF($A11="-",-1,1)</f>
        <v>0</v>
      </c>
      <c r="N11" s="58">
        <f>SUMIFS(Реестр!$C:$C,Реестр!$H:$H,N$3,Реестр!$E:$E,$C11)*IF($A11="-",-1,1)</f>
        <v>0</v>
      </c>
      <c r="O11" s="58">
        <f>SUMIFS(Реестр!$C:$C,Реестр!$H:$H,O$3,Реестр!$E:$E,$C11)*IF($A11="-",-1,1)</f>
        <v>0</v>
      </c>
      <c r="P11" s="59">
        <f t="shared" si="3"/>
        <v>0</v>
      </c>
    </row>
    <row r="12" spans="1:16" s="22" customFormat="1" ht="18" customHeight="1" x14ac:dyDescent="0.3">
      <c r="A12" s="33"/>
      <c r="B12" s="34">
        <v>12200</v>
      </c>
      <c r="C12" s="35" t="s">
        <v>31</v>
      </c>
      <c r="D12" s="60">
        <f>SUM(D13:D15)</f>
        <v>955262.5</v>
      </c>
      <c r="E12" s="60">
        <f t="shared" ref="E12:O12" si="4">SUM(E13:E15)</f>
        <v>995337.5</v>
      </c>
      <c r="F12" s="60">
        <f t="shared" si="4"/>
        <v>976537.5</v>
      </c>
      <c r="G12" s="60">
        <f t="shared" si="4"/>
        <v>1020362.5</v>
      </c>
      <c r="H12" s="60">
        <f t="shared" si="4"/>
        <v>1052187.5</v>
      </c>
      <c r="I12" s="60">
        <f t="shared" si="4"/>
        <v>1073132.5</v>
      </c>
      <c r="J12" s="60">
        <f t="shared" si="4"/>
        <v>0</v>
      </c>
      <c r="K12" s="60">
        <f t="shared" si="4"/>
        <v>0</v>
      </c>
      <c r="L12" s="60">
        <f t="shared" si="4"/>
        <v>0</v>
      </c>
      <c r="M12" s="60">
        <f t="shared" si="4"/>
        <v>0</v>
      </c>
      <c r="N12" s="60">
        <f t="shared" si="4"/>
        <v>0</v>
      </c>
      <c r="O12" s="60">
        <f t="shared" si="4"/>
        <v>0</v>
      </c>
      <c r="P12" s="61">
        <f t="shared" si="3"/>
        <v>6072820</v>
      </c>
    </row>
    <row r="13" spans="1:16" s="1" customFormat="1" ht="18" customHeight="1" x14ac:dyDescent="0.3">
      <c r="A13" s="30" t="s">
        <v>86</v>
      </c>
      <c r="B13" s="31">
        <v>12201</v>
      </c>
      <c r="C13" s="32" t="s">
        <v>32</v>
      </c>
      <c r="D13" s="58">
        <f>SUMIFS(Реестр!$C:$C,Реестр!$H:$H,D$3,Реестр!$E:$E,$C13)*IF($A13="-",-1,1)</f>
        <v>761650</v>
      </c>
      <c r="E13" s="58">
        <f>SUMIFS(Реестр!$C:$C,Реестр!$H:$H,E$3,Реестр!$E:$E,$C13)*IF($A13="-",-1,1)</f>
        <v>791950</v>
      </c>
      <c r="F13" s="58">
        <f>SUMIFS(Реестр!$C:$C,Реестр!$H:$H,F$3,Реестр!$E:$E,$C13)*IF($A13="-",-1,1)</f>
        <v>779150</v>
      </c>
      <c r="G13" s="58">
        <f>SUMIFS(Реестр!$C:$C,Реестр!$H:$H,G$3,Реестр!$E:$E,$C13)*IF($A13="-",-1,1)</f>
        <v>809570</v>
      </c>
      <c r="H13" s="58">
        <f>SUMIFS(Реестр!$C:$C,Реестр!$H:$H,H$3,Реестр!$E:$E,$C13)*IF($A13="-",-1,1)</f>
        <v>835750</v>
      </c>
      <c r="I13" s="58">
        <f>SUMIFS(Реестр!$C:$C,Реестр!$H:$H,I$3,Реестр!$E:$E,$C13)*IF($A13="-",-1,1)</f>
        <v>855306</v>
      </c>
      <c r="J13" s="58">
        <f>SUMIFS(Реестр!$C:$C,Реестр!$H:$H,J$3,Реестр!$E:$E,$C13)*IF($A13="-",-1,1)</f>
        <v>0</v>
      </c>
      <c r="K13" s="58">
        <f>SUMIFS(Реестр!$C:$C,Реестр!$H:$H,K$3,Реестр!$E:$E,$C13)*IF($A13="-",-1,1)</f>
        <v>0</v>
      </c>
      <c r="L13" s="58">
        <f>SUMIFS(Реестр!$C:$C,Реестр!$H:$H,L$3,Реестр!$E:$E,$C13)*IF($A13="-",-1,1)</f>
        <v>0</v>
      </c>
      <c r="M13" s="58">
        <f>SUMIFS(Реестр!$C:$C,Реестр!$H:$H,M$3,Реестр!$E:$E,$C13)*IF($A13="-",-1,1)</f>
        <v>0</v>
      </c>
      <c r="N13" s="58">
        <f>SUMIFS(Реестр!$C:$C,Реестр!$H:$H,N$3,Реестр!$E:$E,$C13)*IF($A13="-",-1,1)</f>
        <v>0</v>
      </c>
      <c r="O13" s="58">
        <f>SUMIFS(Реестр!$C:$C,Реестр!$H:$H,O$3,Реестр!$E:$E,$C13)*IF($A13="-",-1,1)</f>
        <v>0</v>
      </c>
      <c r="P13" s="59">
        <f t="shared" si="3"/>
        <v>4833376</v>
      </c>
    </row>
    <row r="14" spans="1:16" s="1" customFormat="1" ht="18" customHeight="1" x14ac:dyDescent="0.3">
      <c r="A14" s="30" t="s">
        <v>86</v>
      </c>
      <c r="B14" s="31">
        <v>12202</v>
      </c>
      <c r="C14" s="32" t="s">
        <v>33</v>
      </c>
      <c r="D14" s="58">
        <f>SUMIFS(Реестр!$C:$C,Реестр!$H:$H,D$3,Реестр!$E:$E,$C14)*IF($A14="-",-1,1)</f>
        <v>190412.5</v>
      </c>
      <c r="E14" s="58">
        <f>SUMIFS(Реестр!$C:$C,Реестр!$H:$H,E$3,Реестр!$E:$E,$C14)*IF($A14="-",-1,1)</f>
        <v>197987.5</v>
      </c>
      <c r="F14" s="58">
        <f>SUMIFS(Реестр!$C:$C,Реестр!$H:$H,F$3,Реестр!$E:$E,$C14)*IF($A14="-",-1,1)</f>
        <v>194787.5</v>
      </c>
      <c r="G14" s="58">
        <f>SUMIFS(Реестр!$C:$C,Реестр!$H:$H,G$3,Реестр!$E:$E,$C14)*IF($A14="-",-1,1)</f>
        <v>202392.5</v>
      </c>
      <c r="H14" s="58">
        <f>SUMIFS(Реестр!$C:$C,Реестр!$H:$H,H$3,Реестр!$E:$E,$C14)*IF($A14="-",-1,1)</f>
        <v>208937.5</v>
      </c>
      <c r="I14" s="58">
        <f>SUMIFS(Реестр!$C:$C,Реестр!$H:$H,I$3,Реестр!$E:$E,$C14)*IF($A14="-",-1,1)</f>
        <v>213826.5</v>
      </c>
      <c r="J14" s="58">
        <f>SUMIFS(Реестр!$C:$C,Реестр!$H:$H,J$3,Реестр!$E:$E,$C14)*IF($A14="-",-1,1)</f>
        <v>0</v>
      </c>
      <c r="K14" s="58">
        <f>SUMIFS(Реестр!$C:$C,Реестр!$H:$H,K$3,Реестр!$E:$E,$C14)*IF($A14="-",-1,1)</f>
        <v>0</v>
      </c>
      <c r="L14" s="58">
        <f>SUMIFS(Реестр!$C:$C,Реестр!$H:$H,L$3,Реестр!$E:$E,$C14)*IF($A14="-",-1,1)</f>
        <v>0</v>
      </c>
      <c r="M14" s="58">
        <f>SUMIFS(Реестр!$C:$C,Реестр!$H:$H,M$3,Реестр!$E:$E,$C14)*IF($A14="-",-1,1)</f>
        <v>0</v>
      </c>
      <c r="N14" s="58">
        <f>SUMIFS(Реестр!$C:$C,Реестр!$H:$H,N$3,Реестр!$E:$E,$C14)*IF($A14="-",-1,1)</f>
        <v>0</v>
      </c>
      <c r="O14" s="58">
        <f>SUMIFS(Реестр!$C:$C,Реестр!$H:$H,O$3,Реестр!$E:$E,$C14)*IF($A14="-",-1,1)</f>
        <v>0</v>
      </c>
      <c r="P14" s="59">
        <f t="shared" si="3"/>
        <v>1208344</v>
      </c>
    </row>
    <row r="15" spans="1:16" s="1" customFormat="1" ht="18" customHeight="1" x14ac:dyDescent="0.3">
      <c r="A15" s="30" t="s">
        <v>86</v>
      </c>
      <c r="B15" s="31">
        <v>12203</v>
      </c>
      <c r="C15" s="32" t="s">
        <v>34</v>
      </c>
      <c r="D15" s="58">
        <f>SUMIFS(Реестр!$C:$C,Реестр!$H:$H,D$3,Реестр!$E:$E,$C15)*IF($A15="-",-1,1)</f>
        <v>3200</v>
      </c>
      <c r="E15" s="58">
        <f>SUMIFS(Реестр!$C:$C,Реестр!$H:$H,E$3,Реестр!$E:$E,$C15)*IF($A15="-",-1,1)</f>
        <v>5400</v>
      </c>
      <c r="F15" s="58">
        <f>SUMIFS(Реестр!$C:$C,Реестр!$H:$H,F$3,Реестр!$E:$E,$C15)*IF($A15="-",-1,1)</f>
        <v>2600</v>
      </c>
      <c r="G15" s="58">
        <f>SUMIFS(Реестр!$C:$C,Реестр!$H:$H,G$3,Реестр!$E:$E,$C15)*IF($A15="-",-1,1)</f>
        <v>8400</v>
      </c>
      <c r="H15" s="58">
        <f>SUMIFS(Реестр!$C:$C,Реестр!$H:$H,H$3,Реестр!$E:$E,$C15)*IF($A15="-",-1,1)</f>
        <v>7500</v>
      </c>
      <c r="I15" s="58">
        <f>SUMIFS(Реестр!$C:$C,Реестр!$H:$H,I$3,Реестр!$E:$E,$C15)*IF($A15="-",-1,1)</f>
        <v>4000</v>
      </c>
      <c r="J15" s="58">
        <f>SUMIFS(Реестр!$C:$C,Реестр!$H:$H,J$3,Реестр!$E:$E,$C15)*IF($A15="-",-1,1)</f>
        <v>0</v>
      </c>
      <c r="K15" s="58">
        <f>SUMIFS(Реестр!$C:$C,Реестр!$H:$H,K$3,Реестр!$E:$E,$C15)*IF($A15="-",-1,1)</f>
        <v>0</v>
      </c>
      <c r="L15" s="58">
        <f>SUMIFS(Реестр!$C:$C,Реестр!$H:$H,L$3,Реестр!$E:$E,$C15)*IF($A15="-",-1,1)</f>
        <v>0</v>
      </c>
      <c r="M15" s="58">
        <f>SUMIFS(Реестр!$C:$C,Реестр!$H:$H,M$3,Реестр!$E:$E,$C15)*IF($A15="-",-1,1)</f>
        <v>0</v>
      </c>
      <c r="N15" s="58">
        <f>SUMIFS(Реестр!$C:$C,Реестр!$H:$H,N$3,Реестр!$E:$E,$C15)*IF($A15="-",-1,1)</f>
        <v>0</v>
      </c>
      <c r="O15" s="58">
        <f>SUMIFS(Реестр!$C:$C,Реестр!$H:$H,O$3,Реестр!$E:$E,$C15)*IF($A15="-",-1,1)</f>
        <v>0</v>
      </c>
      <c r="P15" s="59">
        <f t="shared" si="3"/>
        <v>31100</v>
      </c>
    </row>
    <row r="16" spans="1:16" s="22" customFormat="1" ht="18" customHeight="1" x14ac:dyDescent="0.3">
      <c r="A16" s="33"/>
      <c r="B16" s="34">
        <v>12300</v>
      </c>
      <c r="C16" s="35" t="s">
        <v>35</v>
      </c>
      <c r="D16" s="60">
        <f>SUM(D17:D20)</f>
        <v>1287986</v>
      </c>
      <c r="E16" s="60">
        <f t="shared" ref="E16:O16" si="5">SUM(E17:E20)</f>
        <v>1513831</v>
      </c>
      <c r="F16" s="60">
        <f t="shared" si="5"/>
        <v>937434</v>
      </c>
      <c r="G16" s="60">
        <f t="shared" si="5"/>
        <v>1321429</v>
      </c>
      <c r="H16" s="60">
        <f t="shared" si="5"/>
        <v>1086377</v>
      </c>
      <c r="I16" s="60">
        <f t="shared" si="5"/>
        <v>1664534</v>
      </c>
      <c r="J16" s="60">
        <f t="shared" si="5"/>
        <v>0</v>
      </c>
      <c r="K16" s="60">
        <f t="shared" si="5"/>
        <v>0</v>
      </c>
      <c r="L16" s="60">
        <f t="shared" si="5"/>
        <v>0</v>
      </c>
      <c r="M16" s="60">
        <f t="shared" si="5"/>
        <v>0</v>
      </c>
      <c r="N16" s="60">
        <f t="shared" si="5"/>
        <v>0</v>
      </c>
      <c r="O16" s="60">
        <f t="shared" si="5"/>
        <v>0</v>
      </c>
      <c r="P16" s="61">
        <f t="shared" si="3"/>
        <v>7811591</v>
      </c>
    </row>
    <row r="17" spans="1:16" s="1" customFormat="1" ht="18" customHeight="1" x14ac:dyDescent="0.3">
      <c r="A17" s="30" t="s">
        <v>86</v>
      </c>
      <c r="B17" s="31">
        <v>12301</v>
      </c>
      <c r="C17" s="32" t="s">
        <v>36</v>
      </c>
      <c r="D17" s="58">
        <f>SUMIFS(Реестр!$C:$C,Реестр!$H:$H,D$3,Реестр!$E:$E,$C17)*IF($A17="-",-1,1)</f>
        <v>107549</v>
      </c>
      <c r="E17" s="58">
        <f>SUMIFS(Реестр!$C:$C,Реестр!$H:$H,E$3,Реестр!$E:$E,$C17)*IF($A17="-",-1,1)</f>
        <v>117350</v>
      </c>
      <c r="F17" s="58">
        <f>SUMIFS(Реестр!$C:$C,Реестр!$H:$H,F$3,Реестр!$E:$E,$C17)*IF($A17="-",-1,1)</f>
        <v>125600</v>
      </c>
      <c r="G17" s="58">
        <f>SUMIFS(Реестр!$C:$C,Реестр!$H:$H,G$3,Реестр!$E:$E,$C17)*IF($A17="-",-1,1)</f>
        <v>133110</v>
      </c>
      <c r="H17" s="58">
        <f>SUMIFS(Реестр!$C:$C,Реестр!$H:$H,H$3,Реестр!$E:$E,$C17)*IF($A17="-",-1,1)</f>
        <v>147530</v>
      </c>
      <c r="I17" s="58">
        <f>SUMIFS(Реестр!$C:$C,Реестр!$H:$H,I$3,Реестр!$E:$E,$C17)*IF($A17="-",-1,1)</f>
        <v>150800</v>
      </c>
      <c r="J17" s="58">
        <f>SUMIFS(Реестр!$C:$C,Реестр!$H:$H,J$3,Реестр!$E:$E,$C17)*IF($A17="-",-1,1)</f>
        <v>0</v>
      </c>
      <c r="K17" s="58">
        <f>SUMIFS(Реестр!$C:$C,Реестр!$H:$H,K$3,Реестр!$E:$E,$C17)*IF($A17="-",-1,1)</f>
        <v>0</v>
      </c>
      <c r="L17" s="58">
        <f>SUMIFS(Реестр!$C:$C,Реестр!$H:$H,L$3,Реестр!$E:$E,$C17)*IF($A17="-",-1,1)</f>
        <v>0</v>
      </c>
      <c r="M17" s="58">
        <f>SUMIFS(Реестр!$C:$C,Реестр!$H:$H,M$3,Реестр!$E:$E,$C17)*IF($A17="-",-1,1)</f>
        <v>0</v>
      </c>
      <c r="N17" s="58">
        <f>SUMIFS(Реестр!$C:$C,Реестр!$H:$H,N$3,Реестр!$E:$E,$C17)*IF($A17="-",-1,1)</f>
        <v>0</v>
      </c>
      <c r="O17" s="58">
        <f>SUMIFS(Реестр!$C:$C,Реестр!$H:$H,O$3,Реестр!$E:$E,$C17)*IF($A17="-",-1,1)</f>
        <v>0</v>
      </c>
      <c r="P17" s="59">
        <f t="shared" si="3"/>
        <v>781939</v>
      </c>
    </row>
    <row r="18" spans="1:16" s="1" customFormat="1" ht="18" customHeight="1" x14ac:dyDescent="0.3">
      <c r="A18" s="30" t="s">
        <v>86</v>
      </c>
      <c r="B18" s="31">
        <v>12302</v>
      </c>
      <c r="C18" s="32" t="s">
        <v>37</v>
      </c>
      <c r="D18" s="58">
        <f>SUMIFS(Реестр!$C:$C,Реестр!$H:$H,D$3,Реестр!$E:$E,$C18)*IF($A18="-",-1,1)</f>
        <v>560437</v>
      </c>
      <c r="E18" s="58">
        <f>SUMIFS(Реестр!$C:$C,Реестр!$H:$H,E$3,Реестр!$E:$E,$C18)*IF($A18="-",-1,1)</f>
        <v>756481</v>
      </c>
      <c r="F18" s="58">
        <f>SUMIFS(Реестр!$C:$C,Реестр!$H:$H,F$3,Реестр!$E:$E,$C18)*IF($A18="-",-1,1)</f>
        <v>471834</v>
      </c>
      <c r="G18" s="58">
        <f>SUMIFS(Реестр!$C:$C,Реестр!$H:$H,G$3,Реестр!$E:$E,$C18)*IF($A18="-",-1,1)</f>
        <v>658319</v>
      </c>
      <c r="H18" s="58">
        <f>SUMIFS(Реестр!$C:$C,Реестр!$H:$H,H$3,Реестр!$E:$E,$C18)*IF($A18="-",-1,1)</f>
        <v>471847</v>
      </c>
      <c r="I18" s="58">
        <f>SUMIFS(Реестр!$C:$C,Реестр!$H:$H,I$3,Реестр!$E:$E,$C18)*IF($A18="-",-1,1)</f>
        <v>881734</v>
      </c>
      <c r="J18" s="58">
        <f>SUMIFS(Реестр!$C:$C,Реестр!$H:$H,J$3,Реестр!$E:$E,$C18)*IF($A18="-",-1,1)</f>
        <v>0</v>
      </c>
      <c r="K18" s="58">
        <f>SUMIFS(Реестр!$C:$C,Реестр!$H:$H,K$3,Реестр!$E:$E,$C18)*IF($A18="-",-1,1)</f>
        <v>0</v>
      </c>
      <c r="L18" s="58">
        <f>SUMIFS(Реестр!$C:$C,Реестр!$H:$H,L$3,Реестр!$E:$E,$C18)*IF($A18="-",-1,1)</f>
        <v>0</v>
      </c>
      <c r="M18" s="58">
        <f>SUMIFS(Реестр!$C:$C,Реестр!$H:$H,M$3,Реестр!$E:$E,$C18)*IF($A18="-",-1,1)</f>
        <v>0</v>
      </c>
      <c r="N18" s="58">
        <f>SUMIFS(Реестр!$C:$C,Реестр!$H:$H,N$3,Реестр!$E:$E,$C18)*IF($A18="-",-1,1)</f>
        <v>0</v>
      </c>
      <c r="O18" s="58">
        <f>SUMIFS(Реестр!$C:$C,Реестр!$H:$H,O$3,Реестр!$E:$E,$C18)*IF($A18="-",-1,1)</f>
        <v>0</v>
      </c>
      <c r="P18" s="59">
        <f t="shared" si="3"/>
        <v>3800652</v>
      </c>
    </row>
    <row r="19" spans="1:16" s="1" customFormat="1" ht="18" customHeight="1" x14ac:dyDescent="0.3">
      <c r="A19" s="30" t="s">
        <v>86</v>
      </c>
      <c r="B19" s="31">
        <v>12303</v>
      </c>
      <c r="C19" s="32" t="s">
        <v>38</v>
      </c>
      <c r="D19" s="58">
        <f>SUMIFS(Реестр!$C:$C,Реестр!$H:$H,D$3,Реестр!$E:$E,$C19)*IF($A19="-",-1,1)</f>
        <v>620000</v>
      </c>
      <c r="E19" s="58">
        <f>SUMIFS(Реестр!$C:$C,Реестр!$H:$H,E$3,Реестр!$E:$E,$C19)*IF($A19="-",-1,1)</f>
        <v>640000</v>
      </c>
      <c r="F19" s="58">
        <f>SUMIFS(Реестр!$C:$C,Реестр!$H:$H,F$3,Реестр!$E:$E,$C19)*IF($A19="-",-1,1)</f>
        <v>340000</v>
      </c>
      <c r="G19" s="58">
        <f>SUMIFS(Реестр!$C:$C,Реестр!$H:$H,G$3,Реестр!$E:$E,$C19)*IF($A19="-",-1,1)</f>
        <v>530000</v>
      </c>
      <c r="H19" s="58">
        <f>SUMIFS(Реестр!$C:$C,Реестр!$H:$H,H$3,Реестр!$E:$E,$C19)*IF($A19="-",-1,1)</f>
        <v>467000</v>
      </c>
      <c r="I19" s="58">
        <f>SUMIFS(Реестр!$C:$C,Реестр!$H:$H,I$3,Реестр!$E:$E,$C19)*IF($A19="-",-1,1)</f>
        <v>632000</v>
      </c>
      <c r="J19" s="58">
        <f>SUMIFS(Реестр!$C:$C,Реестр!$H:$H,J$3,Реестр!$E:$E,$C19)*IF($A19="-",-1,1)</f>
        <v>0</v>
      </c>
      <c r="K19" s="58">
        <f>SUMIFS(Реестр!$C:$C,Реестр!$H:$H,K$3,Реестр!$E:$E,$C19)*IF($A19="-",-1,1)</f>
        <v>0</v>
      </c>
      <c r="L19" s="58">
        <f>SUMIFS(Реестр!$C:$C,Реестр!$H:$H,L$3,Реестр!$E:$E,$C19)*IF($A19="-",-1,1)</f>
        <v>0</v>
      </c>
      <c r="M19" s="58">
        <f>SUMIFS(Реестр!$C:$C,Реестр!$H:$H,M$3,Реестр!$E:$E,$C19)*IF($A19="-",-1,1)</f>
        <v>0</v>
      </c>
      <c r="N19" s="58">
        <f>SUMIFS(Реестр!$C:$C,Реестр!$H:$H,N$3,Реестр!$E:$E,$C19)*IF($A19="-",-1,1)</f>
        <v>0</v>
      </c>
      <c r="O19" s="58">
        <f>SUMIFS(Реестр!$C:$C,Реестр!$H:$H,O$3,Реестр!$E:$E,$C19)*IF($A19="-",-1,1)</f>
        <v>0</v>
      </c>
      <c r="P19" s="59">
        <f t="shared" si="3"/>
        <v>3229000</v>
      </c>
    </row>
    <row r="20" spans="1:16" s="1" customFormat="1" ht="18" customHeight="1" x14ac:dyDescent="0.3">
      <c r="A20" s="30" t="s">
        <v>86</v>
      </c>
      <c r="B20" s="31">
        <v>12304</v>
      </c>
      <c r="C20" s="32" t="s">
        <v>39</v>
      </c>
      <c r="D20" s="58">
        <f>SUMIFS(Реестр!$C:$C,Реестр!$H:$H,D$3,Реестр!$E:$E,$C20)*IF($A20="-",-1,1)</f>
        <v>0</v>
      </c>
      <c r="E20" s="58">
        <f>SUMIFS(Реестр!$C:$C,Реестр!$H:$H,E$3,Реестр!$E:$E,$C20)*IF($A20="-",-1,1)</f>
        <v>0</v>
      </c>
      <c r="F20" s="58">
        <f>SUMIFS(Реестр!$C:$C,Реестр!$H:$H,F$3,Реестр!$E:$E,$C20)*IF($A20="-",-1,1)</f>
        <v>0</v>
      </c>
      <c r="G20" s="58">
        <f>SUMIFS(Реестр!$C:$C,Реестр!$H:$H,G$3,Реестр!$E:$E,$C20)*IF($A20="-",-1,1)</f>
        <v>0</v>
      </c>
      <c r="H20" s="58">
        <f>SUMIFS(Реестр!$C:$C,Реестр!$H:$H,H$3,Реестр!$E:$E,$C20)*IF($A20="-",-1,1)</f>
        <v>0</v>
      </c>
      <c r="I20" s="58">
        <f>SUMIFS(Реестр!$C:$C,Реестр!$H:$H,I$3,Реестр!$E:$E,$C20)*IF($A20="-",-1,1)</f>
        <v>0</v>
      </c>
      <c r="J20" s="58">
        <f>SUMIFS(Реестр!$C:$C,Реестр!$H:$H,J$3,Реестр!$E:$E,$C20)*IF($A20="-",-1,1)</f>
        <v>0</v>
      </c>
      <c r="K20" s="58">
        <f>SUMIFS(Реестр!$C:$C,Реестр!$H:$H,K$3,Реестр!$E:$E,$C20)*IF($A20="-",-1,1)</f>
        <v>0</v>
      </c>
      <c r="L20" s="58">
        <f>SUMIFS(Реестр!$C:$C,Реестр!$H:$H,L$3,Реестр!$E:$E,$C20)*IF($A20="-",-1,1)</f>
        <v>0</v>
      </c>
      <c r="M20" s="58">
        <f>SUMIFS(Реестр!$C:$C,Реестр!$H:$H,M$3,Реестр!$E:$E,$C20)*IF($A20="-",-1,1)</f>
        <v>0</v>
      </c>
      <c r="N20" s="58">
        <f>SUMIFS(Реестр!$C:$C,Реестр!$H:$H,N$3,Реестр!$E:$E,$C20)*IF($A20="-",-1,1)</f>
        <v>0</v>
      </c>
      <c r="O20" s="58">
        <f>SUMIFS(Реестр!$C:$C,Реестр!$H:$H,O$3,Реестр!$E:$E,$C20)*IF($A20="-",-1,1)</f>
        <v>0</v>
      </c>
      <c r="P20" s="59">
        <f t="shared" si="3"/>
        <v>0</v>
      </c>
    </row>
    <row r="21" spans="1:16" s="22" customFormat="1" ht="18" customHeight="1" x14ac:dyDescent="0.3">
      <c r="A21" s="33"/>
      <c r="B21" s="34">
        <v>12400</v>
      </c>
      <c r="C21" s="35" t="s">
        <v>40</v>
      </c>
      <c r="D21" s="60">
        <f>SUM(D22:D26)</f>
        <v>191924</v>
      </c>
      <c r="E21" s="60">
        <f t="shared" ref="E21:O21" si="6">SUM(E22:E26)</f>
        <v>210332</v>
      </c>
      <c r="F21" s="60">
        <f t="shared" si="6"/>
        <v>242783</v>
      </c>
      <c r="G21" s="60">
        <f t="shared" si="6"/>
        <v>170234</v>
      </c>
      <c r="H21" s="60">
        <f t="shared" si="6"/>
        <v>190742</v>
      </c>
      <c r="I21" s="60">
        <f t="shared" si="6"/>
        <v>103843</v>
      </c>
      <c r="J21" s="60">
        <f t="shared" si="6"/>
        <v>0</v>
      </c>
      <c r="K21" s="60">
        <f t="shared" si="6"/>
        <v>0</v>
      </c>
      <c r="L21" s="60">
        <f t="shared" si="6"/>
        <v>0</v>
      </c>
      <c r="M21" s="60">
        <f t="shared" si="6"/>
        <v>0</v>
      </c>
      <c r="N21" s="60">
        <f t="shared" si="6"/>
        <v>0</v>
      </c>
      <c r="O21" s="60">
        <f t="shared" si="6"/>
        <v>0</v>
      </c>
      <c r="P21" s="61">
        <f t="shared" si="3"/>
        <v>1109858</v>
      </c>
    </row>
    <row r="22" spans="1:16" s="1" customFormat="1" ht="18" customHeight="1" x14ac:dyDescent="0.3">
      <c r="A22" s="30" t="s">
        <v>86</v>
      </c>
      <c r="B22" s="31">
        <v>12401</v>
      </c>
      <c r="C22" s="32" t="s">
        <v>41</v>
      </c>
      <c r="D22" s="58">
        <f>SUMIFS(Реестр!$C:$C,Реестр!$H:$H,D$3,Реестр!$E:$E,$C22)*IF($A22="-",-1,1)</f>
        <v>44618</v>
      </c>
      <c r="E22" s="58">
        <f>SUMIFS(Реестр!$C:$C,Реестр!$H:$H,E$3,Реестр!$E:$E,$C22)*IF($A22="-",-1,1)</f>
        <v>21332</v>
      </c>
      <c r="F22" s="58">
        <f>SUMIFS(Реестр!$C:$C,Реестр!$H:$H,F$3,Реестр!$E:$E,$C22)*IF($A22="-",-1,1)</f>
        <v>52486</v>
      </c>
      <c r="G22" s="58">
        <f>SUMIFS(Реестр!$C:$C,Реестр!$H:$H,G$3,Реестр!$E:$E,$C22)*IF($A22="-",-1,1)</f>
        <v>15975</v>
      </c>
      <c r="H22" s="58">
        <f>SUMIFS(Реестр!$C:$C,Реестр!$H:$H,H$3,Реестр!$E:$E,$C22)*IF($A22="-",-1,1)</f>
        <v>23674</v>
      </c>
      <c r="I22" s="58">
        <f>SUMIFS(Реестр!$C:$C,Реестр!$H:$H,I$3,Реестр!$E:$E,$C22)*IF($A22="-",-1,1)</f>
        <v>21945</v>
      </c>
      <c r="J22" s="58">
        <f>SUMIFS(Реестр!$C:$C,Реестр!$H:$H,J$3,Реестр!$E:$E,$C22)*IF($A22="-",-1,1)</f>
        <v>0</v>
      </c>
      <c r="K22" s="58">
        <f>SUMIFS(Реестр!$C:$C,Реестр!$H:$H,K$3,Реестр!$E:$E,$C22)*IF($A22="-",-1,1)</f>
        <v>0</v>
      </c>
      <c r="L22" s="58">
        <f>SUMIFS(Реестр!$C:$C,Реестр!$H:$H,L$3,Реестр!$E:$E,$C22)*IF($A22="-",-1,1)</f>
        <v>0</v>
      </c>
      <c r="M22" s="58">
        <f>SUMIFS(Реестр!$C:$C,Реестр!$H:$H,M$3,Реестр!$E:$E,$C22)*IF($A22="-",-1,1)</f>
        <v>0</v>
      </c>
      <c r="N22" s="58">
        <f>SUMIFS(Реестр!$C:$C,Реестр!$H:$H,N$3,Реестр!$E:$E,$C22)*IF($A22="-",-1,1)</f>
        <v>0</v>
      </c>
      <c r="O22" s="58">
        <f>SUMIFS(Реестр!$C:$C,Реестр!$H:$H,O$3,Реестр!$E:$E,$C22)*IF($A22="-",-1,1)</f>
        <v>0</v>
      </c>
      <c r="P22" s="59">
        <f t="shared" si="3"/>
        <v>180030</v>
      </c>
    </row>
    <row r="23" spans="1:16" s="1" customFormat="1" ht="18" customHeight="1" x14ac:dyDescent="0.3">
      <c r="A23" s="30" t="s">
        <v>86</v>
      </c>
      <c r="B23" s="31">
        <v>12402</v>
      </c>
      <c r="C23" s="32" t="s">
        <v>42</v>
      </c>
      <c r="D23" s="58">
        <f>SUMIFS(Реестр!$C:$C,Реестр!$H:$H,D$3,Реестр!$E:$E,$C23)*IF($A23="-",-1,1)</f>
        <v>37668</v>
      </c>
      <c r="E23" s="58">
        <f>SUMIFS(Реестр!$C:$C,Реестр!$H:$H,E$3,Реестр!$E:$E,$C23)*IF($A23="-",-1,1)</f>
        <v>36596</v>
      </c>
      <c r="F23" s="58">
        <f>SUMIFS(Реестр!$C:$C,Реестр!$H:$H,F$3,Реестр!$E:$E,$C23)*IF($A23="-",-1,1)</f>
        <v>54915</v>
      </c>
      <c r="G23" s="58">
        <f>SUMIFS(Реестр!$C:$C,Реестр!$H:$H,G$3,Реестр!$E:$E,$C23)*IF($A23="-",-1,1)</f>
        <v>38067</v>
      </c>
      <c r="H23" s="58">
        <f>SUMIFS(Реестр!$C:$C,Реестр!$H:$H,H$3,Реестр!$E:$E,$C23)*IF($A23="-",-1,1)</f>
        <v>29533</v>
      </c>
      <c r="I23" s="58">
        <f>SUMIFS(Реестр!$C:$C,Реестр!$H:$H,I$3,Реестр!$E:$E,$C23)*IF($A23="-",-1,1)</f>
        <v>27686</v>
      </c>
      <c r="J23" s="58">
        <f>SUMIFS(Реестр!$C:$C,Реестр!$H:$H,J$3,Реестр!$E:$E,$C23)*IF($A23="-",-1,1)</f>
        <v>0</v>
      </c>
      <c r="K23" s="58">
        <f>SUMIFS(Реестр!$C:$C,Реестр!$H:$H,K$3,Реестр!$E:$E,$C23)*IF($A23="-",-1,1)</f>
        <v>0</v>
      </c>
      <c r="L23" s="58">
        <f>SUMIFS(Реестр!$C:$C,Реестр!$H:$H,L$3,Реестр!$E:$E,$C23)*IF($A23="-",-1,1)</f>
        <v>0</v>
      </c>
      <c r="M23" s="58">
        <f>SUMIFS(Реестр!$C:$C,Реестр!$H:$H,M$3,Реестр!$E:$E,$C23)*IF($A23="-",-1,1)</f>
        <v>0</v>
      </c>
      <c r="N23" s="58">
        <f>SUMIFS(Реестр!$C:$C,Реестр!$H:$H,N$3,Реестр!$E:$E,$C23)*IF($A23="-",-1,1)</f>
        <v>0</v>
      </c>
      <c r="O23" s="58">
        <f>SUMIFS(Реестр!$C:$C,Реестр!$H:$H,O$3,Реестр!$E:$E,$C23)*IF($A23="-",-1,1)</f>
        <v>0</v>
      </c>
      <c r="P23" s="59">
        <f t="shared" si="3"/>
        <v>224465</v>
      </c>
    </row>
    <row r="24" spans="1:16" s="1" customFormat="1" ht="18" customHeight="1" x14ac:dyDescent="0.3">
      <c r="A24" s="30" t="s">
        <v>86</v>
      </c>
      <c r="B24" s="31">
        <v>12403</v>
      </c>
      <c r="C24" s="32" t="s">
        <v>43</v>
      </c>
      <c r="D24" s="58">
        <f>SUMIFS(Реестр!$C:$C,Реестр!$H:$H,D$3,Реестр!$E:$E,$C24)*IF($A24="-",-1,1)</f>
        <v>32619</v>
      </c>
      <c r="E24" s="58">
        <f>SUMIFS(Реестр!$C:$C,Реестр!$H:$H,E$3,Реестр!$E:$E,$C24)*IF($A24="-",-1,1)</f>
        <v>58852</v>
      </c>
      <c r="F24" s="58">
        <f>SUMIFS(Реестр!$C:$C,Реестр!$H:$H,F$3,Реестр!$E:$E,$C24)*IF($A24="-",-1,1)</f>
        <v>49530</v>
      </c>
      <c r="G24" s="58">
        <f>SUMIFS(Реестр!$C:$C,Реестр!$H:$H,G$3,Реестр!$E:$E,$C24)*IF($A24="-",-1,1)</f>
        <v>48980</v>
      </c>
      <c r="H24" s="58">
        <f>SUMIFS(Реестр!$C:$C,Реестр!$H:$H,H$3,Реестр!$E:$E,$C24)*IF($A24="-",-1,1)</f>
        <v>59729</v>
      </c>
      <c r="I24" s="58">
        <f>SUMIFS(Реестр!$C:$C,Реестр!$H:$H,I$3,Реестр!$E:$E,$C24)*IF($A24="-",-1,1)</f>
        <v>14672</v>
      </c>
      <c r="J24" s="58">
        <f>SUMIFS(Реестр!$C:$C,Реестр!$H:$H,J$3,Реестр!$E:$E,$C24)*IF($A24="-",-1,1)</f>
        <v>0</v>
      </c>
      <c r="K24" s="58">
        <f>SUMIFS(Реестр!$C:$C,Реестр!$H:$H,K$3,Реестр!$E:$E,$C24)*IF($A24="-",-1,1)</f>
        <v>0</v>
      </c>
      <c r="L24" s="58">
        <f>SUMIFS(Реестр!$C:$C,Реестр!$H:$H,L$3,Реестр!$E:$E,$C24)*IF($A24="-",-1,1)</f>
        <v>0</v>
      </c>
      <c r="M24" s="58">
        <f>SUMIFS(Реестр!$C:$C,Реестр!$H:$H,M$3,Реестр!$E:$E,$C24)*IF($A24="-",-1,1)</f>
        <v>0</v>
      </c>
      <c r="N24" s="58">
        <f>SUMIFS(Реестр!$C:$C,Реестр!$H:$H,N$3,Реестр!$E:$E,$C24)*IF($A24="-",-1,1)</f>
        <v>0</v>
      </c>
      <c r="O24" s="58">
        <f>SUMIFS(Реестр!$C:$C,Реестр!$H:$H,O$3,Реестр!$E:$E,$C24)*IF($A24="-",-1,1)</f>
        <v>0</v>
      </c>
      <c r="P24" s="59">
        <f t="shared" si="3"/>
        <v>264382</v>
      </c>
    </row>
    <row r="25" spans="1:16" s="1" customFormat="1" ht="18" customHeight="1" x14ac:dyDescent="0.3">
      <c r="A25" s="30" t="s">
        <v>86</v>
      </c>
      <c r="B25" s="31">
        <v>12404</v>
      </c>
      <c r="C25" s="32" t="s">
        <v>44</v>
      </c>
      <c r="D25" s="58">
        <f>SUMIFS(Реестр!$C:$C,Реестр!$H:$H,D$3,Реестр!$E:$E,$C25)*IF($A25="-",-1,1)</f>
        <v>24537</v>
      </c>
      <c r="E25" s="58">
        <f>SUMIFS(Реестр!$C:$C,Реестр!$H:$H,E$3,Реестр!$E:$E,$C25)*IF($A25="-",-1,1)</f>
        <v>42637</v>
      </c>
      <c r="F25" s="58">
        <f>SUMIFS(Реестр!$C:$C,Реестр!$H:$H,F$3,Реестр!$E:$E,$C25)*IF($A25="-",-1,1)</f>
        <v>45359</v>
      </c>
      <c r="G25" s="58">
        <f>SUMIFS(Реестр!$C:$C,Реестр!$H:$H,G$3,Реестр!$E:$E,$C25)*IF($A25="-",-1,1)</f>
        <v>23282</v>
      </c>
      <c r="H25" s="58">
        <f>SUMIFS(Реестр!$C:$C,Реестр!$H:$H,H$3,Реестр!$E:$E,$C25)*IF($A25="-",-1,1)</f>
        <v>32729</v>
      </c>
      <c r="I25" s="58">
        <f>SUMIFS(Реестр!$C:$C,Реестр!$H:$H,I$3,Реестр!$E:$E,$C25)*IF($A25="-",-1,1)</f>
        <v>16126</v>
      </c>
      <c r="J25" s="58">
        <f>SUMIFS(Реестр!$C:$C,Реестр!$H:$H,J$3,Реестр!$E:$E,$C25)*IF($A25="-",-1,1)</f>
        <v>0</v>
      </c>
      <c r="K25" s="58">
        <f>SUMIFS(Реестр!$C:$C,Реестр!$H:$H,K$3,Реестр!$E:$E,$C25)*IF($A25="-",-1,1)</f>
        <v>0</v>
      </c>
      <c r="L25" s="58">
        <f>SUMIFS(Реестр!$C:$C,Реестр!$H:$H,L$3,Реестр!$E:$E,$C25)*IF($A25="-",-1,1)</f>
        <v>0</v>
      </c>
      <c r="M25" s="58">
        <f>SUMIFS(Реестр!$C:$C,Реестр!$H:$H,M$3,Реестр!$E:$E,$C25)*IF($A25="-",-1,1)</f>
        <v>0</v>
      </c>
      <c r="N25" s="58">
        <f>SUMIFS(Реестр!$C:$C,Реестр!$H:$H,N$3,Реестр!$E:$E,$C25)*IF($A25="-",-1,1)</f>
        <v>0</v>
      </c>
      <c r="O25" s="58">
        <f>SUMIFS(Реестр!$C:$C,Реестр!$H:$H,O$3,Реестр!$E:$E,$C25)*IF($A25="-",-1,1)</f>
        <v>0</v>
      </c>
      <c r="P25" s="59">
        <f t="shared" si="3"/>
        <v>184670</v>
      </c>
    </row>
    <row r="26" spans="1:16" s="1" customFormat="1" ht="18" customHeight="1" x14ac:dyDescent="0.3">
      <c r="A26" s="30" t="s">
        <v>86</v>
      </c>
      <c r="B26" s="31">
        <v>12405</v>
      </c>
      <c r="C26" s="32" t="s">
        <v>45</v>
      </c>
      <c r="D26" s="58">
        <f>SUMIFS(Реестр!$C:$C,Реестр!$H:$H,D$3,Реестр!$E:$E,$C26)*IF($A26="-",-1,1)</f>
        <v>52482</v>
      </c>
      <c r="E26" s="58">
        <f>SUMIFS(Реестр!$C:$C,Реестр!$H:$H,E$3,Реестр!$E:$E,$C26)*IF($A26="-",-1,1)</f>
        <v>50915</v>
      </c>
      <c r="F26" s="58">
        <f>SUMIFS(Реестр!$C:$C,Реестр!$H:$H,F$3,Реестр!$E:$E,$C26)*IF($A26="-",-1,1)</f>
        <v>40493</v>
      </c>
      <c r="G26" s="58">
        <f>SUMIFS(Реестр!$C:$C,Реестр!$H:$H,G$3,Реестр!$E:$E,$C26)*IF($A26="-",-1,1)</f>
        <v>43930</v>
      </c>
      <c r="H26" s="58">
        <f>SUMIFS(Реестр!$C:$C,Реестр!$H:$H,H$3,Реестр!$E:$E,$C26)*IF($A26="-",-1,1)</f>
        <v>45077</v>
      </c>
      <c r="I26" s="58">
        <f>SUMIFS(Реестр!$C:$C,Реестр!$H:$H,I$3,Реестр!$E:$E,$C26)*IF($A26="-",-1,1)</f>
        <v>23414</v>
      </c>
      <c r="J26" s="58">
        <f>SUMIFS(Реестр!$C:$C,Реестр!$H:$H,J$3,Реестр!$E:$E,$C26)*IF($A26="-",-1,1)</f>
        <v>0</v>
      </c>
      <c r="K26" s="58">
        <f>SUMIFS(Реестр!$C:$C,Реестр!$H:$H,K$3,Реестр!$E:$E,$C26)*IF($A26="-",-1,1)</f>
        <v>0</v>
      </c>
      <c r="L26" s="58">
        <f>SUMIFS(Реестр!$C:$C,Реестр!$H:$H,L$3,Реестр!$E:$E,$C26)*IF($A26="-",-1,1)</f>
        <v>0</v>
      </c>
      <c r="M26" s="58">
        <f>SUMIFS(Реестр!$C:$C,Реестр!$H:$H,M$3,Реестр!$E:$E,$C26)*IF($A26="-",-1,1)</f>
        <v>0</v>
      </c>
      <c r="N26" s="58">
        <f>SUMIFS(Реестр!$C:$C,Реестр!$H:$H,N$3,Реестр!$E:$E,$C26)*IF($A26="-",-1,1)</f>
        <v>0</v>
      </c>
      <c r="O26" s="58">
        <f>SUMIFS(Реестр!$C:$C,Реестр!$H:$H,O$3,Реестр!$E:$E,$C26)*IF($A26="-",-1,1)</f>
        <v>0</v>
      </c>
      <c r="P26" s="59">
        <f t="shared" si="3"/>
        <v>256311</v>
      </c>
    </row>
    <row r="27" spans="1:16" s="22" customFormat="1" ht="18" customHeight="1" x14ac:dyDescent="0.3">
      <c r="A27" s="33"/>
      <c r="B27" s="34">
        <v>12500</v>
      </c>
      <c r="C27" s="35" t="s">
        <v>46</v>
      </c>
      <c r="D27" s="60">
        <f>SUM(D28:D32)</f>
        <v>126401</v>
      </c>
      <c r="E27" s="60">
        <f t="shared" ref="E27:O27" si="7">SUM(E28:E32)</f>
        <v>182972</v>
      </c>
      <c r="F27" s="60">
        <f t="shared" si="7"/>
        <v>167907</v>
      </c>
      <c r="G27" s="60">
        <f t="shared" si="7"/>
        <v>141078</v>
      </c>
      <c r="H27" s="60">
        <f t="shared" si="7"/>
        <v>181992</v>
      </c>
      <c r="I27" s="60">
        <f t="shared" si="7"/>
        <v>200745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1">
        <f t="shared" si="3"/>
        <v>1001095</v>
      </c>
    </row>
    <row r="28" spans="1:16" s="1" customFormat="1" ht="18" customHeight="1" x14ac:dyDescent="0.3">
      <c r="A28" s="30" t="s">
        <v>86</v>
      </c>
      <c r="B28" s="31">
        <v>12501</v>
      </c>
      <c r="C28" s="32" t="s">
        <v>47</v>
      </c>
      <c r="D28" s="58">
        <f>SUMIFS(Реестр!$C:$C,Реестр!$H:$H,D$3,Реестр!$E:$E,$C28)*IF($A28="-",-1,1)</f>
        <v>31154</v>
      </c>
      <c r="E28" s="58">
        <f>SUMIFS(Реестр!$C:$C,Реестр!$H:$H,E$3,Реестр!$E:$E,$C28)*IF($A28="-",-1,1)</f>
        <v>24957</v>
      </c>
      <c r="F28" s="58">
        <f>SUMIFS(Реестр!$C:$C,Реестр!$H:$H,F$3,Реестр!$E:$E,$C28)*IF($A28="-",-1,1)</f>
        <v>50457</v>
      </c>
      <c r="G28" s="58">
        <f>SUMIFS(Реестр!$C:$C,Реестр!$H:$H,G$3,Реестр!$E:$E,$C28)*IF($A28="-",-1,1)</f>
        <v>23451</v>
      </c>
      <c r="H28" s="58">
        <f>SUMIFS(Реестр!$C:$C,Реестр!$H:$H,H$3,Реестр!$E:$E,$C28)*IF($A28="-",-1,1)</f>
        <v>50320</v>
      </c>
      <c r="I28" s="58">
        <f>SUMIFS(Реестр!$C:$C,Реестр!$H:$H,I$3,Реестр!$E:$E,$C28)*IF($A28="-",-1,1)</f>
        <v>43374</v>
      </c>
      <c r="J28" s="58">
        <f>SUMIFS(Реестр!$C:$C,Реестр!$H:$H,J$3,Реестр!$E:$E,$C28)*IF($A28="-",-1,1)</f>
        <v>0</v>
      </c>
      <c r="K28" s="58">
        <f>SUMIFS(Реестр!$C:$C,Реестр!$H:$H,K$3,Реестр!$E:$E,$C28)*IF($A28="-",-1,1)</f>
        <v>0</v>
      </c>
      <c r="L28" s="58">
        <f>SUMIFS(Реестр!$C:$C,Реестр!$H:$H,L$3,Реестр!$E:$E,$C28)*IF($A28="-",-1,1)</f>
        <v>0</v>
      </c>
      <c r="M28" s="58">
        <f>SUMIFS(Реестр!$C:$C,Реестр!$H:$H,M$3,Реестр!$E:$E,$C28)*IF($A28="-",-1,1)</f>
        <v>0</v>
      </c>
      <c r="N28" s="58">
        <f>SUMIFS(Реестр!$C:$C,Реестр!$H:$H,N$3,Реестр!$E:$E,$C28)*IF($A28="-",-1,1)</f>
        <v>0</v>
      </c>
      <c r="O28" s="58">
        <f>SUMIFS(Реестр!$C:$C,Реестр!$H:$H,O$3,Реестр!$E:$E,$C28)*IF($A28="-",-1,1)</f>
        <v>0</v>
      </c>
      <c r="P28" s="59">
        <f t="shared" si="3"/>
        <v>223713</v>
      </c>
    </row>
    <row r="29" spans="1:16" s="1" customFormat="1" ht="18" customHeight="1" x14ac:dyDescent="0.3">
      <c r="A29" s="30" t="s">
        <v>86</v>
      </c>
      <c r="B29" s="31">
        <v>12502</v>
      </c>
      <c r="C29" s="32" t="s">
        <v>48</v>
      </c>
      <c r="D29" s="58">
        <f>SUMIFS(Реестр!$C:$C,Реестр!$H:$H,D$3,Реестр!$E:$E,$C29)*IF($A29="-",-1,1)</f>
        <v>16162</v>
      </c>
      <c r="E29" s="58">
        <f>SUMIFS(Реестр!$C:$C,Реестр!$H:$H,E$3,Реестр!$E:$E,$C29)*IF($A29="-",-1,1)</f>
        <v>11609</v>
      </c>
      <c r="F29" s="58">
        <f>SUMIFS(Реестр!$C:$C,Реестр!$H:$H,F$3,Реестр!$E:$E,$C29)*IF($A29="-",-1,1)</f>
        <v>14729</v>
      </c>
      <c r="G29" s="58">
        <f>SUMIFS(Реестр!$C:$C,Реестр!$H:$H,G$3,Реестр!$E:$E,$C29)*IF($A29="-",-1,1)</f>
        <v>30250</v>
      </c>
      <c r="H29" s="58">
        <f>SUMIFS(Реестр!$C:$C,Реестр!$H:$H,H$3,Реестр!$E:$E,$C29)*IF($A29="-",-1,1)</f>
        <v>13317</v>
      </c>
      <c r="I29" s="58">
        <f>SUMIFS(Реестр!$C:$C,Реестр!$H:$H,I$3,Реестр!$E:$E,$C29)*IF($A29="-",-1,1)</f>
        <v>32198</v>
      </c>
      <c r="J29" s="58">
        <f>SUMIFS(Реестр!$C:$C,Реестр!$H:$H,J$3,Реестр!$E:$E,$C29)*IF($A29="-",-1,1)</f>
        <v>0</v>
      </c>
      <c r="K29" s="58">
        <f>SUMIFS(Реестр!$C:$C,Реестр!$H:$H,K$3,Реестр!$E:$E,$C29)*IF($A29="-",-1,1)</f>
        <v>0</v>
      </c>
      <c r="L29" s="58">
        <f>SUMIFS(Реестр!$C:$C,Реестр!$H:$H,L$3,Реестр!$E:$E,$C29)*IF($A29="-",-1,1)</f>
        <v>0</v>
      </c>
      <c r="M29" s="58">
        <f>SUMIFS(Реестр!$C:$C,Реестр!$H:$H,M$3,Реестр!$E:$E,$C29)*IF($A29="-",-1,1)</f>
        <v>0</v>
      </c>
      <c r="N29" s="58">
        <f>SUMIFS(Реестр!$C:$C,Реестр!$H:$H,N$3,Реестр!$E:$E,$C29)*IF($A29="-",-1,1)</f>
        <v>0</v>
      </c>
      <c r="O29" s="58">
        <f>SUMIFS(Реестр!$C:$C,Реестр!$H:$H,O$3,Реестр!$E:$E,$C29)*IF($A29="-",-1,1)</f>
        <v>0</v>
      </c>
      <c r="P29" s="59">
        <f t="shared" si="3"/>
        <v>118265</v>
      </c>
    </row>
    <row r="30" spans="1:16" s="1" customFormat="1" ht="18" customHeight="1" x14ac:dyDescent="0.3">
      <c r="A30" s="30" t="s">
        <v>86</v>
      </c>
      <c r="B30" s="31">
        <v>12503</v>
      </c>
      <c r="C30" s="32" t="s">
        <v>49</v>
      </c>
      <c r="D30" s="58">
        <f>SUMIFS(Реестр!$C:$C,Реестр!$H:$H,D$3,Реестр!$E:$E,$C30)*IF($A30="-",-1,1)</f>
        <v>41516</v>
      </c>
      <c r="E30" s="58">
        <f>SUMIFS(Реестр!$C:$C,Реестр!$H:$H,E$3,Реестр!$E:$E,$C30)*IF($A30="-",-1,1)</f>
        <v>57493</v>
      </c>
      <c r="F30" s="58">
        <f>SUMIFS(Реестр!$C:$C,Реестр!$H:$H,F$3,Реестр!$E:$E,$C30)*IF($A30="-",-1,1)</f>
        <v>15358</v>
      </c>
      <c r="G30" s="58">
        <f>SUMIFS(Реестр!$C:$C,Реестр!$H:$H,G$3,Реестр!$E:$E,$C30)*IF($A30="-",-1,1)</f>
        <v>43327</v>
      </c>
      <c r="H30" s="58">
        <f>SUMIFS(Реестр!$C:$C,Реестр!$H:$H,H$3,Реестр!$E:$E,$C30)*IF($A30="-",-1,1)</f>
        <v>18040</v>
      </c>
      <c r="I30" s="58">
        <f>SUMIFS(Реестр!$C:$C,Реестр!$H:$H,I$3,Реестр!$E:$E,$C30)*IF($A30="-",-1,1)</f>
        <v>40234</v>
      </c>
      <c r="J30" s="58">
        <f>SUMIFS(Реестр!$C:$C,Реестр!$H:$H,J$3,Реестр!$E:$E,$C30)*IF($A30="-",-1,1)</f>
        <v>0</v>
      </c>
      <c r="K30" s="58">
        <f>SUMIFS(Реестр!$C:$C,Реестр!$H:$H,K$3,Реестр!$E:$E,$C30)*IF($A30="-",-1,1)</f>
        <v>0</v>
      </c>
      <c r="L30" s="58">
        <f>SUMIFS(Реестр!$C:$C,Реестр!$H:$H,L$3,Реестр!$E:$E,$C30)*IF($A30="-",-1,1)</f>
        <v>0</v>
      </c>
      <c r="M30" s="58">
        <f>SUMIFS(Реестр!$C:$C,Реестр!$H:$H,M$3,Реестр!$E:$E,$C30)*IF($A30="-",-1,1)</f>
        <v>0</v>
      </c>
      <c r="N30" s="58">
        <f>SUMIFS(Реестр!$C:$C,Реестр!$H:$H,N$3,Реестр!$E:$E,$C30)*IF($A30="-",-1,1)</f>
        <v>0</v>
      </c>
      <c r="O30" s="58">
        <f>SUMIFS(Реестр!$C:$C,Реестр!$H:$H,O$3,Реестр!$E:$E,$C30)*IF($A30="-",-1,1)</f>
        <v>0</v>
      </c>
      <c r="P30" s="59">
        <f t="shared" si="3"/>
        <v>215968</v>
      </c>
    </row>
    <row r="31" spans="1:16" s="1" customFormat="1" ht="18" customHeight="1" x14ac:dyDescent="0.3">
      <c r="A31" s="30" t="s">
        <v>86</v>
      </c>
      <c r="B31" s="31">
        <v>12504</v>
      </c>
      <c r="C31" s="32" t="s">
        <v>50</v>
      </c>
      <c r="D31" s="58">
        <f>SUMIFS(Реестр!$C:$C,Реестр!$H:$H,D$3,Реестр!$E:$E,$C31)*IF($A31="-",-1,1)</f>
        <v>17296</v>
      </c>
      <c r="E31" s="58">
        <f>SUMIFS(Реестр!$C:$C,Реестр!$H:$H,E$3,Реестр!$E:$E,$C31)*IF($A31="-",-1,1)</f>
        <v>30691</v>
      </c>
      <c r="F31" s="58">
        <f>SUMIFS(Реестр!$C:$C,Реестр!$H:$H,F$3,Реестр!$E:$E,$C31)*IF($A31="-",-1,1)</f>
        <v>30835</v>
      </c>
      <c r="G31" s="58">
        <f>SUMIFS(Реестр!$C:$C,Реестр!$H:$H,G$3,Реестр!$E:$E,$C31)*IF($A31="-",-1,1)</f>
        <v>22318</v>
      </c>
      <c r="H31" s="58">
        <f>SUMIFS(Реестр!$C:$C,Реестр!$H:$H,H$3,Реестр!$E:$E,$C31)*IF($A31="-",-1,1)</f>
        <v>59097</v>
      </c>
      <c r="I31" s="58">
        <f>SUMIFS(Реестр!$C:$C,Реестр!$H:$H,I$3,Реестр!$E:$E,$C31)*IF($A31="-",-1,1)</f>
        <v>49960</v>
      </c>
      <c r="J31" s="58">
        <f>SUMIFS(Реестр!$C:$C,Реестр!$H:$H,J$3,Реестр!$E:$E,$C31)*IF($A31="-",-1,1)</f>
        <v>0</v>
      </c>
      <c r="K31" s="58">
        <f>SUMIFS(Реестр!$C:$C,Реестр!$H:$H,K$3,Реестр!$E:$E,$C31)*IF($A31="-",-1,1)</f>
        <v>0</v>
      </c>
      <c r="L31" s="58">
        <f>SUMIFS(Реестр!$C:$C,Реестр!$H:$H,L$3,Реестр!$E:$E,$C31)*IF($A31="-",-1,1)</f>
        <v>0</v>
      </c>
      <c r="M31" s="58">
        <f>SUMIFS(Реестр!$C:$C,Реестр!$H:$H,M$3,Реестр!$E:$E,$C31)*IF($A31="-",-1,1)</f>
        <v>0</v>
      </c>
      <c r="N31" s="58">
        <f>SUMIFS(Реестр!$C:$C,Реестр!$H:$H,N$3,Реестр!$E:$E,$C31)*IF($A31="-",-1,1)</f>
        <v>0</v>
      </c>
      <c r="O31" s="58">
        <f>SUMIFS(Реестр!$C:$C,Реестр!$H:$H,O$3,Реестр!$E:$E,$C31)*IF($A31="-",-1,1)</f>
        <v>0</v>
      </c>
      <c r="P31" s="59">
        <f t="shared" si="3"/>
        <v>210197</v>
      </c>
    </row>
    <row r="32" spans="1:16" s="1" customFormat="1" ht="18" customHeight="1" x14ac:dyDescent="0.3">
      <c r="A32" s="30" t="s">
        <v>86</v>
      </c>
      <c r="B32" s="31">
        <v>12505</v>
      </c>
      <c r="C32" s="32" t="s">
        <v>51</v>
      </c>
      <c r="D32" s="58">
        <f>SUMIFS(Реестр!$C:$C,Реестр!$H:$H,D$3,Реестр!$E:$E,$C32)*IF($A32="-",-1,1)</f>
        <v>20273</v>
      </c>
      <c r="E32" s="58">
        <f>SUMIFS(Реестр!$C:$C,Реестр!$H:$H,E$3,Реестр!$E:$E,$C32)*IF($A32="-",-1,1)</f>
        <v>58222</v>
      </c>
      <c r="F32" s="58">
        <f>SUMIFS(Реестр!$C:$C,Реестр!$H:$H,F$3,Реестр!$E:$E,$C32)*IF($A32="-",-1,1)</f>
        <v>56528</v>
      </c>
      <c r="G32" s="58">
        <f>SUMIFS(Реестр!$C:$C,Реестр!$H:$H,G$3,Реестр!$E:$E,$C32)*IF($A32="-",-1,1)</f>
        <v>21732</v>
      </c>
      <c r="H32" s="58">
        <f>SUMIFS(Реестр!$C:$C,Реестр!$H:$H,H$3,Реестр!$E:$E,$C32)*IF($A32="-",-1,1)</f>
        <v>41218</v>
      </c>
      <c r="I32" s="58">
        <f>SUMIFS(Реестр!$C:$C,Реестр!$H:$H,I$3,Реестр!$E:$E,$C32)*IF($A32="-",-1,1)</f>
        <v>34979</v>
      </c>
      <c r="J32" s="58">
        <f>SUMIFS(Реестр!$C:$C,Реестр!$H:$H,J$3,Реестр!$E:$E,$C32)*IF($A32="-",-1,1)</f>
        <v>0</v>
      </c>
      <c r="K32" s="58">
        <f>SUMIFS(Реестр!$C:$C,Реестр!$H:$H,K$3,Реестр!$E:$E,$C32)*IF($A32="-",-1,1)</f>
        <v>0</v>
      </c>
      <c r="L32" s="58">
        <f>SUMIFS(Реестр!$C:$C,Реестр!$H:$H,L$3,Реестр!$E:$E,$C32)*IF($A32="-",-1,1)</f>
        <v>0</v>
      </c>
      <c r="M32" s="58">
        <f>SUMIFS(Реестр!$C:$C,Реестр!$H:$H,M$3,Реестр!$E:$E,$C32)*IF($A32="-",-1,1)</f>
        <v>0</v>
      </c>
      <c r="N32" s="58">
        <f>SUMIFS(Реестр!$C:$C,Реестр!$H:$H,N$3,Реестр!$E:$E,$C32)*IF($A32="-",-1,1)</f>
        <v>0</v>
      </c>
      <c r="O32" s="58">
        <f>SUMIFS(Реестр!$C:$C,Реестр!$H:$H,O$3,Реестр!$E:$E,$C32)*IF($A32="-",-1,1)</f>
        <v>0</v>
      </c>
      <c r="P32" s="59">
        <f t="shared" si="3"/>
        <v>232952</v>
      </c>
    </row>
    <row r="33" spans="1:16" s="22" customFormat="1" ht="18" customHeight="1" x14ac:dyDescent="0.3">
      <c r="A33" s="33"/>
      <c r="B33" s="34">
        <v>12600</v>
      </c>
      <c r="C33" s="35" t="s">
        <v>52</v>
      </c>
      <c r="D33" s="60">
        <f>SUM(D34:D42)</f>
        <v>364319</v>
      </c>
      <c r="E33" s="60">
        <f t="shared" ref="E33:O33" si="8">SUM(E34:E42)</f>
        <v>370017</v>
      </c>
      <c r="F33" s="60">
        <f t="shared" si="8"/>
        <v>302349</v>
      </c>
      <c r="G33" s="60">
        <f t="shared" si="8"/>
        <v>396876</v>
      </c>
      <c r="H33" s="60">
        <f t="shared" si="8"/>
        <v>374236</v>
      </c>
      <c r="I33" s="60">
        <f t="shared" si="8"/>
        <v>311182</v>
      </c>
      <c r="J33" s="60">
        <f t="shared" si="8"/>
        <v>0</v>
      </c>
      <c r="K33" s="60">
        <f t="shared" si="8"/>
        <v>0</v>
      </c>
      <c r="L33" s="60">
        <f t="shared" si="8"/>
        <v>0</v>
      </c>
      <c r="M33" s="60">
        <f t="shared" si="8"/>
        <v>0</v>
      </c>
      <c r="N33" s="60">
        <f t="shared" si="8"/>
        <v>0</v>
      </c>
      <c r="O33" s="60">
        <f t="shared" si="8"/>
        <v>0</v>
      </c>
      <c r="P33" s="61">
        <f t="shared" si="3"/>
        <v>2118979</v>
      </c>
    </row>
    <row r="34" spans="1:16" s="1" customFormat="1" ht="18" customHeight="1" x14ac:dyDescent="0.3">
      <c r="A34" s="30" t="s">
        <v>86</v>
      </c>
      <c r="B34" s="31">
        <v>12601</v>
      </c>
      <c r="C34" s="32" t="s">
        <v>10</v>
      </c>
      <c r="D34" s="58">
        <f>SUMIFS(Реестр!$C:$C,Реестр!$H:$H,D$3,Реестр!$E:$E,$C34)*IF($A34="-",-1,1)</f>
        <v>41222</v>
      </c>
      <c r="E34" s="58">
        <f>SUMIFS(Реестр!$C:$C,Реестр!$H:$H,E$3,Реестр!$E:$E,$C34)*IF($A34="-",-1,1)</f>
        <v>16497</v>
      </c>
      <c r="F34" s="58">
        <f>SUMIFS(Реестр!$C:$C,Реестр!$H:$H,F$3,Реестр!$E:$E,$C34)*IF($A34="-",-1,1)</f>
        <v>50868</v>
      </c>
      <c r="G34" s="58">
        <f>SUMIFS(Реестр!$C:$C,Реестр!$H:$H,G$3,Реестр!$E:$E,$C34)*IF($A34="-",-1,1)</f>
        <v>28877</v>
      </c>
      <c r="H34" s="58">
        <f>SUMIFS(Реестр!$C:$C,Реестр!$H:$H,H$3,Реестр!$E:$E,$C34)*IF($A34="-",-1,1)</f>
        <v>58455</v>
      </c>
      <c r="I34" s="58">
        <f>SUMIFS(Реестр!$C:$C,Реестр!$H:$H,I$3,Реестр!$E:$E,$C34)*IF($A34="-",-1,1)</f>
        <v>25302</v>
      </c>
      <c r="J34" s="58">
        <f>SUMIFS(Реестр!$C:$C,Реестр!$H:$H,J$3,Реестр!$E:$E,$C34)*IF($A34="-",-1,1)</f>
        <v>0</v>
      </c>
      <c r="K34" s="58">
        <f>SUMIFS(Реестр!$C:$C,Реестр!$H:$H,K$3,Реестр!$E:$E,$C34)*IF($A34="-",-1,1)</f>
        <v>0</v>
      </c>
      <c r="L34" s="58">
        <f>SUMIFS(Реестр!$C:$C,Реестр!$H:$H,L$3,Реестр!$E:$E,$C34)*IF($A34="-",-1,1)</f>
        <v>0</v>
      </c>
      <c r="M34" s="58">
        <f>SUMIFS(Реестр!$C:$C,Реестр!$H:$H,M$3,Реестр!$E:$E,$C34)*IF($A34="-",-1,1)</f>
        <v>0</v>
      </c>
      <c r="N34" s="58">
        <f>SUMIFS(Реестр!$C:$C,Реестр!$H:$H,N$3,Реестр!$E:$E,$C34)*IF($A34="-",-1,1)</f>
        <v>0</v>
      </c>
      <c r="O34" s="58">
        <f>SUMIFS(Реестр!$C:$C,Реестр!$H:$H,O$3,Реестр!$E:$E,$C34)*IF($A34="-",-1,1)</f>
        <v>0</v>
      </c>
      <c r="P34" s="59">
        <f t="shared" si="3"/>
        <v>221221</v>
      </c>
    </row>
    <row r="35" spans="1:16" s="1" customFormat="1" ht="18" customHeight="1" x14ac:dyDescent="0.3">
      <c r="A35" s="30" t="s">
        <v>86</v>
      </c>
      <c r="B35" s="31">
        <v>12602</v>
      </c>
      <c r="C35" s="32" t="s">
        <v>53</v>
      </c>
      <c r="D35" s="58">
        <f>SUMIFS(Реестр!$C:$C,Реестр!$H:$H,D$3,Реестр!$E:$E,$C35)*IF($A35="-",-1,1)</f>
        <v>19932</v>
      </c>
      <c r="E35" s="58">
        <f>SUMIFS(Реестр!$C:$C,Реестр!$H:$H,E$3,Реестр!$E:$E,$C35)*IF($A35="-",-1,1)</f>
        <v>51141</v>
      </c>
      <c r="F35" s="58">
        <f>SUMIFS(Реестр!$C:$C,Реестр!$H:$H,F$3,Реестр!$E:$E,$C35)*IF($A35="-",-1,1)</f>
        <v>13090</v>
      </c>
      <c r="G35" s="58">
        <f>SUMIFS(Реестр!$C:$C,Реестр!$H:$H,G$3,Реестр!$E:$E,$C35)*IF($A35="-",-1,1)</f>
        <v>54316</v>
      </c>
      <c r="H35" s="58">
        <f>SUMIFS(Реестр!$C:$C,Реестр!$H:$H,H$3,Реестр!$E:$E,$C35)*IF($A35="-",-1,1)</f>
        <v>13859</v>
      </c>
      <c r="I35" s="58">
        <f>SUMIFS(Реестр!$C:$C,Реестр!$H:$H,I$3,Реестр!$E:$E,$C35)*IF($A35="-",-1,1)</f>
        <v>34912</v>
      </c>
      <c r="J35" s="58">
        <f>SUMIFS(Реестр!$C:$C,Реестр!$H:$H,J$3,Реестр!$E:$E,$C35)*IF($A35="-",-1,1)</f>
        <v>0</v>
      </c>
      <c r="K35" s="58">
        <f>SUMIFS(Реестр!$C:$C,Реестр!$H:$H,K$3,Реестр!$E:$E,$C35)*IF($A35="-",-1,1)</f>
        <v>0</v>
      </c>
      <c r="L35" s="58">
        <f>SUMIFS(Реестр!$C:$C,Реестр!$H:$H,L$3,Реестр!$E:$E,$C35)*IF($A35="-",-1,1)</f>
        <v>0</v>
      </c>
      <c r="M35" s="58">
        <f>SUMIFS(Реестр!$C:$C,Реестр!$H:$H,M$3,Реестр!$E:$E,$C35)*IF($A35="-",-1,1)</f>
        <v>0</v>
      </c>
      <c r="N35" s="58">
        <f>SUMIFS(Реестр!$C:$C,Реестр!$H:$H,N$3,Реестр!$E:$E,$C35)*IF($A35="-",-1,1)</f>
        <v>0</v>
      </c>
      <c r="O35" s="58">
        <f>SUMIFS(Реестр!$C:$C,Реестр!$H:$H,O$3,Реестр!$E:$E,$C35)*IF($A35="-",-1,1)</f>
        <v>0</v>
      </c>
      <c r="P35" s="59">
        <f t="shared" si="3"/>
        <v>187250</v>
      </c>
    </row>
    <row r="36" spans="1:16" s="1" customFormat="1" ht="18" customHeight="1" x14ac:dyDescent="0.3">
      <c r="A36" s="30" t="s">
        <v>86</v>
      </c>
      <c r="B36" s="31">
        <v>12603</v>
      </c>
      <c r="C36" s="32" t="s">
        <v>179</v>
      </c>
      <c r="D36" s="58">
        <f>SUMIFS(Реестр!$C:$C,Реестр!$H:$H,D$3,Реестр!$E:$E,$C36)*IF($A36="-",-1,1)</f>
        <v>80000</v>
      </c>
      <c r="E36" s="58">
        <f>SUMIFS(Реестр!$C:$C,Реестр!$H:$H,E$3,Реестр!$E:$E,$C36)*IF($A36="-",-1,1)</f>
        <v>75000</v>
      </c>
      <c r="F36" s="58">
        <f>SUMIFS(Реестр!$C:$C,Реестр!$H:$H,F$3,Реестр!$E:$E,$C36)*IF($A36="-",-1,1)</f>
        <v>70000</v>
      </c>
      <c r="G36" s="58">
        <f>SUMIFS(Реестр!$C:$C,Реестр!$H:$H,G$3,Реестр!$E:$E,$C36)*IF($A36="-",-1,1)</f>
        <v>65000</v>
      </c>
      <c r="H36" s="58">
        <f>SUMIFS(Реестр!$C:$C,Реестр!$H:$H,H$3,Реестр!$E:$E,$C36)*IF($A36="-",-1,1)</f>
        <v>60000</v>
      </c>
      <c r="I36" s="58">
        <f>SUMIFS(Реестр!$C:$C,Реестр!$H:$H,I$3,Реестр!$E:$E,$C36)*IF($A36="-",-1,1)</f>
        <v>50000</v>
      </c>
      <c r="J36" s="58">
        <f>SUMIFS(Реестр!$C:$C,Реестр!$H:$H,J$3,Реестр!$E:$E,$C36)*IF($A36="-",-1,1)</f>
        <v>0</v>
      </c>
      <c r="K36" s="58">
        <f>SUMIFS(Реестр!$C:$C,Реестр!$H:$H,K$3,Реестр!$E:$E,$C36)*IF($A36="-",-1,1)</f>
        <v>0</v>
      </c>
      <c r="L36" s="58">
        <f>SUMIFS(Реестр!$C:$C,Реестр!$H:$H,L$3,Реестр!$E:$E,$C36)*IF($A36="-",-1,1)</f>
        <v>0</v>
      </c>
      <c r="M36" s="58">
        <f>SUMIFS(Реестр!$C:$C,Реестр!$H:$H,M$3,Реестр!$E:$E,$C36)*IF($A36="-",-1,1)</f>
        <v>0</v>
      </c>
      <c r="N36" s="58">
        <f>SUMIFS(Реестр!$C:$C,Реестр!$H:$H,N$3,Реестр!$E:$E,$C36)*IF($A36="-",-1,1)</f>
        <v>0</v>
      </c>
      <c r="O36" s="58">
        <f>SUMIFS(Реестр!$C:$C,Реестр!$H:$H,O$3,Реестр!$E:$E,$C36)*IF($A36="-",-1,1)</f>
        <v>0</v>
      </c>
      <c r="P36" s="59">
        <f t="shared" ref="P36" si="9">SUM(D36:O36)</f>
        <v>400000</v>
      </c>
    </row>
    <row r="37" spans="1:16" s="1" customFormat="1" ht="18" customHeight="1" x14ac:dyDescent="0.3">
      <c r="A37" s="30" t="s">
        <v>86</v>
      </c>
      <c r="B37" s="31">
        <v>12604</v>
      </c>
      <c r="C37" s="32" t="s">
        <v>54</v>
      </c>
      <c r="D37" s="58">
        <f>SUMIFS(Реестр!$C:$C,Реестр!$H:$H,D$3,Реестр!$E:$E,$C37)*IF($A37="-",-1,1)</f>
        <v>31429</v>
      </c>
      <c r="E37" s="58">
        <f>SUMIFS(Реестр!$C:$C,Реестр!$H:$H,E$3,Реестр!$E:$E,$C37)*IF($A37="-",-1,1)</f>
        <v>45295</v>
      </c>
      <c r="F37" s="58">
        <f>SUMIFS(Реестр!$C:$C,Реестр!$H:$H,F$3,Реестр!$E:$E,$C37)*IF($A37="-",-1,1)</f>
        <v>17110</v>
      </c>
      <c r="G37" s="58">
        <f>SUMIFS(Реестр!$C:$C,Реестр!$H:$H,G$3,Реестр!$E:$E,$C37)*IF($A37="-",-1,1)</f>
        <v>56430</v>
      </c>
      <c r="H37" s="58">
        <f>SUMIFS(Реестр!$C:$C,Реестр!$H:$H,H$3,Реестр!$E:$E,$C37)*IF($A37="-",-1,1)</f>
        <v>56972</v>
      </c>
      <c r="I37" s="58">
        <f>SUMIFS(Реестр!$C:$C,Реестр!$H:$H,I$3,Реестр!$E:$E,$C37)*IF($A37="-",-1,1)</f>
        <v>45034</v>
      </c>
      <c r="J37" s="58">
        <f>SUMIFS(Реестр!$C:$C,Реестр!$H:$H,J$3,Реестр!$E:$E,$C37)*IF($A37="-",-1,1)</f>
        <v>0</v>
      </c>
      <c r="K37" s="58">
        <f>SUMIFS(Реестр!$C:$C,Реестр!$H:$H,K$3,Реестр!$E:$E,$C37)*IF($A37="-",-1,1)</f>
        <v>0</v>
      </c>
      <c r="L37" s="58">
        <f>SUMIFS(Реестр!$C:$C,Реестр!$H:$H,L$3,Реестр!$E:$E,$C37)*IF($A37="-",-1,1)</f>
        <v>0</v>
      </c>
      <c r="M37" s="58">
        <f>SUMIFS(Реестр!$C:$C,Реестр!$H:$H,M$3,Реестр!$E:$E,$C37)*IF($A37="-",-1,1)</f>
        <v>0</v>
      </c>
      <c r="N37" s="58">
        <f>SUMIFS(Реестр!$C:$C,Реестр!$H:$H,N$3,Реестр!$E:$E,$C37)*IF($A37="-",-1,1)</f>
        <v>0</v>
      </c>
      <c r="O37" s="58">
        <f>SUMIFS(Реестр!$C:$C,Реестр!$H:$H,O$3,Реестр!$E:$E,$C37)*IF($A37="-",-1,1)</f>
        <v>0</v>
      </c>
      <c r="P37" s="59">
        <f t="shared" si="3"/>
        <v>252270</v>
      </c>
    </row>
    <row r="38" spans="1:16" s="1" customFormat="1" ht="18" customHeight="1" x14ac:dyDescent="0.3">
      <c r="A38" s="30" t="s">
        <v>86</v>
      </c>
      <c r="B38" s="31">
        <v>12605</v>
      </c>
      <c r="C38" s="32" t="s">
        <v>55</v>
      </c>
      <c r="D38" s="58">
        <f>SUMIFS(Реестр!$C:$C,Реестр!$H:$H,D$3,Реестр!$E:$E,$C38)*IF($A38="-",-1,1)</f>
        <v>57331</v>
      </c>
      <c r="E38" s="58">
        <f>SUMIFS(Реестр!$C:$C,Реестр!$H:$H,E$3,Реестр!$E:$E,$C38)*IF($A38="-",-1,1)</f>
        <v>49870</v>
      </c>
      <c r="F38" s="58">
        <f>SUMIFS(Реестр!$C:$C,Реестр!$H:$H,F$3,Реестр!$E:$E,$C38)*IF($A38="-",-1,1)</f>
        <v>36598</v>
      </c>
      <c r="G38" s="58">
        <f>SUMIFS(Реестр!$C:$C,Реестр!$H:$H,G$3,Реестр!$E:$E,$C38)*IF($A38="-",-1,1)</f>
        <v>28836</v>
      </c>
      <c r="H38" s="58">
        <f>SUMIFS(Реестр!$C:$C,Реестр!$H:$H,H$3,Реестр!$E:$E,$C38)*IF($A38="-",-1,1)</f>
        <v>54057</v>
      </c>
      <c r="I38" s="58">
        <f>SUMIFS(Реестр!$C:$C,Реестр!$H:$H,I$3,Реестр!$E:$E,$C38)*IF($A38="-",-1,1)</f>
        <v>38800</v>
      </c>
      <c r="J38" s="58">
        <f>SUMIFS(Реестр!$C:$C,Реестр!$H:$H,J$3,Реестр!$E:$E,$C38)*IF($A38="-",-1,1)</f>
        <v>0</v>
      </c>
      <c r="K38" s="58">
        <f>SUMIFS(Реестр!$C:$C,Реестр!$H:$H,K$3,Реестр!$E:$E,$C38)*IF($A38="-",-1,1)</f>
        <v>0</v>
      </c>
      <c r="L38" s="58">
        <f>SUMIFS(Реестр!$C:$C,Реестр!$H:$H,L$3,Реестр!$E:$E,$C38)*IF($A38="-",-1,1)</f>
        <v>0</v>
      </c>
      <c r="M38" s="58">
        <f>SUMIFS(Реестр!$C:$C,Реестр!$H:$H,M$3,Реестр!$E:$E,$C38)*IF($A38="-",-1,1)</f>
        <v>0</v>
      </c>
      <c r="N38" s="58">
        <f>SUMIFS(Реестр!$C:$C,Реестр!$H:$H,N$3,Реестр!$E:$E,$C38)*IF($A38="-",-1,1)</f>
        <v>0</v>
      </c>
      <c r="O38" s="58">
        <f>SUMIFS(Реестр!$C:$C,Реестр!$H:$H,O$3,Реестр!$E:$E,$C38)*IF($A38="-",-1,1)</f>
        <v>0</v>
      </c>
      <c r="P38" s="59">
        <f t="shared" si="3"/>
        <v>265492</v>
      </c>
    </row>
    <row r="39" spans="1:16" s="1" customFormat="1" ht="18" customHeight="1" x14ac:dyDescent="0.3">
      <c r="A39" s="30" t="s">
        <v>86</v>
      </c>
      <c r="B39" s="31">
        <v>12606</v>
      </c>
      <c r="C39" s="32" t="s">
        <v>56</v>
      </c>
      <c r="D39" s="58">
        <f>SUMIFS(Реестр!$C:$C,Реестр!$H:$H,D$3,Реестр!$E:$E,$C39)*IF($A39="-",-1,1)</f>
        <v>32777</v>
      </c>
      <c r="E39" s="58">
        <f>SUMIFS(Реестр!$C:$C,Реестр!$H:$H,E$3,Реестр!$E:$E,$C39)*IF($A39="-",-1,1)</f>
        <v>22884</v>
      </c>
      <c r="F39" s="58">
        <f>SUMIFS(Реестр!$C:$C,Реестр!$H:$H,F$3,Реестр!$E:$E,$C39)*IF($A39="-",-1,1)</f>
        <v>23871</v>
      </c>
      <c r="G39" s="58">
        <f>SUMIFS(Реестр!$C:$C,Реестр!$H:$H,G$3,Реестр!$E:$E,$C39)*IF($A39="-",-1,1)</f>
        <v>28215</v>
      </c>
      <c r="H39" s="58">
        <f>SUMIFS(Реестр!$C:$C,Реестр!$H:$H,H$3,Реестр!$E:$E,$C39)*IF($A39="-",-1,1)</f>
        <v>35683</v>
      </c>
      <c r="I39" s="58">
        <f>SUMIFS(Реестр!$C:$C,Реестр!$H:$H,I$3,Реестр!$E:$E,$C39)*IF($A39="-",-1,1)</f>
        <v>14714</v>
      </c>
      <c r="J39" s="58">
        <f>SUMIFS(Реестр!$C:$C,Реестр!$H:$H,J$3,Реестр!$E:$E,$C39)*IF($A39="-",-1,1)</f>
        <v>0</v>
      </c>
      <c r="K39" s="58">
        <f>SUMIFS(Реестр!$C:$C,Реестр!$H:$H,K$3,Реестр!$E:$E,$C39)*IF($A39="-",-1,1)</f>
        <v>0</v>
      </c>
      <c r="L39" s="58">
        <f>SUMIFS(Реестр!$C:$C,Реестр!$H:$H,L$3,Реестр!$E:$E,$C39)*IF($A39="-",-1,1)</f>
        <v>0</v>
      </c>
      <c r="M39" s="58">
        <f>SUMIFS(Реестр!$C:$C,Реестр!$H:$H,M$3,Реестр!$E:$E,$C39)*IF($A39="-",-1,1)</f>
        <v>0</v>
      </c>
      <c r="N39" s="58">
        <f>SUMIFS(Реестр!$C:$C,Реестр!$H:$H,N$3,Реестр!$E:$E,$C39)*IF($A39="-",-1,1)</f>
        <v>0</v>
      </c>
      <c r="O39" s="58">
        <f>SUMIFS(Реестр!$C:$C,Реестр!$H:$H,O$3,Реестр!$E:$E,$C39)*IF($A39="-",-1,1)</f>
        <v>0</v>
      </c>
      <c r="P39" s="59">
        <f t="shared" si="3"/>
        <v>158144</v>
      </c>
    </row>
    <row r="40" spans="1:16" s="1" customFormat="1" ht="18" customHeight="1" x14ac:dyDescent="0.3">
      <c r="A40" s="30" t="s">
        <v>86</v>
      </c>
      <c r="B40" s="31">
        <v>12607</v>
      </c>
      <c r="C40" s="32" t="s">
        <v>57</v>
      </c>
      <c r="D40" s="58">
        <f>SUMIFS(Реестр!$C:$C,Реестр!$H:$H,D$3,Реестр!$E:$E,$C40)*IF($A40="-",-1,1)</f>
        <v>26167</v>
      </c>
      <c r="E40" s="58">
        <f>SUMIFS(Реестр!$C:$C,Реестр!$H:$H,E$3,Реестр!$E:$E,$C40)*IF($A40="-",-1,1)</f>
        <v>24115</v>
      </c>
      <c r="F40" s="58">
        <f>SUMIFS(Реестр!$C:$C,Реестр!$H:$H,F$3,Реестр!$E:$E,$C40)*IF($A40="-",-1,1)</f>
        <v>13278</v>
      </c>
      <c r="G40" s="58">
        <f>SUMIFS(Реестр!$C:$C,Реестр!$H:$H,G$3,Реестр!$E:$E,$C40)*IF($A40="-",-1,1)</f>
        <v>36448</v>
      </c>
      <c r="H40" s="58">
        <f>SUMIFS(Реестр!$C:$C,Реестр!$H:$H,H$3,Реестр!$E:$E,$C40)*IF($A40="-",-1,1)</f>
        <v>29518</v>
      </c>
      <c r="I40" s="58">
        <f>SUMIFS(Реестр!$C:$C,Реестр!$H:$H,I$3,Реестр!$E:$E,$C40)*IF($A40="-",-1,1)</f>
        <v>55518</v>
      </c>
      <c r="J40" s="58">
        <f>SUMIFS(Реестр!$C:$C,Реестр!$H:$H,J$3,Реестр!$E:$E,$C40)*IF($A40="-",-1,1)</f>
        <v>0</v>
      </c>
      <c r="K40" s="58">
        <f>SUMIFS(Реестр!$C:$C,Реестр!$H:$H,K$3,Реестр!$E:$E,$C40)*IF($A40="-",-1,1)</f>
        <v>0</v>
      </c>
      <c r="L40" s="58">
        <f>SUMIFS(Реестр!$C:$C,Реестр!$H:$H,L$3,Реестр!$E:$E,$C40)*IF($A40="-",-1,1)</f>
        <v>0</v>
      </c>
      <c r="M40" s="58">
        <f>SUMIFS(Реестр!$C:$C,Реестр!$H:$H,M$3,Реестр!$E:$E,$C40)*IF($A40="-",-1,1)</f>
        <v>0</v>
      </c>
      <c r="N40" s="58">
        <f>SUMIFS(Реестр!$C:$C,Реестр!$H:$H,N$3,Реестр!$E:$E,$C40)*IF($A40="-",-1,1)</f>
        <v>0</v>
      </c>
      <c r="O40" s="58">
        <f>SUMIFS(Реестр!$C:$C,Реестр!$H:$H,O$3,Реестр!$E:$E,$C40)*IF($A40="-",-1,1)</f>
        <v>0</v>
      </c>
      <c r="P40" s="59">
        <f t="shared" si="3"/>
        <v>185044</v>
      </c>
    </row>
    <row r="41" spans="1:16" s="1" customFormat="1" ht="18" customHeight="1" x14ac:dyDescent="0.3">
      <c r="A41" s="30" t="s">
        <v>86</v>
      </c>
      <c r="B41" s="31">
        <v>12608</v>
      </c>
      <c r="C41" s="32" t="s">
        <v>58</v>
      </c>
      <c r="D41" s="58">
        <f>SUMIFS(Реестр!$C:$C,Реестр!$H:$H,D$3,Реестр!$E:$E,$C41)*IF($A41="-",-1,1)</f>
        <v>35452</v>
      </c>
      <c r="E41" s="58">
        <f>SUMIFS(Реестр!$C:$C,Реестр!$H:$H,E$3,Реестр!$E:$E,$C41)*IF($A41="-",-1,1)</f>
        <v>35217</v>
      </c>
      <c r="F41" s="58">
        <f>SUMIFS(Реестр!$C:$C,Реестр!$H:$H,F$3,Реестр!$E:$E,$C41)*IF($A41="-",-1,1)</f>
        <v>17664</v>
      </c>
      <c r="G41" s="58">
        <f>SUMIFS(Реестр!$C:$C,Реестр!$H:$H,G$3,Реестр!$E:$E,$C41)*IF($A41="-",-1,1)</f>
        <v>57207</v>
      </c>
      <c r="H41" s="58">
        <f>SUMIFS(Реестр!$C:$C,Реестр!$H:$H,H$3,Реестр!$E:$E,$C41)*IF($A41="-",-1,1)</f>
        <v>50431</v>
      </c>
      <c r="I41" s="58">
        <f>SUMIFS(Реестр!$C:$C,Реестр!$H:$H,I$3,Реестр!$E:$E,$C41)*IF($A41="-",-1,1)</f>
        <v>27609</v>
      </c>
      <c r="J41" s="58">
        <f>SUMIFS(Реестр!$C:$C,Реестр!$H:$H,J$3,Реестр!$E:$E,$C41)*IF($A41="-",-1,1)</f>
        <v>0</v>
      </c>
      <c r="K41" s="58">
        <f>SUMIFS(Реестр!$C:$C,Реестр!$H:$H,K$3,Реестр!$E:$E,$C41)*IF($A41="-",-1,1)</f>
        <v>0</v>
      </c>
      <c r="L41" s="58">
        <f>SUMIFS(Реестр!$C:$C,Реестр!$H:$H,L$3,Реестр!$E:$E,$C41)*IF($A41="-",-1,1)</f>
        <v>0</v>
      </c>
      <c r="M41" s="58">
        <f>SUMIFS(Реестр!$C:$C,Реестр!$H:$H,M$3,Реестр!$E:$E,$C41)*IF($A41="-",-1,1)</f>
        <v>0</v>
      </c>
      <c r="N41" s="58">
        <f>SUMIFS(Реестр!$C:$C,Реестр!$H:$H,N$3,Реестр!$E:$E,$C41)*IF($A41="-",-1,1)</f>
        <v>0</v>
      </c>
      <c r="O41" s="58">
        <f>SUMIFS(Реестр!$C:$C,Реестр!$H:$H,O$3,Реестр!$E:$E,$C41)*IF($A41="-",-1,1)</f>
        <v>0</v>
      </c>
      <c r="P41" s="59">
        <f t="shared" si="3"/>
        <v>223580</v>
      </c>
    </row>
    <row r="42" spans="1:16" s="1" customFormat="1" ht="18" customHeight="1" x14ac:dyDescent="0.3">
      <c r="A42" s="30" t="s">
        <v>86</v>
      </c>
      <c r="B42" s="31">
        <v>12609</v>
      </c>
      <c r="C42" s="32" t="s">
        <v>59</v>
      </c>
      <c r="D42" s="58">
        <f>SUMIFS(Реестр!$C:$C,Реестр!$H:$H,D$3,Реестр!$E:$E,$C42)*IF($A42="-",-1,1)</f>
        <v>40009</v>
      </c>
      <c r="E42" s="58">
        <f>SUMIFS(Реестр!$C:$C,Реестр!$H:$H,E$3,Реестр!$E:$E,$C42)*IF($A42="-",-1,1)</f>
        <v>49998</v>
      </c>
      <c r="F42" s="58">
        <f>SUMIFS(Реестр!$C:$C,Реестр!$H:$H,F$3,Реестр!$E:$E,$C42)*IF($A42="-",-1,1)</f>
        <v>59870</v>
      </c>
      <c r="G42" s="58">
        <f>SUMIFS(Реестр!$C:$C,Реестр!$H:$H,G$3,Реестр!$E:$E,$C42)*IF($A42="-",-1,1)</f>
        <v>41547</v>
      </c>
      <c r="H42" s="58">
        <f>SUMIFS(Реестр!$C:$C,Реестр!$H:$H,H$3,Реестр!$E:$E,$C42)*IF($A42="-",-1,1)</f>
        <v>15261</v>
      </c>
      <c r="I42" s="58">
        <f>SUMIFS(Реестр!$C:$C,Реестр!$H:$H,I$3,Реестр!$E:$E,$C42)*IF($A42="-",-1,1)</f>
        <v>19293</v>
      </c>
      <c r="J42" s="58">
        <f>SUMIFS(Реестр!$C:$C,Реестр!$H:$H,J$3,Реестр!$E:$E,$C42)*IF($A42="-",-1,1)</f>
        <v>0</v>
      </c>
      <c r="K42" s="58">
        <f>SUMIFS(Реестр!$C:$C,Реестр!$H:$H,K$3,Реестр!$E:$E,$C42)*IF($A42="-",-1,1)</f>
        <v>0</v>
      </c>
      <c r="L42" s="58">
        <f>SUMIFS(Реестр!$C:$C,Реестр!$H:$H,L$3,Реестр!$E:$E,$C42)*IF($A42="-",-1,1)</f>
        <v>0</v>
      </c>
      <c r="M42" s="58">
        <f>SUMIFS(Реестр!$C:$C,Реестр!$H:$H,M$3,Реестр!$E:$E,$C42)*IF($A42="-",-1,1)</f>
        <v>0</v>
      </c>
      <c r="N42" s="58">
        <f>SUMIFS(Реестр!$C:$C,Реестр!$H:$H,N$3,Реестр!$E:$E,$C42)*IF($A42="-",-1,1)</f>
        <v>0</v>
      </c>
      <c r="O42" s="58">
        <f>SUMIFS(Реестр!$C:$C,Реестр!$H:$H,O$3,Реестр!$E:$E,$C42)*IF($A42="-",-1,1)</f>
        <v>0</v>
      </c>
      <c r="P42" s="59">
        <f t="shared" si="3"/>
        <v>225978</v>
      </c>
    </row>
    <row r="43" spans="1:16" s="1" customFormat="1" ht="18" customHeight="1" thickBot="1" x14ac:dyDescent="0.35">
      <c r="A43" s="36"/>
      <c r="B43" s="37">
        <v>19999</v>
      </c>
      <c r="C43" s="38" t="s">
        <v>60</v>
      </c>
      <c r="D43" s="62">
        <f t="shared" ref="D43:O43" si="10">D5-D8</f>
        <v>966471.65999999922</v>
      </c>
      <c r="E43" s="62">
        <f t="shared" si="10"/>
        <v>2030637.459999999</v>
      </c>
      <c r="F43" s="62">
        <f t="shared" si="10"/>
        <v>1953395.1600000001</v>
      </c>
      <c r="G43" s="62">
        <f t="shared" si="10"/>
        <v>5907713.589999998</v>
      </c>
      <c r="H43" s="62">
        <f t="shared" si="10"/>
        <v>4996300.3199999984</v>
      </c>
      <c r="I43" s="62">
        <f t="shared" si="10"/>
        <v>2466269.1399999913</v>
      </c>
      <c r="J43" s="62">
        <f t="shared" si="10"/>
        <v>0</v>
      </c>
      <c r="K43" s="62">
        <f t="shared" si="10"/>
        <v>0</v>
      </c>
      <c r="L43" s="62">
        <f t="shared" si="10"/>
        <v>0</v>
      </c>
      <c r="M43" s="62">
        <f t="shared" si="10"/>
        <v>0</v>
      </c>
      <c r="N43" s="62">
        <f t="shared" si="10"/>
        <v>0</v>
      </c>
      <c r="O43" s="62">
        <f t="shared" si="10"/>
        <v>0</v>
      </c>
      <c r="P43" s="63">
        <f t="shared" si="3"/>
        <v>18320787.329999987</v>
      </c>
    </row>
    <row r="44" spans="1:16" s="1" customFormat="1" ht="18" customHeight="1" x14ac:dyDescent="0.3">
      <c r="A44" s="50"/>
      <c r="B44" s="39"/>
      <c r="C44" s="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s="1" customFormat="1" ht="18" customHeight="1" thickBot="1" x14ac:dyDescent="0.35">
      <c r="A45" s="51"/>
      <c r="B45" s="52" t="s">
        <v>61</v>
      </c>
      <c r="C45" s="5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" customFormat="1" ht="18" customHeight="1" x14ac:dyDescent="0.3">
      <c r="A46" s="47"/>
      <c r="B46" s="48">
        <v>21000</v>
      </c>
      <c r="C46" s="49" t="s">
        <v>66</v>
      </c>
      <c r="D46" s="66">
        <f>SUM(D47:D50)</f>
        <v>770000</v>
      </c>
      <c r="E46" s="66">
        <f t="shared" ref="E46:O46" si="11">SUM(E47:E50)</f>
        <v>770000</v>
      </c>
      <c r="F46" s="66">
        <f t="shared" si="11"/>
        <v>770000</v>
      </c>
      <c r="G46" s="66">
        <f t="shared" si="11"/>
        <v>770000</v>
      </c>
      <c r="H46" s="66">
        <f t="shared" si="11"/>
        <v>770000</v>
      </c>
      <c r="I46" s="66">
        <f t="shared" si="11"/>
        <v>770000</v>
      </c>
      <c r="J46" s="66">
        <f t="shared" si="11"/>
        <v>0</v>
      </c>
      <c r="K46" s="66">
        <f t="shared" si="11"/>
        <v>0</v>
      </c>
      <c r="L46" s="66">
        <f t="shared" si="11"/>
        <v>0</v>
      </c>
      <c r="M46" s="66">
        <f t="shared" si="11"/>
        <v>0</v>
      </c>
      <c r="N46" s="66">
        <f t="shared" si="11"/>
        <v>0</v>
      </c>
      <c r="O46" s="66">
        <f t="shared" si="11"/>
        <v>0</v>
      </c>
      <c r="P46" s="67">
        <f t="shared" ref="P46:P56" si="12">SUM(D46:O46)</f>
        <v>4620000</v>
      </c>
    </row>
    <row r="47" spans="1:16" s="1" customFormat="1" ht="18" customHeight="1" x14ac:dyDescent="0.3">
      <c r="A47" s="30" t="s">
        <v>26</v>
      </c>
      <c r="B47" s="31">
        <v>21001</v>
      </c>
      <c r="C47" s="32" t="s">
        <v>62</v>
      </c>
      <c r="D47" s="58">
        <f>SUMIFS(Реестр!$C:$C,Реестр!$H:$H,D$3,Реестр!$E:$E,$C47)*IF($A47="-",-1,1)</f>
        <v>0</v>
      </c>
      <c r="E47" s="58">
        <f>SUMIFS(Реестр!$C:$C,Реестр!$H:$H,E$3,Реестр!$E:$E,$C47)*IF($A47="-",-1,1)</f>
        <v>0</v>
      </c>
      <c r="F47" s="58">
        <f>SUMIFS(Реестр!$C:$C,Реестр!$H:$H,F$3,Реестр!$E:$E,$C47)*IF($A47="-",-1,1)</f>
        <v>0</v>
      </c>
      <c r="G47" s="58">
        <f>SUMIFS(Реестр!$C:$C,Реестр!$H:$H,G$3,Реестр!$E:$E,$C47)*IF($A47="-",-1,1)</f>
        <v>0</v>
      </c>
      <c r="H47" s="58">
        <f>SUMIFS(Реестр!$C:$C,Реестр!$H:$H,H$3,Реестр!$E:$E,$C47)*IF($A47="-",-1,1)</f>
        <v>0</v>
      </c>
      <c r="I47" s="58">
        <f>SUMIFS(Реестр!$C:$C,Реестр!$H:$H,I$3,Реестр!$E:$E,$C47)*IF($A47="-",-1,1)</f>
        <v>0</v>
      </c>
      <c r="J47" s="58">
        <f>SUMIFS(Реестр!$C:$C,Реестр!$H:$H,J$3,Реестр!$E:$E,$C47)*IF($A47="-",-1,1)</f>
        <v>0</v>
      </c>
      <c r="K47" s="58">
        <f>SUMIFS(Реестр!$C:$C,Реестр!$H:$H,K$3,Реестр!$E:$E,$C47)*IF($A47="-",-1,1)</f>
        <v>0</v>
      </c>
      <c r="L47" s="58">
        <f>SUMIFS(Реестр!$C:$C,Реестр!$H:$H,L$3,Реестр!$E:$E,$C47)*IF($A47="-",-1,1)</f>
        <v>0</v>
      </c>
      <c r="M47" s="58">
        <f>SUMIFS(Реестр!$C:$C,Реестр!$H:$H,M$3,Реестр!$E:$E,$C47)*IF($A47="-",-1,1)</f>
        <v>0</v>
      </c>
      <c r="N47" s="58">
        <f>SUMIFS(Реестр!$C:$C,Реестр!$H:$H,N$3,Реестр!$E:$E,$C47)*IF($A47="-",-1,1)</f>
        <v>0</v>
      </c>
      <c r="O47" s="58">
        <f>SUMIFS(Реестр!$C:$C,Реестр!$H:$H,O$3,Реестр!$E:$E,$C47)*IF($A47="-",-1,1)</f>
        <v>0</v>
      </c>
      <c r="P47" s="59">
        <f t="shared" si="12"/>
        <v>0</v>
      </c>
    </row>
    <row r="48" spans="1:16" s="1" customFormat="1" ht="18" customHeight="1" x14ac:dyDescent="0.3">
      <c r="A48" s="30" t="s">
        <v>26</v>
      </c>
      <c r="B48" s="31">
        <v>21002</v>
      </c>
      <c r="C48" s="32" t="s">
        <v>63</v>
      </c>
      <c r="D48" s="58">
        <f>SUMIFS(Реестр!$C:$C,Реестр!$H:$H,D$3,Реестр!$E:$E,$C48)*IF($A48="-",-1,1)</f>
        <v>0</v>
      </c>
      <c r="E48" s="58">
        <f>SUMIFS(Реестр!$C:$C,Реестр!$H:$H,E$3,Реестр!$E:$E,$C48)*IF($A48="-",-1,1)</f>
        <v>0</v>
      </c>
      <c r="F48" s="58">
        <f>SUMIFS(Реестр!$C:$C,Реестр!$H:$H,F$3,Реестр!$E:$E,$C48)*IF($A48="-",-1,1)</f>
        <v>0</v>
      </c>
      <c r="G48" s="58">
        <f>SUMIFS(Реестр!$C:$C,Реестр!$H:$H,G$3,Реестр!$E:$E,$C48)*IF($A48="-",-1,1)</f>
        <v>0</v>
      </c>
      <c r="H48" s="58">
        <f>SUMIFS(Реестр!$C:$C,Реестр!$H:$H,H$3,Реестр!$E:$E,$C48)*IF($A48="-",-1,1)</f>
        <v>0</v>
      </c>
      <c r="I48" s="58">
        <f>SUMIFS(Реестр!$C:$C,Реестр!$H:$H,I$3,Реестр!$E:$E,$C48)*IF($A48="-",-1,1)</f>
        <v>0</v>
      </c>
      <c r="J48" s="58">
        <f>SUMIFS(Реестр!$C:$C,Реестр!$H:$H,J$3,Реестр!$E:$E,$C48)*IF($A48="-",-1,1)</f>
        <v>0</v>
      </c>
      <c r="K48" s="58">
        <f>SUMIFS(Реестр!$C:$C,Реестр!$H:$H,K$3,Реестр!$E:$E,$C48)*IF($A48="-",-1,1)</f>
        <v>0</v>
      </c>
      <c r="L48" s="58">
        <f>SUMIFS(Реестр!$C:$C,Реестр!$H:$H,L$3,Реестр!$E:$E,$C48)*IF($A48="-",-1,1)</f>
        <v>0</v>
      </c>
      <c r="M48" s="58">
        <f>SUMIFS(Реестр!$C:$C,Реестр!$H:$H,M$3,Реестр!$E:$E,$C48)*IF($A48="-",-1,1)</f>
        <v>0</v>
      </c>
      <c r="N48" s="58">
        <f>SUMIFS(Реестр!$C:$C,Реестр!$H:$H,N$3,Реестр!$E:$E,$C48)*IF($A48="-",-1,1)</f>
        <v>0</v>
      </c>
      <c r="O48" s="58">
        <f>SUMIFS(Реестр!$C:$C,Реестр!$H:$H,O$3,Реестр!$E:$E,$C48)*IF($A48="-",-1,1)</f>
        <v>0</v>
      </c>
      <c r="P48" s="59">
        <f t="shared" si="12"/>
        <v>0</v>
      </c>
    </row>
    <row r="49" spans="1:16" s="1" customFormat="1" ht="18" customHeight="1" x14ac:dyDescent="0.3">
      <c r="A49" s="30" t="s">
        <v>26</v>
      </c>
      <c r="B49" s="31">
        <v>21003</v>
      </c>
      <c r="C49" s="32" t="s">
        <v>64</v>
      </c>
      <c r="D49" s="58">
        <f>SUMIFS(Реестр!$C:$C,Реестр!$H:$H,D$3,Реестр!$E:$E,$C49)*IF($A49="-",-1,1)</f>
        <v>770000</v>
      </c>
      <c r="E49" s="58">
        <f>SUMIFS(Реестр!$C:$C,Реестр!$H:$H,E$3,Реестр!$E:$E,$C49)*IF($A49="-",-1,1)</f>
        <v>770000</v>
      </c>
      <c r="F49" s="58">
        <f>SUMIFS(Реестр!$C:$C,Реестр!$H:$H,F$3,Реестр!$E:$E,$C49)*IF($A49="-",-1,1)</f>
        <v>770000</v>
      </c>
      <c r="G49" s="58">
        <f>SUMIFS(Реестр!$C:$C,Реестр!$H:$H,G$3,Реестр!$E:$E,$C49)*IF($A49="-",-1,1)</f>
        <v>770000</v>
      </c>
      <c r="H49" s="58">
        <f>SUMIFS(Реестр!$C:$C,Реестр!$H:$H,H$3,Реестр!$E:$E,$C49)*IF($A49="-",-1,1)</f>
        <v>770000</v>
      </c>
      <c r="I49" s="58">
        <f>SUMIFS(Реестр!$C:$C,Реестр!$H:$H,I$3,Реестр!$E:$E,$C49)*IF($A49="-",-1,1)</f>
        <v>770000</v>
      </c>
      <c r="J49" s="58">
        <f>SUMIFS(Реестр!$C:$C,Реестр!$H:$H,J$3,Реестр!$E:$E,$C49)*IF($A49="-",-1,1)</f>
        <v>0</v>
      </c>
      <c r="K49" s="58">
        <f>SUMIFS(Реестр!$C:$C,Реестр!$H:$H,K$3,Реестр!$E:$E,$C49)*IF($A49="-",-1,1)</f>
        <v>0</v>
      </c>
      <c r="L49" s="58">
        <f>SUMIFS(Реестр!$C:$C,Реестр!$H:$H,L$3,Реестр!$E:$E,$C49)*IF($A49="-",-1,1)</f>
        <v>0</v>
      </c>
      <c r="M49" s="58">
        <f>SUMIFS(Реестр!$C:$C,Реестр!$H:$H,M$3,Реестр!$E:$E,$C49)*IF($A49="-",-1,1)</f>
        <v>0</v>
      </c>
      <c r="N49" s="58">
        <f>SUMIFS(Реестр!$C:$C,Реестр!$H:$H,N$3,Реестр!$E:$E,$C49)*IF($A49="-",-1,1)</f>
        <v>0</v>
      </c>
      <c r="O49" s="58">
        <f>SUMIFS(Реестр!$C:$C,Реестр!$H:$H,O$3,Реестр!$E:$E,$C49)*IF($A49="-",-1,1)</f>
        <v>0</v>
      </c>
      <c r="P49" s="59">
        <f t="shared" si="12"/>
        <v>4620000</v>
      </c>
    </row>
    <row r="50" spans="1:16" s="1" customFormat="1" ht="18" customHeight="1" x14ac:dyDescent="0.3">
      <c r="A50" s="30" t="s">
        <v>26</v>
      </c>
      <c r="B50" s="31">
        <v>21004</v>
      </c>
      <c r="C50" s="32" t="s">
        <v>65</v>
      </c>
      <c r="D50" s="58">
        <f>SUMIFS(Реестр!$C:$C,Реестр!$H:$H,D$3,Реестр!$E:$E,$C50)*IF($A50="-",-1,1)</f>
        <v>0</v>
      </c>
      <c r="E50" s="58">
        <f>SUMIFS(Реестр!$C:$C,Реестр!$H:$H,E$3,Реестр!$E:$E,$C50)*IF($A50="-",-1,1)</f>
        <v>0</v>
      </c>
      <c r="F50" s="58">
        <f>SUMIFS(Реестр!$C:$C,Реестр!$H:$H,F$3,Реестр!$E:$E,$C50)*IF($A50="-",-1,1)</f>
        <v>0</v>
      </c>
      <c r="G50" s="58">
        <f>SUMIFS(Реестр!$C:$C,Реестр!$H:$H,G$3,Реестр!$E:$E,$C50)*IF($A50="-",-1,1)</f>
        <v>0</v>
      </c>
      <c r="H50" s="58">
        <f>SUMIFS(Реестр!$C:$C,Реестр!$H:$H,H$3,Реестр!$E:$E,$C50)*IF($A50="-",-1,1)</f>
        <v>0</v>
      </c>
      <c r="I50" s="58">
        <f>SUMIFS(Реестр!$C:$C,Реестр!$H:$H,I$3,Реестр!$E:$E,$C50)*IF($A50="-",-1,1)</f>
        <v>0</v>
      </c>
      <c r="J50" s="58">
        <f>SUMIFS(Реестр!$C:$C,Реестр!$H:$H,J$3,Реестр!$E:$E,$C50)*IF($A50="-",-1,1)</f>
        <v>0</v>
      </c>
      <c r="K50" s="58">
        <f>SUMIFS(Реестр!$C:$C,Реестр!$H:$H,K$3,Реестр!$E:$E,$C50)*IF($A50="-",-1,1)</f>
        <v>0</v>
      </c>
      <c r="L50" s="58">
        <f>SUMIFS(Реестр!$C:$C,Реестр!$H:$H,L$3,Реестр!$E:$E,$C50)*IF($A50="-",-1,1)</f>
        <v>0</v>
      </c>
      <c r="M50" s="58">
        <f>SUMIFS(Реестр!$C:$C,Реестр!$H:$H,M$3,Реестр!$E:$E,$C50)*IF($A50="-",-1,1)</f>
        <v>0</v>
      </c>
      <c r="N50" s="58">
        <f>SUMIFS(Реестр!$C:$C,Реестр!$H:$H,N$3,Реестр!$E:$E,$C50)*IF($A50="-",-1,1)</f>
        <v>0</v>
      </c>
      <c r="O50" s="58">
        <f>SUMIFS(Реестр!$C:$C,Реестр!$H:$H,O$3,Реестр!$E:$E,$C50)*IF($A50="-",-1,1)</f>
        <v>0</v>
      </c>
      <c r="P50" s="59">
        <f t="shared" si="12"/>
        <v>0</v>
      </c>
    </row>
    <row r="51" spans="1:16" s="1" customFormat="1" ht="18" customHeight="1" x14ac:dyDescent="0.3">
      <c r="A51" s="27"/>
      <c r="B51" s="28">
        <v>22000</v>
      </c>
      <c r="C51" s="29" t="s">
        <v>67</v>
      </c>
      <c r="D51" s="56">
        <f>SUM(D52:D55)</f>
        <v>750000</v>
      </c>
      <c r="E51" s="56">
        <f t="shared" ref="E51:O51" si="13">SUM(E52:E55)</f>
        <v>1750000</v>
      </c>
      <c r="F51" s="56">
        <f t="shared" si="13"/>
        <v>2750000</v>
      </c>
      <c r="G51" s="56">
        <f t="shared" si="13"/>
        <v>3750000</v>
      </c>
      <c r="H51" s="56">
        <f t="shared" si="13"/>
        <v>3250000</v>
      </c>
      <c r="I51" s="56">
        <f t="shared" si="13"/>
        <v>2250000</v>
      </c>
      <c r="J51" s="56">
        <f t="shared" si="13"/>
        <v>0</v>
      </c>
      <c r="K51" s="56">
        <f t="shared" si="13"/>
        <v>0</v>
      </c>
      <c r="L51" s="56">
        <f t="shared" si="13"/>
        <v>0</v>
      </c>
      <c r="M51" s="56">
        <f t="shared" si="13"/>
        <v>0</v>
      </c>
      <c r="N51" s="56">
        <f t="shared" si="13"/>
        <v>0</v>
      </c>
      <c r="O51" s="56">
        <f t="shared" si="13"/>
        <v>0</v>
      </c>
      <c r="P51" s="57">
        <f t="shared" si="12"/>
        <v>14500000</v>
      </c>
    </row>
    <row r="52" spans="1:16" s="1" customFormat="1" ht="18" customHeight="1" x14ac:dyDescent="0.3">
      <c r="A52" s="30" t="s">
        <v>86</v>
      </c>
      <c r="B52" s="31">
        <v>22001</v>
      </c>
      <c r="C52" s="32" t="s">
        <v>68</v>
      </c>
      <c r="D52" s="58">
        <f>SUMIFS(Реестр!$C:$C,Реестр!$H:$H,D$3,Реестр!$E:$E,$C52)*IF($A52="-",-1,1)</f>
        <v>500000</v>
      </c>
      <c r="E52" s="58">
        <f>SUMIFS(Реестр!$C:$C,Реестр!$H:$H,E$3,Реестр!$E:$E,$C52)*IF($A52="-",-1,1)</f>
        <v>1500000</v>
      </c>
      <c r="F52" s="58">
        <f>SUMIFS(Реестр!$C:$C,Реестр!$H:$H,F$3,Реестр!$E:$E,$C52)*IF($A52="-",-1,1)</f>
        <v>2500000</v>
      </c>
      <c r="G52" s="58">
        <f>SUMIFS(Реестр!$C:$C,Реестр!$H:$H,G$3,Реестр!$E:$E,$C52)*IF($A52="-",-1,1)</f>
        <v>3500000</v>
      </c>
      <c r="H52" s="58">
        <f>SUMIFS(Реестр!$C:$C,Реестр!$H:$H,H$3,Реестр!$E:$E,$C52)*IF($A52="-",-1,1)</f>
        <v>3000000</v>
      </c>
      <c r="I52" s="58">
        <f>SUMIFS(Реестр!$C:$C,Реестр!$H:$H,I$3,Реестр!$E:$E,$C52)*IF($A52="-",-1,1)</f>
        <v>2000000</v>
      </c>
      <c r="J52" s="58">
        <f>SUMIFS(Реестр!$C:$C,Реестр!$H:$H,J$3,Реестр!$E:$E,$C52)*IF($A52="-",-1,1)</f>
        <v>0</v>
      </c>
      <c r="K52" s="58">
        <f>SUMIFS(Реестр!$C:$C,Реестр!$H:$H,K$3,Реестр!$E:$E,$C52)*IF($A52="-",-1,1)</f>
        <v>0</v>
      </c>
      <c r="L52" s="58">
        <f>SUMIFS(Реестр!$C:$C,Реестр!$H:$H,L$3,Реестр!$E:$E,$C52)*IF($A52="-",-1,1)</f>
        <v>0</v>
      </c>
      <c r="M52" s="58">
        <f>SUMIFS(Реестр!$C:$C,Реестр!$H:$H,M$3,Реестр!$E:$E,$C52)*IF($A52="-",-1,1)</f>
        <v>0</v>
      </c>
      <c r="N52" s="58">
        <f>SUMIFS(Реестр!$C:$C,Реестр!$H:$H,N$3,Реестр!$E:$E,$C52)*IF($A52="-",-1,1)</f>
        <v>0</v>
      </c>
      <c r="O52" s="58">
        <f>SUMIFS(Реестр!$C:$C,Реестр!$H:$H,O$3,Реестр!$E:$E,$C52)*IF($A52="-",-1,1)</f>
        <v>0</v>
      </c>
      <c r="P52" s="59">
        <f t="shared" si="12"/>
        <v>13000000</v>
      </c>
    </row>
    <row r="53" spans="1:16" s="1" customFormat="1" ht="18" customHeight="1" x14ac:dyDescent="0.3">
      <c r="A53" s="30" t="s">
        <v>86</v>
      </c>
      <c r="B53" s="31">
        <v>22002</v>
      </c>
      <c r="C53" s="32" t="s">
        <v>69</v>
      </c>
      <c r="D53" s="58">
        <f>SUMIFS(Реестр!$C:$C,Реестр!$H:$H,D$3,Реестр!$E:$E,$C53)*IF($A53="-",-1,1)</f>
        <v>250000</v>
      </c>
      <c r="E53" s="58">
        <f>SUMIFS(Реестр!$C:$C,Реестр!$H:$H,E$3,Реестр!$E:$E,$C53)*IF($A53="-",-1,1)</f>
        <v>250000</v>
      </c>
      <c r="F53" s="58">
        <f>SUMIFS(Реестр!$C:$C,Реестр!$H:$H,F$3,Реестр!$E:$E,$C53)*IF($A53="-",-1,1)</f>
        <v>250000</v>
      </c>
      <c r="G53" s="58">
        <f>SUMIFS(Реестр!$C:$C,Реестр!$H:$H,G$3,Реестр!$E:$E,$C53)*IF($A53="-",-1,1)</f>
        <v>250000</v>
      </c>
      <c r="H53" s="58">
        <f>SUMIFS(Реестр!$C:$C,Реестр!$H:$H,H$3,Реестр!$E:$E,$C53)*IF($A53="-",-1,1)</f>
        <v>250000</v>
      </c>
      <c r="I53" s="58">
        <f>SUMIFS(Реестр!$C:$C,Реестр!$H:$H,I$3,Реестр!$E:$E,$C53)*IF($A53="-",-1,1)</f>
        <v>250000</v>
      </c>
      <c r="J53" s="58">
        <f>SUMIFS(Реестр!$C:$C,Реестр!$H:$H,J$3,Реестр!$E:$E,$C53)*IF($A53="-",-1,1)</f>
        <v>0</v>
      </c>
      <c r="K53" s="58">
        <f>SUMIFS(Реестр!$C:$C,Реестр!$H:$H,K$3,Реестр!$E:$E,$C53)*IF($A53="-",-1,1)</f>
        <v>0</v>
      </c>
      <c r="L53" s="58">
        <f>SUMIFS(Реестр!$C:$C,Реестр!$H:$H,L$3,Реестр!$E:$E,$C53)*IF($A53="-",-1,1)</f>
        <v>0</v>
      </c>
      <c r="M53" s="58">
        <f>SUMIFS(Реестр!$C:$C,Реестр!$H:$H,M$3,Реестр!$E:$E,$C53)*IF($A53="-",-1,1)</f>
        <v>0</v>
      </c>
      <c r="N53" s="58">
        <f>SUMIFS(Реестр!$C:$C,Реестр!$H:$H,N$3,Реестр!$E:$E,$C53)*IF($A53="-",-1,1)</f>
        <v>0</v>
      </c>
      <c r="O53" s="58">
        <f>SUMIFS(Реестр!$C:$C,Реестр!$H:$H,O$3,Реестр!$E:$E,$C53)*IF($A53="-",-1,1)</f>
        <v>0</v>
      </c>
      <c r="P53" s="59">
        <f t="shared" si="12"/>
        <v>1500000</v>
      </c>
    </row>
    <row r="54" spans="1:16" s="1" customFormat="1" ht="18" customHeight="1" x14ac:dyDescent="0.3">
      <c r="A54" s="30" t="s">
        <v>86</v>
      </c>
      <c r="B54" s="31">
        <v>22003</v>
      </c>
      <c r="C54" s="32" t="s">
        <v>126</v>
      </c>
      <c r="D54" s="58">
        <f>SUMIFS(Реестр!$C:$C,Реестр!$H:$H,D$3,Реестр!$E:$E,$C54)*IF($A54="-",-1,1)</f>
        <v>0</v>
      </c>
      <c r="E54" s="58">
        <f>SUMIFS(Реестр!$C:$C,Реестр!$H:$H,E$3,Реестр!$E:$E,$C54)*IF($A54="-",-1,1)</f>
        <v>0</v>
      </c>
      <c r="F54" s="58">
        <f>SUMIFS(Реестр!$C:$C,Реестр!$H:$H,F$3,Реестр!$E:$E,$C54)*IF($A54="-",-1,1)</f>
        <v>0</v>
      </c>
      <c r="G54" s="58">
        <f>SUMIFS(Реестр!$C:$C,Реестр!$H:$H,G$3,Реестр!$E:$E,$C54)*IF($A54="-",-1,1)</f>
        <v>0</v>
      </c>
      <c r="H54" s="58">
        <f>SUMIFS(Реестр!$C:$C,Реестр!$H:$H,H$3,Реестр!$E:$E,$C54)*IF($A54="-",-1,1)</f>
        <v>0</v>
      </c>
      <c r="I54" s="58">
        <f>SUMIFS(Реестр!$C:$C,Реестр!$H:$H,I$3,Реестр!$E:$E,$C54)*IF($A54="-",-1,1)</f>
        <v>0</v>
      </c>
      <c r="J54" s="58">
        <f>SUMIFS(Реестр!$C:$C,Реестр!$H:$H,J$3,Реестр!$E:$E,$C54)*IF($A54="-",-1,1)</f>
        <v>0</v>
      </c>
      <c r="K54" s="58">
        <f>SUMIFS(Реестр!$C:$C,Реестр!$H:$H,K$3,Реестр!$E:$E,$C54)*IF($A54="-",-1,1)</f>
        <v>0</v>
      </c>
      <c r="L54" s="58">
        <f>SUMIFS(Реестр!$C:$C,Реестр!$H:$H,L$3,Реестр!$E:$E,$C54)*IF($A54="-",-1,1)</f>
        <v>0</v>
      </c>
      <c r="M54" s="58">
        <f>SUMIFS(Реестр!$C:$C,Реестр!$H:$H,M$3,Реестр!$E:$E,$C54)*IF($A54="-",-1,1)</f>
        <v>0</v>
      </c>
      <c r="N54" s="58">
        <f>SUMIFS(Реестр!$C:$C,Реестр!$H:$H,N$3,Реестр!$E:$E,$C54)*IF($A54="-",-1,1)</f>
        <v>0</v>
      </c>
      <c r="O54" s="58">
        <f>SUMIFS(Реестр!$C:$C,Реестр!$H:$H,O$3,Реестр!$E:$E,$C54)*IF($A54="-",-1,1)</f>
        <v>0</v>
      </c>
      <c r="P54" s="59">
        <f t="shared" ref="P54" si="14">SUM(D54:O54)</f>
        <v>0</v>
      </c>
    </row>
    <row r="55" spans="1:16" s="1" customFormat="1" ht="18" customHeight="1" x14ac:dyDescent="0.3">
      <c r="A55" s="30" t="s">
        <v>86</v>
      </c>
      <c r="B55" s="31">
        <v>22004</v>
      </c>
      <c r="C55" s="32" t="s">
        <v>70</v>
      </c>
      <c r="D55" s="58">
        <f>SUMIFS(Реестр!$C:$C,Реестр!$H:$H,D$3,Реестр!$E:$E,$C55)*IF($A55="-",-1,1)</f>
        <v>0</v>
      </c>
      <c r="E55" s="58">
        <f>SUMIFS(Реестр!$C:$C,Реестр!$H:$H,E$3,Реестр!$E:$E,$C55)*IF($A55="-",-1,1)</f>
        <v>0</v>
      </c>
      <c r="F55" s="58">
        <f>SUMIFS(Реестр!$C:$C,Реестр!$H:$H,F$3,Реестр!$E:$E,$C55)*IF($A55="-",-1,1)</f>
        <v>0</v>
      </c>
      <c r="G55" s="58">
        <f>SUMIFS(Реестр!$C:$C,Реестр!$H:$H,G$3,Реестр!$E:$E,$C55)*IF($A55="-",-1,1)</f>
        <v>0</v>
      </c>
      <c r="H55" s="58">
        <f>SUMIFS(Реестр!$C:$C,Реестр!$H:$H,H$3,Реестр!$E:$E,$C55)*IF($A55="-",-1,1)</f>
        <v>0</v>
      </c>
      <c r="I55" s="58">
        <f>SUMIFS(Реестр!$C:$C,Реестр!$H:$H,I$3,Реестр!$E:$E,$C55)*IF($A55="-",-1,1)</f>
        <v>0</v>
      </c>
      <c r="J55" s="58">
        <f>SUMIFS(Реестр!$C:$C,Реестр!$H:$H,J$3,Реестр!$E:$E,$C55)*IF($A55="-",-1,1)</f>
        <v>0</v>
      </c>
      <c r="K55" s="58">
        <f>SUMIFS(Реестр!$C:$C,Реестр!$H:$H,K$3,Реестр!$E:$E,$C55)*IF($A55="-",-1,1)</f>
        <v>0</v>
      </c>
      <c r="L55" s="58">
        <f>SUMIFS(Реестр!$C:$C,Реестр!$H:$H,L$3,Реестр!$E:$E,$C55)*IF($A55="-",-1,1)</f>
        <v>0</v>
      </c>
      <c r="M55" s="58">
        <f>SUMIFS(Реестр!$C:$C,Реестр!$H:$H,M$3,Реестр!$E:$E,$C55)*IF($A55="-",-1,1)</f>
        <v>0</v>
      </c>
      <c r="N55" s="58">
        <f>SUMIFS(Реестр!$C:$C,Реестр!$H:$H,N$3,Реестр!$E:$E,$C55)*IF($A55="-",-1,1)</f>
        <v>0</v>
      </c>
      <c r="O55" s="58">
        <f>SUMIFS(Реестр!$C:$C,Реестр!$H:$H,O$3,Реестр!$E:$E,$C55)*IF($A55="-",-1,1)</f>
        <v>0</v>
      </c>
      <c r="P55" s="59">
        <f t="shared" si="12"/>
        <v>0</v>
      </c>
    </row>
    <row r="56" spans="1:16" s="1" customFormat="1" ht="18" customHeight="1" thickBot="1" x14ac:dyDescent="0.35">
      <c r="A56" s="36"/>
      <c r="B56" s="37">
        <v>29999</v>
      </c>
      <c r="C56" s="38" t="s">
        <v>71</v>
      </c>
      <c r="D56" s="62">
        <f>D46-D51</f>
        <v>20000</v>
      </c>
      <c r="E56" s="62">
        <f t="shared" ref="E56:O56" si="15">E46-E51</f>
        <v>-980000</v>
      </c>
      <c r="F56" s="62">
        <f t="shared" si="15"/>
        <v>-1980000</v>
      </c>
      <c r="G56" s="62">
        <f t="shared" si="15"/>
        <v>-2980000</v>
      </c>
      <c r="H56" s="62">
        <f t="shared" si="15"/>
        <v>-2480000</v>
      </c>
      <c r="I56" s="62">
        <f t="shared" si="15"/>
        <v>-1480000</v>
      </c>
      <c r="J56" s="62">
        <f t="shared" si="15"/>
        <v>0</v>
      </c>
      <c r="K56" s="62">
        <f t="shared" si="15"/>
        <v>0</v>
      </c>
      <c r="L56" s="62">
        <f t="shared" si="15"/>
        <v>0</v>
      </c>
      <c r="M56" s="62">
        <f t="shared" si="15"/>
        <v>0</v>
      </c>
      <c r="N56" s="62">
        <f t="shared" si="15"/>
        <v>0</v>
      </c>
      <c r="O56" s="62">
        <f t="shared" si="15"/>
        <v>0</v>
      </c>
      <c r="P56" s="63">
        <f t="shared" si="12"/>
        <v>-9880000</v>
      </c>
    </row>
    <row r="57" spans="1:16" s="1" customFormat="1" ht="18" customHeight="1" x14ac:dyDescent="0.3">
      <c r="A57" s="50"/>
      <c r="B57" s="39"/>
      <c r="C57" s="4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1" customFormat="1" ht="18" customHeight="1" thickBot="1" x14ac:dyDescent="0.35">
      <c r="A58" s="51"/>
      <c r="B58" s="54" t="s">
        <v>72</v>
      </c>
      <c r="C58" s="5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1" customFormat="1" ht="18" customHeight="1" x14ac:dyDescent="0.3">
      <c r="A59" s="47"/>
      <c r="B59" s="48">
        <v>31000</v>
      </c>
      <c r="C59" s="49" t="s">
        <v>73</v>
      </c>
      <c r="D59" s="66">
        <f>SUM(D60:D62)</f>
        <v>0</v>
      </c>
      <c r="E59" s="66">
        <f t="shared" ref="E59:O59" si="16">SUM(E60:E62)</f>
        <v>0</v>
      </c>
      <c r="F59" s="66">
        <f t="shared" si="16"/>
        <v>0</v>
      </c>
      <c r="G59" s="66">
        <f t="shared" si="16"/>
        <v>0</v>
      </c>
      <c r="H59" s="66">
        <f t="shared" si="16"/>
        <v>0</v>
      </c>
      <c r="I59" s="66">
        <f t="shared" si="16"/>
        <v>0</v>
      </c>
      <c r="J59" s="66">
        <f t="shared" si="16"/>
        <v>0</v>
      </c>
      <c r="K59" s="66">
        <f t="shared" si="16"/>
        <v>0</v>
      </c>
      <c r="L59" s="66">
        <f t="shared" si="16"/>
        <v>0</v>
      </c>
      <c r="M59" s="66">
        <f t="shared" si="16"/>
        <v>0</v>
      </c>
      <c r="N59" s="66">
        <f t="shared" si="16"/>
        <v>0</v>
      </c>
      <c r="O59" s="66">
        <f t="shared" si="16"/>
        <v>0</v>
      </c>
      <c r="P59" s="67">
        <f t="shared" ref="P59:P67" si="17">SUM(D59:O59)</f>
        <v>0</v>
      </c>
    </row>
    <row r="60" spans="1:16" s="1" customFormat="1" ht="18" customHeight="1" x14ac:dyDescent="0.3">
      <c r="A60" s="30" t="s">
        <v>26</v>
      </c>
      <c r="B60" s="31">
        <v>31100</v>
      </c>
      <c r="C60" s="32" t="s">
        <v>74</v>
      </c>
      <c r="D60" s="58">
        <f>SUMIFS(Реестр!$C:$C,Реестр!$H:$H,D$3,Реестр!$E:$E,$C60)*IF($A60="-",-1,1)</f>
        <v>0</v>
      </c>
      <c r="E60" s="58">
        <f>SUMIFS(Реестр!$C:$C,Реестр!$H:$H,E$3,Реестр!$E:$E,$C60)*IF($A60="-",-1,1)</f>
        <v>0</v>
      </c>
      <c r="F60" s="58">
        <f>SUMIFS(Реестр!$C:$C,Реестр!$H:$H,F$3,Реестр!$E:$E,$C60)*IF($A60="-",-1,1)</f>
        <v>0</v>
      </c>
      <c r="G60" s="58">
        <f>SUMIFS(Реестр!$C:$C,Реестр!$H:$H,G$3,Реестр!$E:$E,$C60)*IF($A60="-",-1,1)</f>
        <v>0</v>
      </c>
      <c r="H60" s="58">
        <f>SUMIFS(Реестр!$C:$C,Реестр!$H:$H,H$3,Реестр!$E:$E,$C60)*IF($A60="-",-1,1)</f>
        <v>0</v>
      </c>
      <c r="I60" s="58">
        <f>SUMIFS(Реестр!$C:$C,Реестр!$H:$H,I$3,Реестр!$E:$E,$C60)*IF($A60="-",-1,1)</f>
        <v>0</v>
      </c>
      <c r="J60" s="58">
        <f>SUMIFS(Реестр!$C:$C,Реестр!$H:$H,J$3,Реестр!$E:$E,$C60)*IF($A60="-",-1,1)</f>
        <v>0</v>
      </c>
      <c r="K60" s="58">
        <f>SUMIFS(Реестр!$C:$C,Реестр!$H:$H,K$3,Реестр!$E:$E,$C60)*IF($A60="-",-1,1)</f>
        <v>0</v>
      </c>
      <c r="L60" s="58">
        <f>SUMIFS(Реестр!$C:$C,Реестр!$H:$H,L$3,Реестр!$E:$E,$C60)*IF($A60="-",-1,1)</f>
        <v>0</v>
      </c>
      <c r="M60" s="58">
        <f>SUMIFS(Реестр!$C:$C,Реестр!$H:$H,M$3,Реестр!$E:$E,$C60)*IF($A60="-",-1,1)</f>
        <v>0</v>
      </c>
      <c r="N60" s="58">
        <f>SUMIFS(Реестр!$C:$C,Реестр!$H:$H,N$3,Реестр!$E:$E,$C60)*IF($A60="-",-1,1)</f>
        <v>0</v>
      </c>
      <c r="O60" s="58">
        <f>SUMIFS(Реестр!$C:$C,Реестр!$H:$H,O$3,Реестр!$E:$E,$C60)*IF($A60="-",-1,1)</f>
        <v>0</v>
      </c>
      <c r="P60" s="59">
        <f t="shared" si="17"/>
        <v>0</v>
      </c>
    </row>
    <row r="61" spans="1:16" s="1" customFormat="1" ht="18" customHeight="1" x14ac:dyDescent="0.3">
      <c r="A61" s="30" t="s">
        <v>26</v>
      </c>
      <c r="B61" s="31">
        <v>31200</v>
      </c>
      <c r="C61" s="32" t="s">
        <v>75</v>
      </c>
      <c r="D61" s="58">
        <f>SUMIFS(Реестр!$C:$C,Реестр!$H:$H,D$3,Реестр!$E:$E,$C61)*IF($A61="-",-1,1)</f>
        <v>0</v>
      </c>
      <c r="E61" s="58">
        <f>SUMIFS(Реестр!$C:$C,Реестр!$H:$H,E$3,Реестр!$E:$E,$C61)*IF($A61="-",-1,1)</f>
        <v>0</v>
      </c>
      <c r="F61" s="58">
        <f>SUMIFS(Реестр!$C:$C,Реестр!$H:$H,F$3,Реестр!$E:$E,$C61)*IF($A61="-",-1,1)</f>
        <v>0</v>
      </c>
      <c r="G61" s="58">
        <f>SUMIFS(Реестр!$C:$C,Реестр!$H:$H,G$3,Реестр!$E:$E,$C61)*IF($A61="-",-1,1)</f>
        <v>0</v>
      </c>
      <c r="H61" s="58">
        <f>SUMIFS(Реестр!$C:$C,Реестр!$H:$H,H$3,Реестр!$E:$E,$C61)*IF($A61="-",-1,1)</f>
        <v>0</v>
      </c>
      <c r="I61" s="58">
        <f>SUMIFS(Реестр!$C:$C,Реестр!$H:$H,I$3,Реестр!$E:$E,$C61)*IF($A61="-",-1,1)</f>
        <v>0</v>
      </c>
      <c r="J61" s="58">
        <f>SUMIFS(Реестр!$C:$C,Реестр!$H:$H,J$3,Реестр!$E:$E,$C61)*IF($A61="-",-1,1)</f>
        <v>0</v>
      </c>
      <c r="K61" s="58">
        <f>SUMIFS(Реестр!$C:$C,Реестр!$H:$H,K$3,Реестр!$E:$E,$C61)*IF($A61="-",-1,1)</f>
        <v>0</v>
      </c>
      <c r="L61" s="58">
        <f>SUMIFS(Реестр!$C:$C,Реестр!$H:$H,L$3,Реестр!$E:$E,$C61)*IF($A61="-",-1,1)</f>
        <v>0</v>
      </c>
      <c r="M61" s="58">
        <f>SUMIFS(Реестр!$C:$C,Реестр!$H:$H,M$3,Реестр!$E:$E,$C61)*IF($A61="-",-1,1)</f>
        <v>0</v>
      </c>
      <c r="N61" s="58">
        <f>SUMIFS(Реестр!$C:$C,Реестр!$H:$H,N$3,Реестр!$E:$E,$C61)*IF($A61="-",-1,1)</f>
        <v>0</v>
      </c>
      <c r="O61" s="58">
        <f>SUMIFS(Реестр!$C:$C,Реестр!$H:$H,O$3,Реестр!$E:$E,$C61)*IF($A61="-",-1,1)</f>
        <v>0</v>
      </c>
      <c r="P61" s="59">
        <f t="shared" si="17"/>
        <v>0</v>
      </c>
    </row>
    <row r="62" spans="1:16" s="1" customFormat="1" ht="18" customHeight="1" x14ac:dyDescent="0.3">
      <c r="A62" s="30" t="s">
        <v>26</v>
      </c>
      <c r="B62" s="31">
        <v>31999</v>
      </c>
      <c r="C62" s="32" t="s">
        <v>76</v>
      </c>
      <c r="D62" s="58">
        <f>SUMIFS(Реестр!$C:$C,Реестр!$H:$H,D$3,Реестр!$E:$E,$C62)*IF($A62="-",-1,1)</f>
        <v>0</v>
      </c>
      <c r="E62" s="58">
        <f>SUMIFS(Реестр!$C:$C,Реестр!$H:$H,E$3,Реестр!$E:$E,$C62)*IF($A62="-",-1,1)</f>
        <v>0</v>
      </c>
      <c r="F62" s="58">
        <f>SUMIFS(Реестр!$C:$C,Реестр!$H:$H,F$3,Реестр!$E:$E,$C62)*IF($A62="-",-1,1)</f>
        <v>0</v>
      </c>
      <c r="G62" s="58">
        <f>SUMIFS(Реестр!$C:$C,Реестр!$H:$H,G$3,Реестр!$E:$E,$C62)*IF($A62="-",-1,1)</f>
        <v>0</v>
      </c>
      <c r="H62" s="58">
        <f>SUMIFS(Реестр!$C:$C,Реестр!$H:$H,H$3,Реестр!$E:$E,$C62)*IF($A62="-",-1,1)</f>
        <v>0</v>
      </c>
      <c r="I62" s="58">
        <f>SUMIFS(Реестр!$C:$C,Реестр!$H:$H,I$3,Реестр!$E:$E,$C62)*IF($A62="-",-1,1)</f>
        <v>0</v>
      </c>
      <c r="J62" s="58">
        <f>SUMIFS(Реестр!$C:$C,Реестр!$H:$H,J$3,Реестр!$E:$E,$C62)*IF($A62="-",-1,1)</f>
        <v>0</v>
      </c>
      <c r="K62" s="58">
        <f>SUMIFS(Реестр!$C:$C,Реестр!$H:$H,K$3,Реестр!$E:$E,$C62)*IF($A62="-",-1,1)</f>
        <v>0</v>
      </c>
      <c r="L62" s="58">
        <f>SUMIFS(Реестр!$C:$C,Реестр!$H:$H,L$3,Реестр!$E:$E,$C62)*IF($A62="-",-1,1)</f>
        <v>0</v>
      </c>
      <c r="M62" s="58">
        <f>SUMIFS(Реестр!$C:$C,Реестр!$H:$H,M$3,Реестр!$E:$E,$C62)*IF($A62="-",-1,1)</f>
        <v>0</v>
      </c>
      <c r="N62" s="58">
        <f>SUMIFS(Реестр!$C:$C,Реестр!$H:$H,N$3,Реестр!$E:$E,$C62)*IF($A62="-",-1,1)</f>
        <v>0</v>
      </c>
      <c r="O62" s="58">
        <f>SUMIFS(Реестр!$C:$C,Реестр!$H:$H,O$3,Реестр!$E:$E,$C62)*IF($A62="-",-1,1)</f>
        <v>0</v>
      </c>
      <c r="P62" s="59">
        <f t="shared" si="17"/>
        <v>0</v>
      </c>
    </row>
    <row r="63" spans="1:16" s="1" customFormat="1" ht="18" customHeight="1" x14ac:dyDescent="0.3">
      <c r="A63" s="27"/>
      <c r="B63" s="28">
        <v>32000</v>
      </c>
      <c r="C63" s="29" t="s">
        <v>77</v>
      </c>
      <c r="D63" s="56">
        <f>SUM(D64:D66)</f>
        <v>0</v>
      </c>
      <c r="E63" s="56">
        <f t="shared" ref="E63:O63" si="18">SUM(E64:E66)</f>
        <v>1100000</v>
      </c>
      <c r="F63" s="56">
        <f t="shared" si="18"/>
        <v>0</v>
      </c>
      <c r="G63" s="56">
        <f t="shared" si="18"/>
        <v>2300000</v>
      </c>
      <c r="H63" s="56">
        <f t="shared" si="18"/>
        <v>0</v>
      </c>
      <c r="I63" s="56">
        <f t="shared" si="18"/>
        <v>3400000</v>
      </c>
      <c r="J63" s="56">
        <f t="shared" si="18"/>
        <v>0</v>
      </c>
      <c r="K63" s="56">
        <f t="shared" si="18"/>
        <v>0</v>
      </c>
      <c r="L63" s="56">
        <f t="shared" si="18"/>
        <v>0</v>
      </c>
      <c r="M63" s="56">
        <f t="shared" si="18"/>
        <v>0</v>
      </c>
      <c r="N63" s="56">
        <f t="shared" si="18"/>
        <v>0</v>
      </c>
      <c r="O63" s="56">
        <f t="shared" si="18"/>
        <v>0</v>
      </c>
      <c r="P63" s="57">
        <f t="shared" si="17"/>
        <v>6800000</v>
      </c>
    </row>
    <row r="64" spans="1:16" s="1" customFormat="1" ht="18" customHeight="1" x14ac:dyDescent="0.3">
      <c r="A64" s="30" t="s">
        <v>86</v>
      </c>
      <c r="B64" s="31">
        <v>32100</v>
      </c>
      <c r="C64" s="32" t="s">
        <v>78</v>
      </c>
      <c r="D64" s="58">
        <f>SUMIFS(Реестр!$C:$C,Реестр!$H:$H,D$3,Реестр!$E:$E,$C64)*IF($A64="-",-1,1)</f>
        <v>0</v>
      </c>
      <c r="E64" s="58">
        <f>SUMIFS(Реестр!$C:$C,Реестр!$H:$H,E$3,Реестр!$E:$E,$C64)*IF($A64="-",-1,1)</f>
        <v>1100000</v>
      </c>
      <c r="F64" s="58">
        <f>SUMIFS(Реестр!$C:$C,Реестр!$H:$H,F$3,Реестр!$E:$E,$C64)*IF($A64="-",-1,1)</f>
        <v>0</v>
      </c>
      <c r="G64" s="58">
        <f>SUMIFS(Реестр!$C:$C,Реестр!$H:$H,G$3,Реестр!$E:$E,$C64)*IF($A64="-",-1,1)</f>
        <v>2300000</v>
      </c>
      <c r="H64" s="58">
        <f>SUMIFS(Реестр!$C:$C,Реестр!$H:$H,H$3,Реестр!$E:$E,$C64)*IF($A64="-",-1,1)</f>
        <v>0</v>
      </c>
      <c r="I64" s="58">
        <f>SUMIFS(Реестр!$C:$C,Реестр!$H:$H,I$3,Реестр!$E:$E,$C64)*IF($A64="-",-1,1)</f>
        <v>3400000</v>
      </c>
      <c r="J64" s="58">
        <f>SUMIFS(Реестр!$C:$C,Реестр!$H:$H,J$3,Реестр!$E:$E,$C64)*IF($A64="-",-1,1)</f>
        <v>0</v>
      </c>
      <c r="K64" s="58">
        <f>SUMIFS(Реестр!$C:$C,Реестр!$H:$H,K$3,Реестр!$E:$E,$C64)*IF($A64="-",-1,1)</f>
        <v>0</v>
      </c>
      <c r="L64" s="58">
        <f>SUMIFS(Реестр!$C:$C,Реестр!$H:$H,L$3,Реестр!$E:$E,$C64)*IF($A64="-",-1,1)</f>
        <v>0</v>
      </c>
      <c r="M64" s="58">
        <f>SUMIFS(Реестр!$C:$C,Реестр!$H:$H,M$3,Реестр!$E:$E,$C64)*IF($A64="-",-1,1)</f>
        <v>0</v>
      </c>
      <c r="N64" s="58">
        <f>SUMIFS(Реестр!$C:$C,Реестр!$H:$H,N$3,Реестр!$E:$E,$C64)*IF($A64="-",-1,1)</f>
        <v>0</v>
      </c>
      <c r="O64" s="58">
        <f>SUMIFS(Реестр!$C:$C,Реестр!$H:$H,O$3,Реестр!$E:$E,$C64)*IF($A64="-",-1,1)</f>
        <v>0</v>
      </c>
      <c r="P64" s="59">
        <f t="shared" si="17"/>
        <v>6800000</v>
      </c>
    </row>
    <row r="65" spans="1:16" s="1" customFormat="1" ht="18" customHeight="1" x14ac:dyDescent="0.3">
      <c r="A65" s="30" t="s">
        <v>86</v>
      </c>
      <c r="B65" s="31">
        <v>32200</v>
      </c>
      <c r="C65" s="32" t="s">
        <v>79</v>
      </c>
      <c r="D65" s="58">
        <f>SUMIFS(Реестр!$C:$C,Реестр!$H:$H,D$3,Реестр!$E:$E,$C65)*IF($A65="-",-1,1)</f>
        <v>0</v>
      </c>
      <c r="E65" s="58">
        <f>SUMIFS(Реестр!$C:$C,Реестр!$H:$H,E$3,Реестр!$E:$E,$C65)*IF($A65="-",-1,1)</f>
        <v>0</v>
      </c>
      <c r="F65" s="58">
        <f>SUMIFS(Реестр!$C:$C,Реестр!$H:$H,F$3,Реестр!$E:$E,$C65)*IF($A65="-",-1,1)</f>
        <v>0</v>
      </c>
      <c r="G65" s="58">
        <f>SUMIFS(Реестр!$C:$C,Реестр!$H:$H,G$3,Реестр!$E:$E,$C65)*IF($A65="-",-1,1)</f>
        <v>0</v>
      </c>
      <c r="H65" s="58">
        <f>SUMIFS(Реестр!$C:$C,Реестр!$H:$H,H$3,Реестр!$E:$E,$C65)*IF($A65="-",-1,1)</f>
        <v>0</v>
      </c>
      <c r="I65" s="58">
        <f>SUMIFS(Реестр!$C:$C,Реестр!$H:$H,I$3,Реестр!$E:$E,$C65)*IF($A65="-",-1,1)</f>
        <v>0</v>
      </c>
      <c r="J65" s="58">
        <f>SUMIFS(Реестр!$C:$C,Реестр!$H:$H,J$3,Реестр!$E:$E,$C65)*IF($A65="-",-1,1)</f>
        <v>0</v>
      </c>
      <c r="K65" s="58">
        <f>SUMIFS(Реестр!$C:$C,Реестр!$H:$H,K$3,Реестр!$E:$E,$C65)*IF($A65="-",-1,1)</f>
        <v>0</v>
      </c>
      <c r="L65" s="58">
        <f>SUMIFS(Реестр!$C:$C,Реестр!$H:$H,L$3,Реестр!$E:$E,$C65)*IF($A65="-",-1,1)</f>
        <v>0</v>
      </c>
      <c r="M65" s="58">
        <f>SUMIFS(Реестр!$C:$C,Реестр!$H:$H,M$3,Реестр!$E:$E,$C65)*IF($A65="-",-1,1)</f>
        <v>0</v>
      </c>
      <c r="N65" s="58">
        <f>SUMIFS(Реестр!$C:$C,Реестр!$H:$H,N$3,Реестр!$E:$E,$C65)*IF($A65="-",-1,1)</f>
        <v>0</v>
      </c>
      <c r="O65" s="58">
        <f>SUMIFS(Реестр!$C:$C,Реестр!$H:$H,O$3,Реестр!$E:$E,$C65)*IF($A65="-",-1,1)</f>
        <v>0</v>
      </c>
      <c r="P65" s="59">
        <f t="shared" si="17"/>
        <v>0</v>
      </c>
    </row>
    <row r="66" spans="1:16" s="1" customFormat="1" ht="18" customHeight="1" x14ac:dyDescent="0.3">
      <c r="A66" s="30" t="s">
        <v>86</v>
      </c>
      <c r="B66" s="31">
        <v>32999</v>
      </c>
      <c r="C66" s="32" t="s">
        <v>80</v>
      </c>
      <c r="D66" s="58">
        <f>SUMIFS(Реестр!$C:$C,Реестр!$H:$H,D$3,Реестр!$E:$E,$C66)*IF($A66="-",-1,1)</f>
        <v>0</v>
      </c>
      <c r="E66" s="58">
        <f>SUMIFS(Реестр!$C:$C,Реестр!$H:$H,E$3,Реестр!$E:$E,$C66)*IF($A66="-",-1,1)</f>
        <v>0</v>
      </c>
      <c r="F66" s="58">
        <f>SUMIFS(Реестр!$C:$C,Реестр!$H:$H,F$3,Реестр!$E:$E,$C66)*IF($A66="-",-1,1)</f>
        <v>0</v>
      </c>
      <c r="G66" s="58">
        <f>SUMIFS(Реестр!$C:$C,Реестр!$H:$H,G$3,Реестр!$E:$E,$C66)*IF($A66="-",-1,1)</f>
        <v>0</v>
      </c>
      <c r="H66" s="58">
        <f>SUMIFS(Реестр!$C:$C,Реестр!$H:$H,H$3,Реестр!$E:$E,$C66)*IF($A66="-",-1,1)</f>
        <v>0</v>
      </c>
      <c r="I66" s="58">
        <f>SUMIFS(Реестр!$C:$C,Реестр!$H:$H,I$3,Реестр!$E:$E,$C66)*IF($A66="-",-1,1)</f>
        <v>0</v>
      </c>
      <c r="J66" s="58">
        <f>SUMIFS(Реестр!$C:$C,Реестр!$H:$H,J$3,Реестр!$E:$E,$C66)*IF($A66="-",-1,1)</f>
        <v>0</v>
      </c>
      <c r="K66" s="58">
        <f>SUMIFS(Реестр!$C:$C,Реестр!$H:$H,K$3,Реестр!$E:$E,$C66)*IF($A66="-",-1,1)</f>
        <v>0</v>
      </c>
      <c r="L66" s="58">
        <f>SUMIFS(Реестр!$C:$C,Реестр!$H:$H,L$3,Реестр!$E:$E,$C66)*IF($A66="-",-1,1)</f>
        <v>0</v>
      </c>
      <c r="M66" s="58">
        <f>SUMIFS(Реестр!$C:$C,Реестр!$H:$H,M$3,Реестр!$E:$E,$C66)*IF($A66="-",-1,1)</f>
        <v>0</v>
      </c>
      <c r="N66" s="58">
        <f>SUMIFS(Реестр!$C:$C,Реестр!$H:$H,N$3,Реестр!$E:$E,$C66)*IF($A66="-",-1,1)</f>
        <v>0</v>
      </c>
      <c r="O66" s="58">
        <f>SUMIFS(Реестр!$C:$C,Реестр!$H:$H,O$3,Реестр!$E:$E,$C66)*IF($A66="-",-1,1)</f>
        <v>0</v>
      </c>
      <c r="P66" s="59">
        <f t="shared" si="17"/>
        <v>0</v>
      </c>
    </row>
    <row r="67" spans="1:16" s="22" customFormat="1" ht="18" customHeight="1" thickBot="1" x14ac:dyDescent="0.35">
      <c r="A67" s="36"/>
      <c r="B67" s="37">
        <v>39999</v>
      </c>
      <c r="C67" s="38" t="s">
        <v>81</v>
      </c>
      <c r="D67" s="62">
        <f>D59-D63</f>
        <v>0</v>
      </c>
      <c r="E67" s="62">
        <f t="shared" ref="E67:O67" si="19">E59-E63</f>
        <v>-1100000</v>
      </c>
      <c r="F67" s="62">
        <f t="shared" si="19"/>
        <v>0</v>
      </c>
      <c r="G67" s="62">
        <f t="shared" si="19"/>
        <v>-2300000</v>
      </c>
      <c r="H67" s="62">
        <f t="shared" si="19"/>
        <v>0</v>
      </c>
      <c r="I67" s="62">
        <f t="shared" si="19"/>
        <v>-3400000</v>
      </c>
      <c r="J67" s="62">
        <f t="shared" si="19"/>
        <v>0</v>
      </c>
      <c r="K67" s="62">
        <f t="shared" si="19"/>
        <v>0</v>
      </c>
      <c r="L67" s="62">
        <f t="shared" si="19"/>
        <v>0</v>
      </c>
      <c r="M67" s="62">
        <f t="shared" si="19"/>
        <v>0</v>
      </c>
      <c r="N67" s="62">
        <f t="shared" si="19"/>
        <v>0</v>
      </c>
      <c r="O67" s="62">
        <f t="shared" si="19"/>
        <v>0</v>
      </c>
      <c r="P67" s="63">
        <f t="shared" si="17"/>
        <v>-6800000</v>
      </c>
    </row>
    <row r="68" spans="1:16" s="1" customFormat="1" ht="18" customHeight="1" x14ac:dyDescent="0.3">
      <c r="A68" s="20"/>
      <c r="B68" s="21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1:16" s="1" customFormat="1" ht="18" customHeight="1" thickBot="1" x14ac:dyDescent="0.35">
      <c r="A69" s="20"/>
      <c r="B69" s="22" t="s">
        <v>85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1:16" s="1" customFormat="1" ht="18" customHeight="1" x14ac:dyDescent="0.3">
      <c r="A70" s="41"/>
      <c r="B70" s="42">
        <v>99991</v>
      </c>
      <c r="C70" s="43" t="s">
        <v>82</v>
      </c>
      <c r="D70" s="69">
        <f>Баланс!C5</f>
        <v>2500000</v>
      </c>
      <c r="E70" s="69">
        <f>D72</f>
        <v>3486471.6599999992</v>
      </c>
      <c r="F70" s="69">
        <f t="shared" ref="F70:O70" si="20">E72</f>
        <v>3437109.1199999982</v>
      </c>
      <c r="G70" s="69">
        <f t="shared" si="20"/>
        <v>3410504.2799999984</v>
      </c>
      <c r="H70" s="69">
        <f t="shared" si="20"/>
        <v>4038217.8699999964</v>
      </c>
      <c r="I70" s="69">
        <f t="shared" si="20"/>
        <v>6554518.1899999948</v>
      </c>
      <c r="J70" s="69">
        <f t="shared" si="20"/>
        <v>4140787.3299999861</v>
      </c>
      <c r="K70" s="69">
        <f t="shared" si="20"/>
        <v>4140787.3299999861</v>
      </c>
      <c r="L70" s="69">
        <f t="shared" si="20"/>
        <v>4140787.3299999861</v>
      </c>
      <c r="M70" s="69">
        <f t="shared" si="20"/>
        <v>4140787.3299999861</v>
      </c>
      <c r="N70" s="69">
        <f t="shared" si="20"/>
        <v>4140787.3299999861</v>
      </c>
      <c r="O70" s="69">
        <f t="shared" si="20"/>
        <v>4140787.3299999861</v>
      </c>
      <c r="P70" s="70">
        <f>D70</f>
        <v>2500000</v>
      </c>
    </row>
    <row r="71" spans="1:16" s="1" customFormat="1" ht="18" customHeight="1" x14ac:dyDescent="0.3">
      <c r="A71" s="30"/>
      <c r="B71" s="31">
        <v>99992</v>
      </c>
      <c r="C71" s="32" t="s">
        <v>83</v>
      </c>
      <c r="D71" s="58">
        <f>D43+D56+D67</f>
        <v>986471.65999999922</v>
      </c>
      <c r="E71" s="58">
        <f t="shared" ref="E71:P71" si="21">E43+E56+E67</f>
        <v>-49362.540000000969</v>
      </c>
      <c r="F71" s="58">
        <f t="shared" si="21"/>
        <v>-26604.839999999851</v>
      </c>
      <c r="G71" s="58">
        <f t="shared" si="21"/>
        <v>627713.58999999799</v>
      </c>
      <c r="H71" s="58">
        <f t="shared" si="21"/>
        <v>2516300.3199999984</v>
      </c>
      <c r="I71" s="58">
        <f t="shared" si="21"/>
        <v>-2413730.8600000087</v>
      </c>
      <c r="J71" s="58">
        <f t="shared" si="21"/>
        <v>0</v>
      </c>
      <c r="K71" s="58">
        <f t="shared" si="21"/>
        <v>0</v>
      </c>
      <c r="L71" s="58">
        <f t="shared" si="21"/>
        <v>0</v>
      </c>
      <c r="M71" s="58">
        <f t="shared" si="21"/>
        <v>0</v>
      </c>
      <c r="N71" s="58">
        <f t="shared" si="21"/>
        <v>0</v>
      </c>
      <c r="O71" s="58">
        <f t="shared" si="21"/>
        <v>0</v>
      </c>
      <c r="P71" s="59">
        <f t="shared" si="21"/>
        <v>1640787.329999987</v>
      </c>
    </row>
    <row r="72" spans="1:16" s="1" customFormat="1" ht="18" customHeight="1" thickBot="1" x14ac:dyDescent="0.35">
      <c r="A72" s="44"/>
      <c r="B72" s="45">
        <v>99993</v>
      </c>
      <c r="C72" s="46" t="s">
        <v>84</v>
      </c>
      <c r="D72" s="71">
        <f>D70+D71</f>
        <v>3486471.6599999992</v>
      </c>
      <c r="E72" s="71">
        <f t="shared" ref="E72:P72" si="22">E70+E71</f>
        <v>3437109.1199999982</v>
      </c>
      <c r="F72" s="71">
        <f t="shared" si="22"/>
        <v>3410504.2799999984</v>
      </c>
      <c r="G72" s="71">
        <f t="shared" si="22"/>
        <v>4038217.8699999964</v>
      </c>
      <c r="H72" s="71">
        <f t="shared" si="22"/>
        <v>6554518.1899999948</v>
      </c>
      <c r="I72" s="71">
        <f t="shared" si="22"/>
        <v>4140787.3299999861</v>
      </c>
      <c r="J72" s="71">
        <f t="shared" si="22"/>
        <v>4140787.3299999861</v>
      </c>
      <c r="K72" s="71">
        <f t="shared" si="22"/>
        <v>4140787.3299999861</v>
      </c>
      <c r="L72" s="71">
        <f t="shared" si="22"/>
        <v>4140787.3299999861</v>
      </c>
      <c r="M72" s="71">
        <f t="shared" si="22"/>
        <v>4140787.3299999861</v>
      </c>
      <c r="N72" s="71">
        <f t="shared" si="22"/>
        <v>4140787.3299999861</v>
      </c>
      <c r="O72" s="71">
        <f t="shared" si="22"/>
        <v>4140787.3299999861</v>
      </c>
      <c r="P72" s="72">
        <f t="shared" si="22"/>
        <v>4140787.329999987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9"/>
  <sheetViews>
    <sheetView workbookViewId="0">
      <selection activeCell="A5" sqref="A5"/>
    </sheetView>
  </sheetViews>
  <sheetFormatPr defaultRowHeight="14.4" x14ac:dyDescent="0.3"/>
  <cols>
    <col min="1" max="1" width="12.6640625" style="4" customWidth="1"/>
    <col min="2" max="4" width="15.77734375" style="9" customWidth="1"/>
  </cols>
  <sheetData>
    <row r="1" spans="1:4" ht="18" x14ac:dyDescent="0.35">
      <c r="A1" s="94" t="s">
        <v>180</v>
      </c>
    </row>
    <row r="3" spans="1:4" s="1" customFormat="1" ht="18" customHeight="1" x14ac:dyDescent="0.3">
      <c r="A3" s="15" t="s">
        <v>181</v>
      </c>
      <c r="B3" s="95" t="s">
        <v>182</v>
      </c>
      <c r="C3" s="95" t="s">
        <v>93</v>
      </c>
      <c r="D3" s="95" t="s">
        <v>183</v>
      </c>
    </row>
    <row r="4" spans="1:4" x14ac:dyDescent="0.3">
      <c r="A4" s="7">
        <v>41275</v>
      </c>
      <c r="B4" s="9">
        <v>500000</v>
      </c>
      <c r="C4" s="9">
        <v>1000000</v>
      </c>
      <c r="D4" s="9">
        <v>1000000</v>
      </c>
    </row>
    <row r="5" spans="1:4" x14ac:dyDescent="0.3">
      <c r="A5" s="7">
        <v>41276</v>
      </c>
      <c r="B5" s="9">
        <f>SUMIFS(Реестр!$C:$C,Реестр!$A:$A,'Остатки на счетах'!$A5,Реестр!$D:$D,"Счёт в ВТБ 24")+'Остатки на счетах'!B4</f>
        <v>500000</v>
      </c>
      <c r="C5" s="9">
        <f>SUMIFS(Реестр!$C:$C,Реестр!$A:$A,'Остатки на счетах'!$A5,Реестр!$D:$D,"Счёт в Сбербанке")+'Остатки на счетах'!C4</f>
        <v>1000000</v>
      </c>
      <c r="D5" s="9">
        <f>SUMIFS(Реестр!$C:$C,Реестр!$A:$A,'Остатки на счетах'!$A5,Реестр!$D:$D,"Счёт в Альфа-Банке")+'Остатки на счетах'!D4</f>
        <v>1000000</v>
      </c>
    </row>
    <row r="6" spans="1:4" x14ac:dyDescent="0.3">
      <c r="A6" s="7">
        <v>41277</v>
      </c>
      <c r="B6" s="9">
        <f>SUMIFS(Реестр!$C:$C,Реестр!$A:$A,'Остатки на счетах'!$A6,Реестр!$D:$D,"Счёт в ВТБ 24")+'Остатки на счетах'!B5</f>
        <v>500000</v>
      </c>
      <c r="C6" s="9">
        <f>SUMIFS(Реестр!$C:$C,Реестр!$A:$A,'Остатки на счетах'!$A6,Реестр!$D:$D,"Счёт в Сбербанке")+'Остатки на счетах'!C5</f>
        <v>1000000</v>
      </c>
      <c r="D6" s="9">
        <f>SUMIFS(Реестр!$C:$C,Реестр!$A:$A,'Остатки на счетах'!$A6,Реестр!$D:$D,"Счёт в Альфа-Банке")+'Остатки на счетах'!D5</f>
        <v>1000000</v>
      </c>
    </row>
    <row r="7" spans="1:4" x14ac:dyDescent="0.3">
      <c r="A7" s="7">
        <v>41278</v>
      </c>
      <c r="B7" s="9">
        <f>SUMIFS(Реестр!$C:$C,Реестр!$A:$A,'Остатки на счетах'!$A7,Реестр!$D:$D,"Счёт в ВТБ 24")+'Остатки на счетах'!B6</f>
        <v>500000</v>
      </c>
      <c r="C7" s="9">
        <f>SUMIFS(Реестр!$C:$C,Реестр!$A:$A,'Остатки на счетах'!$A7,Реестр!$D:$D,"Счёт в Сбербанке")+'Остатки на счетах'!C6</f>
        <v>1000000</v>
      </c>
      <c r="D7" s="9">
        <f>SUMIFS(Реестр!$C:$C,Реестр!$A:$A,'Остатки на счетах'!$A7,Реестр!$D:$D,"Счёт в Альфа-Банке")+'Остатки на счетах'!D6</f>
        <v>1000000</v>
      </c>
    </row>
    <row r="8" spans="1:4" x14ac:dyDescent="0.3">
      <c r="A8" s="7">
        <v>41279</v>
      </c>
      <c r="B8" s="9">
        <f>SUMIFS(Реестр!$C:$C,Реестр!$A:$A,'Остатки на счетах'!$A8,Реестр!$D:$D,"Счёт в ВТБ 24")+'Остатки на счетах'!B7</f>
        <v>500000</v>
      </c>
      <c r="C8" s="9">
        <f>SUMIFS(Реестр!$C:$C,Реестр!$A:$A,'Остатки на счетах'!$A8,Реестр!$D:$D,"Счёт в Сбербанке")+'Остатки на счетах'!C7</f>
        <v>1000000</v>
      </c>
      <c r="D8" s="9">
        <f>SUMIFS(Реестр!$C:$C,Реестр!$A:$A,'Остатки на счетах'!$A8,Реестр!$D:$D,"Счёт в Альфа-Банке")+'Остатки на счетах'!D7</f>
        <v>1000000</v>
      </c>
    </row>
    <row r="9" spans="1:4" x14ac:dyDescent="0.3">
      <c r="A9" s="7">
        <v>41280</v>
      </c>
      <c r="B9" s="9">
        <f>SUMIFS(Реестр!$C:$C,Реестр!$A:$A,'Остатки на счетах'!$A9,Реестр!$D:$D,"Счёт в ВТБ 24")+'Остатки на счетах'!B8</f>
        <v>500000</v>
      </c>
      <c r="C9" s="9">
        <f>SUMIFS(Реестр!$C:$C,Реестр!$A:$A,'Остатки на счетах'!$A9,Реестр!$D:$D,"Счёт в Сбербанке")+'Остатки на счетах'!C8</f>
        <v>1000000</v>
      </c>
      <c r="D9" s="9">
        <f>SUMIFS(Реестр!$C:$C,Реестр!$A:$A,'Остатки на счетах'!$A9,Реестр!$D:$D,"Счёт в Альфа-Банке")+'Остатки на счетах'!D8</f>
        <v>1000000</v>
      </c>
    </row>
    <row r="10" spans="1:4" x14ac:dyDescent="0.3">
      <c r="A10" s="7">
        <v>41281</v>
      </c>
      <c r="B10" s="9">
        <f>SUMIFS(Реестр!$C:$C,Реестр!$A:$A,'Остатки на счетах'!$A10,Реестр!$D:$D,"Счёт в ВТБ 24")+'Остатки на счетах'!B9</f>
        <v>500000</v>
      </c>
      <c r="C10" s="9">
        <f>SUMIFS(Реестр!$C:$C,Реестр!$A:$A,'Остатки на счетах'!$A10,Реестр!$D:$D,"Счёт в Сбербанке")+'Остатки на счетах'!C9</f>
        <v>1000000</v>
      </c>
      <c r="D10" s="9">
        <f>SUMIFS(Реестр!$C:$C,Реестр!$A:$A,'Остатки на счетах'!$A10,Реестр!$D:$D,"Счёт в Альфа-Банке")+'Остатки на счетах'!D9</f>
        <v>1000000</v>
      </c>
    </row>
    <row r="11" spans="1:4" x14ac:dyDescent="0.3">
      <c r="A11" s="7">
        <v>41282</v>
      </c>
      <c r="B11" s="9">
        <f>SUMIFS(Реестр!$C:$C,Реестр!$A:$A,'Остатки на счетах'!$A11,Реестр!$D:$D,"Счёт в ВТБ 24")+'Остатки на счетах'!B10</f>
        <v>500000</v>
      </c>
      <c r="C11" s="9">
        <f>SUMIFS(Реестр!$C:$C,Реестр!$A:$A,'Остатки на счетах'!$A11,Реестр!$D:$D,"Счёт в Сбербанке")+'Остатки на счетах'!C10</f>
        <v>1000000</v>
      </c>
      <c r="D11" s="9">
        <f>SUMIFS(Реестр!$C:$C,Реестр!$A:$A,'Остатки на счетах'!$A11,Реестр!$D:$D,"Счёт в Альфа-Банке")+'Остатки на счетах'!D10</f>
        <v>1000000</v>
      </c>
    </row>
    <row r="12" spans="1:4" x14ac:dyDescent="0.3">
      <c r="A12" s="7">
        <v>41283</v>
      </c>
      <c r="B12" s="9">
        <f>SUMIFS(Реестр!$C:$C,Реестр!$A:$A,'Остатки на счетах'!$A12,Реестр!$D:$D,"Счёт в ВТБ 24")+'Остатки на счетах'!B11</f>
        <v>425994.13</v>
      </c>
      <c r="C12" s="9">
        <f>SUMIFS(Реестр!$C:$C,Реестр!$A:$A,'Остатки на счетах'!$A12,Реестр!$D:$D,"Счёт в Сбербанке")+'Остатки на счетах'!C11</f>
        <v>954415.91</v>
      </c>
      <c r="D12" s="9">
        <f>SUMIFS(Реестр!$C:$C,Реестр!$A:$A,'Остатки на счетах'!$A12,Реестр!$D:$D,"Счёт в Альфа-Банке")+'Остатки на счетах'!D11</f>
        <v>1200000</v>
      </c>
    </row>
    <row r="13" spans="1:4" x14ac:dyDescent="0.3">
      <c r="A13" s="7">
        <v>41284</v>
      </c>
      <c r="B13" s="9">
        <f>SUMIFS(Реестр!$C:$C,Реестр!$A:$A,'Остатки на счетах'!$A13,Реестр!$D:$D,"Счёт в ВТБ 24")+'Остатки на счетах'!B12</f>
        <v>861466.35</v>
      </c>
      <c r="C13" s="9">
        <f>SUMIFS(Реестр!$C:$C,Реестр!$A:$A,'Остатки на счетах'!$A13,Реестр!$D:$D,"Счёт в Сбербанке")+'Остатки на счетах'!C12</f>
        <v>1582142.1099999999</v>
      </c>
      <c r="D13" s="9">
        <f>SUMIFS(Реестр!$C:$C,Реестр!$A:$A,'Остатки на счетах'!$A13,Реестр!$D:$D,"Счёт в Альфа-Банке")+'Остатки на счетах'!D12</f>
        <v>2026000</v>
      </c>
    </row>
    <row r="14" spans="1:4" x14ac:dyDescent="0.3">
      <c r="A14" s="7">
        <v>41285</v>
      </c>
      <c r="B14" s="9">
        <f>SUMIFS(Реестр!$C:$C,Реестр!$A:$A,'Остатки на счетах'!$A14,Реестр!$D:$D,"Счёт в ВТБ 24")+'Остатки на счетах'!B13</f>
        <v>861466.35</v>
      </c>
      <c r="C14" s="9">
        <f>SUMIFS(Реестр!$C:$C,Реестр!$A:$A,'Остатки на счетах'!$A14,Реестр!$D:$D,"Счёт в Сбербанке")+'Остатки на счетах'!C13</f>
        <v>1582142.1099999999</v>
      </c>
      <c r="D14" s="9">
        <f>SUMIFS(Реестр!$C:$C,Реестр!$A:$A,'Остатки на счетах'!$A14,Реестр!$D:$D,"Счёт в Альфа-Банке")+'Остатки на счетах'!D13</f>
        <v>2026000</v>
      </c>
    </row>
    <row r="15" spans="1:4" x14ac:dyDescent="0.3">
      <c r="A15" s="7">
        <v>41286</v>
      </c>
      <c r="B15" s="9">
        <f>SUMIFS(Реестр!$C:$C,Реестр!$A:$A,'Остатки на счетах'!$A15,Реестр!$D:$D,"Счёт в ВТБ 24")+'Остатки на счетах'!B14</f>
        <v>861466.35</v>
      </c>
      <c r="C15" s="9">
        <f>SUMIFS(Реестр!$C:$C,Реестр!$A:$A,'Остатки на счетах'!$A15,Реестр!$D:$D,"Счёт в Сбербанке")+'Остатки на счетах'!C14</f>
        <v>1582142.1099999999</v>
      </c>
      <c r="D15" s="9">
        <f>SUMIFS(Реестр!$C:$C,Реестр!$A:$A,'Остатки на счетах'!$A15,Реестр!$D:$D,"Счёт в Альфа-Банке")+'Остатки на счетах'!D14</f>
        <v>2026000</v>
      </c>
    </row>
    <row r="16" spans="1:4" x14ac:dyDescent="0.3">
      <c r="A16" s="7">
        <v>41287</v>
      </c>
      <c r="B16" s="9">
        <f>SUMIFS(Реестр!$C:$C,Реестр!$A:$A,'Остатки на счетах'!$A16,Реестр!$D:$D,"Счёт в ВТБ 24")+'Остатки на счетах'!B15</f>
        <v>861466.35</v>
      </c>
      <c r="C16" s="9">
        <f>SUMIFS(Реестр!$C:$C,Реестр!$A:$A,'Остатки на счетах'!$A16,Реестр!$D:$D,"Счёт в Сбербанке")+'Остатки на счетах'!C15</f>
        <v>1582142.1099999999</v>
      </c>
      <c r="D16" s="9">
        <f>SUMIFS(Реестр!$C:$C,Реестр!$A:$A,'Остатки на счетах'!$A16,Реестр!$D:$D,"Счёт в Альфа-Банке")+'Остатки на счетах'!D15</f>
        <v>2026000</v>
      </c>
    </row>
    <row r="17" spans="1:4" x14ac:dyDescent="0.3">
      <c r="A17" s="7">
        <v>41288</v>
      </c>
      <c r="B17" s="9">
        <f>SUMIFS(Реестр!$C:$C,Реестр!$A:$A,'Остатки на счетах'!$A17,Реестр!$D:$D,"Счёт в ВТБ 24")+'Остатки на счетах'!B16</f>
        <v>991315.32</v>
      </c>
      <c r="C17" s="9">
        <f>SUMIFS(Реестр!$C:$C,Реестр!$A:$A,'Остатки на счетах'!$A17,Реестр!$D:$D,"Счёт в Сбербанке")+'Остатки на счетах'!C16</f>
        <v>1652647.1099999999</v>
      </c>
      <c r="D17" s="9">
        <f>SUMIFS(Реестр!$C:$C,Реестр!$A:$A,'Остатки на счетах'!$A17,Реестр!$D:$D,"Счёт в Альфа-Банке")+'Остатки на счетах'!D16</f>
        <v>2024799.05</v>
      </c>
    </row>
    <row r="18" spans="1:4" x14ac:dyDescent="0.3">
      <c r="A18" s="7">
        <v>41289</v>
      </c>
      <c r="B18" s="9">
        <f>SUMIFS(Реестр!$C:$C,Реестр!$A:$A,'Остатки на счетах'!$A18,Реестр!$D:$D,"Счёт в ВТБ 24")+'Остатки на счетах'!B17</f>
        <v>1037845.36</v>
      </c>
      <c r="C18" s="9">
        <f>SUMIFS(Реестр!$C:$C,Реестр!$A:$A,'Остатки на счетах'!$A18,Реестр!$D:$D,"Счёт в Сбербанке")+'Остатки на счетах'!C17</f>
        <v>1848357.3599999999</v>
      </c>
      <c r="D18" s="9">
        <f>SUMIFS(Реестр!$C:$C,Реестр!$A:$A,'Остатки на счетах'!$A18,Реестр!$D:$D,"Счёт в Альфа-Банке")+'Остатки на счетах'!D17</f>
        <v>1691400.1</v>
      </c>
    </row>
    <row r="19" spans="1:4" x14ac:dyDescent="0.3">
      <c r="A19" s="7">
        <v>41290</v>
      </c>
      <c r="B19" s="9">
        <f>SUMIFS(Реестр!$C:$C,Реестр!$A:$A,'Остатки на счетах'!$A19,Реестр!$D:$D,"Счёт в ВТБ 24")+'Остатки на счетах'!B18</f>
        <v>1019266.36</v>
      </c>
      <c r="C19" s="9">
        <f>SUMIFS(Реестр!$C:$C,Реестр!$A:$A,'Остатки на счетах'!$A19,Реестр!$D:$D,"Счёт в Сбербанке")+'Остатки на счетах'!C18</f>
        <v>2111202.36</v>
      </c>
      <c r="D19" s="9">
        <f>SUMIFS(Реестр!$C:$C,Реестр!$A:$A,'Остатки на счетах'!$A19,Реестр!$D:$D,"Счёт в Альфа-Банке")+'Остатки на счетах'!D18</f>
        <v>1691400.1</v>
      </c>
    </row>
    <row r="20" spans="1:4" x14ac:dyDescent="0.3">
      <c r="A20" s="7">
        <v>41291</v>
      </c>
      <c r="B20" s="9">
        <f>SUMIFS(Реестр!$C:$C,Реестр!$A:$A,'Остатки на счетах'!$A20,Реестр!$D:$D,"Счёт в ВТБ 24")+'Остатки на счетах'!B19</f>
        <v>1061428.17</v>
      </c>
      <c r="C20" s="9">
        <f>SUMIFS(Реестр!$C:$C,Реестр!$A:$A,'Остатки на счетах'!$A20,Реестр!$D:$D,"Счёт в Сбербанке")+'Остатки на счетах'!C19</f>
        <v>2152306.69</v>
      </c>
      <c r="D20" s="9">
        <f>SUMIFS(Реестр!$C:$C,Реестр!$A:$A,'Остатки на счетах'!$A20,Реестр!$D:$D,"Счёт в Альфа-Банке")+'Остатки на счетах'!D19</f>
        <v>2181158.0499999998</v>
      </c>
    </row>
    <row r="21" spans="1:4" x14ac:dyDescent="0.3">
      <c r="A21" s="7">
        <v>41292</v>
      </c>
      <c r="B21" s="9">
        <f>SUMIFS(Реестр!$C:$C,Реестр!$A:$A,'Остатки на счетах'!$A21,Реестр!$D:$D,"Счёт в ВТБ 24")+'Остатки на счетах'!B20</f>
        <v>1056463.73</v>
      </c>
      <c r="C21" s="9">
        <f>SUMIFS(Реестр!$C:$C,Реестр!$A:$A,'Остатки на счетах'!$A21,Реестр!$D:$D,"Счёт в Сбербанке")+'Остатки на счетах'!C20</f>
        <v>1879461.69</v>
      </c>
      <c r="D21" s="9">
        <f>SUMIFS(Реестр!$C:$C,Реестр!$A:$A,'Остатки на счетах'!$A21,Реестр!$D:$D,"Счёт в Альфа-Банке")+'Остатки на счетах'!D20</f>
        <v>2181158.0499999998</v>
      </c>
    </row>
    <row r="22" spans="1:4" x14ac:dyDescent="0.3">
      <c r="A22" s="7">
        <v>41293</v>
      </c>
      <c r="B22" s="9">
        <f>SUMIFS(Реестр!$C:$C,Реестр!$A:$A,'Остатки на счетах'!$A22,Реестр!$D:$D,"Счёт в ВТБ 24")+'Остатки на счетах'!B21</f>
        <v>1056463.73</v>
      </c>
      <c r="C22" s="9">
        <f>SUMIFS(Реестр!$C:$C,Реестр!$A:$A,'Остатки на счетах'!$A22,Реестр!$D:$D,"Счёт в Сбербанке")+'Остатки на счетах'!C21</f>
        <v>1879461.69</v>
      </c>
      <c r="D22" s="9">
        <f>SUMIFS(Реестр!$C:$C,Реестр!$A:$A,'Остатки на счетах'!$A22,Реестр!$D:$D,"Счёт в Альфа-Банке")+'Остатки на счетах'!D21</f>
        <v>2181158.0499999998</v>
      </c>
    </row>
    <row r="23" spans="1:4" x14ac:dyDescent="0.3">
      <c r="A23" s="7">
        <v>41294</v>
      </c>
      <c r="B23" s="9">
        <f>SUMIFS(Реестр!$C:$C,Реестр!$A:$A,'Остатки на счетах'!$A23,Реестр!$D:$D,"Счёт в ВТБ 24")+'Остатки на счетах'!B22</f>
        <v>1056463.73</v>
      </c>
      <c r="C23" s="9">
        <f>SUMIFS(Реестр!$C:$C,Реестр!$A:$A,'Остатки на счетах'!$A23,Реестр!$D:$D,"Счёт в Сбербанке")+'Остатки на счетах'!C22</f>
        <v>1879461.69</v>
      </c>
      <c r="D23" s="9">
        <f>SUMIFS(Реестр!$C:$C,Реестр!$A:$A,'Остатки на счетах'!$A23,Реестр!$D:$D,"Счёт в Альфа-Банке")+'Остатки на счетах'!D22</f>
        <v>1620721.0499999998</v>
      </c>
    </row>
    <row r="24" spans="1:4" x14ac:dyDescent="0.3">
      <c r="A24" s="7">
        <v>41295</v>
      </c>
      <c r="B24" s="9">
        <f>SUMIFS(Реестр!$C:$C,Реестр!$A:$A,'Остатки на счетах'!$A24,Реестр!$D:$D,"Счёт в ВТБ 24")+'Остатки на счетах'!B23</f>
        <v>1135584.67</v>
      </c>
      <c r="C24" s="9">
        <f>SUMIFS(Реестр!$C:$C,Реестр!$A:$A,'Остатки на счетах'!$A24,Реестр!$D:$D,"Счёт в Сбербанке")+'Остатки на счетах'!C23</f>
        <v>1879461.69</v>
      </c>
      <c r="D24" s="9">
        <f>SUMIFS(Реестр!$C:$C,Реестр!$A:$A,'Остатки на счетах'!$A24,Реестр!$D:$D,"Счёт в Альфа-Банке")+'Остатки на счетах'!D23</f>
        <v>1933566.0499999998</v>
      </c>
    </row>
    <row r="25" spans="1:4" x14ac:dyDescent="0.3">
      <c r="A25" s="7">
        <v>41296</v>
      </c>
      <c r="B25" s="9">
        <f>SUMIFS(Реестр!$C:$C,Реестр!$A:$A,'Остатки на счетах'!$A25,Реестр!$D:$D,"Счёт в ВТБ 24")+'Остатки на счетах'!B24</f>
        <v>1133849.46</v>
      </c>
      <c r="C25" s="9">
        <f>SUMIFS(Реестр!$C:$C,Реестр!$A:$A,'Остатки на счетах'!$A25,Реестр!$D:$D,"Счёт в Сбербанке")+'Остатки на счетах'!C24</f>
        <v>805556.3</v>
      </c>
      <c r="D25" s="9">
        <f>SUMIFS(Реестр!$C:$C,Реестр!$A:$A,'Остатки на счетах'!$A25,Реестр!$D:$D,"Счёт в Альфа-Банке")+'Остатки на счетах'!D24</f>
        <v>1384048.6099999999</v>
      </c>
    </row>
    <row r="26" spans="1:4" x14ac:dyDescent="0.3">
      <c r="A26" s="7">
        <v>41297</v>
      </c>
      <c r="B26" s="9">
        <f>SUMIFS(Реестр!$C:$C,Реестр!$A:$A,'Остатки на счетах'!$A26,Реестр!$D:$D,"Счёт в ВТБ 24")+'Остатки на счетах'!B25</f>
        <v>1267661.46</v>
      </c>
      <c r="C26" s="9">
        <f>SUMIFS(Реестр!$C:$C,Реестр!$A:$A,'Остатки на счетах'!$A26,Реестр!$D:$D,"Счёт в Сбербанке")+'Остатки на счетах'!C25</f>
        <v>805556.3</v>
      </c>
      <c r="D26" s="9">
        <f>SUMIFS(Реестр!$C:$C,Реестр!$A:$A,'Остатки на счетах'!$A26,Реестр!$D:$D,"Счёт в Альфа-Банке")+'Остатки на счетах'!D25</f>
        <v>1433750.21</v>
      </c>
    </row>
    <row r="27" spans="1:4" x14ac:dyDescent="0.3">
      <c r="A27" s="7">
        <v>41298</v>
      </c>
      <c r="B27" s="9">
        <f>SUMIFS(Реестр!$C:$C,Реестр!$A:$A,'Остатки на счетах'!$A27,Реестр!$D:$D,"Счёт в ВТБ 24")+'Остатки на счетах'!B26</f>
        <v>761541.36999999988</v>
      </c>
      <c r="C27" s="9">
        <f>SUMIFS(Реестр!$C:$C,Реестр!$A:$A,'Остатки на счетах'!$A27,Реестр!$D:$D,"Счёт в Сбербанке")+'Остатки на счетах'!C26</f>
        <v>498769.31</v>
      </c>
      <c r="D27" s="9">
        <f>SUMIFS(Реестр!$C:$C,Реестр!$A:$A,'Остатки на счетах'!$A27,Реестр!$D:$D,"Счёт в Альфа-Банке")+'Остатки на счетах'!D26</f>
        <v>1141591.8999999999</v>
      </c>
    </row>
    <row r="28" spans="1:4" x14ac:dyDescent="0.3">
      <c r="A28" s="7">
        <v>41299</v>
      </c>
      <c r="B28" s="9">
        <f>SUMIFS(Реестр!$C:$C,Реестр!$A:$A,'Остатки на счетах'!$A28,Реестр!$D:$D,"Счёт в ВТБ 24")+'Остатки на счетах'!B27</f>
        <v>662959.17999999993</v>
      </c>
      <c r="C28" s="9">
        <f>SUMIFS(Реестр!$C:$C,Реестр!$A:$A,'Остатки на счетах'!$A28,Реестр!$D:$D,"Счёт в Сбербанке")+'Остатки на счетах'!C27</f>
        <v>-70792.69</v>
      </c>
      <c r="D28" s="9">
        <f>SUMIFS(Реестр!$C:$C,Реестр!$A:$A,'Остатки на счетах'!$A28,Реестр!$D:$D,"Счёт в Альфа-Банке")+'Остатки на счетах'!D27</f>
        <v>1209638.92</v>
      </c>
    </row>
    <row r="29" spans="1:4" x14ac:dyDescent="0.3">
      <c r="A29" s="7">
        <v>41300</v>
      </c>
      <c r="B29" s="9">
        <f>SUMIFS(Реестр!$C:$C,Реестр!$A:$A,'Остатки на счетах'!$A29,Реестр!$D:$D,"Счёт в ВТБ 24")+'Остатки на счетах'!B28</f>
        <v>662959.17999999993</v>
      </c>
      <c r="C29" s="9">
        <f>SUMIFS(Реестр!$C:$C,Реестр!$A:$A,'Остатки на счетах'!$A29,Реестр!$D:$D,"Счёт в Сбербанке")+'Остатки на счетах'!C28</f>
        <v>-70792.69</v>
      </c>
      <c r="D29" s="9">
        <f>SUMIFS(Реестр!$C:$C,Реестр!$A:$A,'Остатки на счетах'!$A29,Реестр!$D:$D,"Счёт в Альфа-Банке")+'Остатки на счетах'!D28</f>
        <v>1209638.92</v>
      </c>
    </row>
    <row r="30" spans="1:4" x14ac:dyDescent="0.3">
      <c r="A30" s="7">
        <v>41301</v>
      </c>
      <c r="B30" s="9">
        <f>SUMIFS(Реестр!$C:$C,Реестр!$A:$A,'Остатки на счетах'!$A30,Реестр!$D:$D,"Счёт в ВТБ 24")+'Остатки на счетах'!B29</f>
        <v>662959.17999999993</v>
      </c>
      <c r="C30" s="9">
        <f>SUMIFS(Реестр!$C:$C,Реестр!$A:$A,'Остатки на счетах'!$A30,Реестр!$D:$D,"Счёт в Сбербанке")+'Остатки на счетах'!C29</f>
        <v>-70792.69</v>
      </c>
      <c r="D30" s="9">
        <f>SUMIFS(Реестр!$C:$C,Реестр!$A:$A,'Остатки на счетах'!$A30,Реестр!$D:$D,"Счёт в Альфа-Банке")+'Остатки на счетах'!D29</f>
        <v>1209638.92</v>
      </c>
    </row>
    <row r="31" spans="1:4" x14ac:dyDescent="0.3">
      <c r="A31" s="7">
        <v>41302</v>
      </c>
      <c r="B31" s="9">
        <f>SUMIFS(Реестр!$C:$C,Реестр!$A:$A,'Остатки на счетах'!$A31,Реестр!$D:$D,"Счёт в ВТБ 24")+'Остатки на счетах'!B30</f>
        <v>764119.39999999991</v>
      </c>
      <c r="C31" s="9">
        <f>SUMIFS(Реестр!$C:$C,Реестр!$A:$A,'Остатки на счетах'!$A31,Реестр!$D:$D,"Счёт в Сбербанке")+'Остатки на счетах'!C30</f>
        <v>972870.31</v>
      </c>
      <c r="D31" s="9">
        <f>SUMIFS(Реестр!$C:$C,Реестр!$A:$A,'Остатки на счетах'!$A31,Реестр!$D:$D,"Счёт в Альфа-Банке")+'Остатки на счетах'!D30</f>
        <v>1082975.73</v>
      </c>
    </row>
    <row r="32" spans="1:4" x14ac:dyDescent="0.3">
      <c r="A32" s="7">
        <v>41303</v>
      </c>
      <c r="B32" s="9">
        <f>SUMIFS(Реестр!$C:$C,Реестр!$A:$A,'Остатки на счетах'!$A32,Реестр!$D:$D,"Счёт в ВТБ 24")+'Остатки на счетах'!B31</f>
        <v>1268314.3499999999</v>
      </c>
      <c r="C32" s="9">
        <f>SUMIFS(Реестр!$C:$C,Реестр!$A:$A,'Остатки на счетах'!$A32,Реестр!$D:$D,"Счёт в Сбербанке")+'Остатки на счетах'!C31</f>
        <v>983471.01</v>
      </c>
      <c r="D32" s="9">
        <f>SUMIFS(Реестр!$C:$C,Реестр!$A:$A,'Остатки на счетах'!$A32,Реестр!$D:$D,"Счёт в Альфа-Банке")+'Остатки на счетах'!D31</f>
        <v>1683285.98</v>
      </c>
    </row>
    <row r="33" spans="1:4" x14ac:dyDescent="0.3">
      <c r="A33" s="7">
        <v>41304</v>
      </c>
      <c r="B33" s="9">
        <f>SUMIFS(Реестр!$C:$C,Реестр!$A:$A,'Остатки на счетах'!$A33,Реестр!$D:$D,"Счёт в ВТБ 24")+'Остатки на счетах'!B32</f>
        <v>1328330.4999999998</v>
      </c>
      <c r="C33" s="9">
        <f>SUMIFS(Реестр!$C:$C,Реестр!$A:$A,'Остатки на счетах'!$A33,Реестр!$D:$D,"Счёт в Сбербанке")+'Остатки на счетах'!C32</f>
        <v>983471.01</v>
      </c>
      <c r="D33" s="9">
        <f>SUMIFS(Реестр!$C:$C,Реестр!$A:$A,'Остатки на счетах'!$A33,Реестр!$D:$D,"Счёт в Альфа-Банке")+'Остатки на счетах'!D32</f>
        <v>1642460.64</v>
      </c>
    </row>
    <row r="34" spans="1:4" x14ac:dyDescent="0.3">
      <c r="A34" s="7">
        <v>41305</v>
      </c>
      <c r="B34" s="9">
        <f>SUMIFS(Реестр!$C:$C,Реестр!$A:$A,'Остатки на счетах'!$A34,Реестр!$D:$D,"Счёт в ВТБ 24")+'Остатки на счетах'!B33</f>
        <v>1328330.4999999998</v>
      </c>
      <c r="C34" s="9">
        <f>SUMIFS(Реестр!$C:$C,Реестр!$A:$A,'Остатки на счетах'!$A34,Реестр!$D:$D,"Счёт в Сбербанке")+'Остатки на счетах'!C33</f>
        <v>563582.62</v>
      </c>
      <c r="D34" s="9">
        <f>SUMIFS(Реестр!$C:$C,Реестр!$A:$A,'Остатки на счетах'!$A34,Реестр!$D:$D,"Счёт в Альфа-Банке")+'Остатки на счетах'!D33</f>
        <v>1594558.5399999998</v>
      </c>
    </row>
    <row r="35" spans="1:4" x14ac:dyDescent="0.3">
      <c r="A35" s="7">
        <v>41306</v>
      </c>
      <c r="B35" s="9">
        <f>SUMIFS(Реестр!$C:$C,Реестр!$A:$A,'Остатки на счетах'!$A35,Реестр!$D:$D,"Счёт в ВТБ 24")+'Остатки на счетах'!B34</f>
        <v>1253680.7999999998</v>
      </c>
      <c r="C35" s="9">
        <f>SUMIFS(Реестр!$C:$C,Реестр!$A:$A,'Остатки на счетах'!$A35,Реестр!$D:$D,"Счёт в Сбербанке")+'Остатки на счетах'!C34</f>
        <v>739783.13</v>
      </c>
      <c r="D35" s="9">
        <f>SUMIFS(Реестр!$C:$C,Реестр!$A:$A,'Остатки на счетах'!$A35,Реестр!$D:$D,"Счёт в Альфа-Банке")+'Остатки на счетах'!D34</f>
        <v>1780884.4299999997</v>
      </c>
    </row>
    <row r="36" spans="1:4" x14ac:dyDescent="0.3">
      <c r="A36" s="7">
        <v>41307</v>
      </c>
      <c r="B36" s="9">
        <f>SUMIFS(Реестр!$C:$C,Реестр!$A:$A,'Остатки на счетах'!$A36,Реестр!$D:$D,"Счёт в ВТБ 24")+'Остатки на счетах'!B35</f>
        <v>1253680.7999999998</v>
      </c>
      <c r="C36" s="9">
        <f>SUMIFS(Реестр!$C:$C,Реестр!$A:$A,'Остатки на счетах'!$A36,Реестр!$D:$D,"Счёт в Сбербанке")+'Остатки на счетах'!C35</f>
        <v>739783.13</v>
      </c>
      <c r="D36" s="9">
        <f>SUMIFS(Реестр!$C:$C,Реестр!$A:$A,'Остатки на счетах'!$A36,Реестр!$D:$D,"Счёт в Альфа-Банке")+'Остатки на счетах'!D35</f>
        <v>680884.4299999997</v>
      </c>
    </row>
    <row r="37" spans="1:4" x14ac:dyDescent="0.3">
      <c r="A37" s="7">
        <v>41308</v>
      </c>
      <c r="B37" s="9">
        <f>SUMIFS(Реестр!$C:$C,Реестр!$A:$A,'Остатки на счетах'!$A37,Реестр!$D:$D,"Счёт в ВТБ 24")+'Остатки на счетах'!B36</f>
        <v>1253680.7999999998</v>
      </c>
      <c r="C37" s="9">
        <f>SUMIFS(Реестр!$C:$C,Реестр!$A:$A,'Остатки на счетах'!$A37,Реестр!$D:$D,"Счёт в Сбербанке")+'Остатки на счетах'!C36</f>
        <v>739783.13</v>
      </c>
      <c r="D37" s="9">
        <f>SUMIFS(Реестр!$C:$C,Реестр!$A:$A,'Остатки на счетах'!$A37,Реестр!$D:$D,"Счёт в Альфа-Банке")+'Остатки на счетах'!D36</f>
        <v>680884.4299999997</v>
      </c>
    </row>
    <row r="38" spans="1:4" x14ac:dyDescent="0.3">
      <c r="A38" s="7">
        <v>41309</v>
      </c>
      <c r="B38" s="9">
        <f>SUMIFS(Реестр!$C:$C,Реестр!$A:$A,'Остатки на счетах'!$A38,Реестр!$D:$D,"Счёт в ВТБ 24")+'Остатки на счетах'!B37</f>
        <v>1247485.7999999998</v>
      </c>
      <c r="C38" s="9">
        <f>SUMIFS(Реестр!$C:$C,Реестр!$A:$A,'Остатки на счетах'!$A38,Реестр!$D:$D,"Счёт в Сбербанке")+'Остатки на счетах'!C37</f>
        <v>749083.13</v>
      </c>
      <c r="D38" s="9">
        <f>SUMIFS(Реестр!$C:$C,Реестр!$A:$A,'Остатки на счетах'!$A38,Реестр!$D:$D,"Счёт в Альфа-Банке")+'Остатки на счетах'!D37</f>
        <v>1159897.3599999996</v>
      </c>
    </row>
    <row r="39" spans="1:4" x14ac:dyDescent="0.3">
      <c r="A39" s="7">
        <v>41310</v>
      </c>
      <c r="B39" s="9">
        <f>SUMIFS(Реестр!$C:$C,Реестр!$A:$A,'Остатки на счетах'!$A39,Реестр!$D:$D,"Счёт в ВТБ 24")+'Остатки на счетах'!B38</f>
        <v>1175784.9899999998</v>
      </c>
      <c r="C39" s="9">
        <f>SUMIFS(Реестр!$C:$C,Реестр!$A:$A,'Остатки на счетах'!$A39,Реестр!$D:$D,"Счёт в Сбербанке")+'Остатки на счетах'!C38</f>
        <v>780521.15</v>
      </c>
      <c r="D39" s="9">
        <f>SUMIFS(Реестр!$C:$C,Реестр!$A:$A,'Остатки на счетах'!$A39,Реестр!$D:$D,"Счёт в Альфа-Банке")+'Остатки на счетах'!D38</f>
        <v>1424866.3599999996</v>
      </c>
    </row>
    <row r="40" spans="1:4" x14ac:dyDescent="0.3">
      <c r="A40" s="7">
        <v>41311</v>
      </c>
      <c r="B40" s="9">
        <f>SUMIFS(Реестр!$C:$C,Реестр!$A:$A,'Остатки на счетах'!$A40,Реестр!$D:$D,"Счёт в ВТБ 24")+'Остатки на счетах'!B39</f>
        <v>1323192.9099999997</v>
      </c>
      <c r="C40" s="9">
        <f>SUMIFS(Реестр!$C:$C,Реестр!$A:$A,'Остатки на счетах'!$A40,Реестр!$D:$D,"Счёт в Сбербанке")+'Остатки на счетах'!C39</f>
        <v>867247.1</v>
      </c>
      <c r="D40" s="9">
        <f>SUMIFS(Реестр!$C:$C,Реестр!$A:$A,'Остатки на счетах'!$A40,Реестр!$D:$D,"Счёт в Альфа-Банке")+'Остатки на счетах'!D39</f>
        <v>1574010.9899999998</v>
      </c>
    </row>
    <row r="41" spans="1:4" x14ac:dyDescent="0.3">
      <c r="A41" s="7">
        <v>41312</v>
      </c>
      <c r="B41" s="9">
        <f>SUMIFS(Реестр!$C:$C,Реестр!$A:$A,'Остатки на счетах'!$A41,Реестр!$D:$D,"Счёт в ВТБ 24")+'Остатки на счетах'!B40</f>
        <v>1298296.3399999996</v>
      </c>
      <c r="C41" s="9">
        <f>SUMIFS(Реестр!$C:$C,Реестр!$A:$A,'Остатки на счетах'!$A41,Реестр!$D:$D,"Счёт в Сбербанке")+'Остатки на счетах'!C40</f>
        <v>867247.1</v>
      </c>
      <c r="D41" s="9">
        <f>SUMIFS(Реестр!$C:$C,Реестр!$A:$A,'Остатки на счетах'!$A41,Реестр!$D:$D,"Счёт в Альфа-Банке")+'Остатки на счетах'!D40</f>
        <v>1588010.9899999998</v>
      </c>
    </row>
    <row r="42" spans="1:4" x14ac:dyDescent="0.3">
      <c r="A42" s="7">
        <v>41313</v>
      </c>
      <c r="B42" s="9">
        <f>SUMIFS(Реестр!$C:$C,Реестр!$A:$A,'Остатки на счетах'!$A42,Реестр!$D:$D,"Счёт в ВТБ 24")+'Остатки на счетах'!B41</f>
        <v>1563738.8999999997</v>
      </c>
      <c r="C42" s="9">
        <f>SUMIFS(Реестр!$C:$C,Реестр!$A:$A,'Остатки на счетах'!$A42,Реестр!$D:$D,"Счёт в Сбербанке")+'Остатки на счетах'!C41</f>
        <v>855968.97</v>
      </c>
      <c r="D42" s="9">
        <f>SUMIFS(Реестр!$C:$C,Реестр!$A:$A,'Остатки на счетах'!$A42,Реестр!$D:$D,"Счёт в Альфа-Банке")+'Остатки на счетах'!D41</f>
        <v>1572394.5799999998</v>
      </c>
    </row>
    <row r="43" spans="1:4" x14ac:dyDescent="0.3">
      <c r="A43" s="7">
        <v>41314</v>
      </c>
      <c r="B43" s="9">
        <f>SUMIFS(Реестр!$C:$C,Реестр!$A:$A,'Остатки на счетах'!$A43,Реестр!$D:$D,"Счёт в ВТБ 24")+'Остатки на счетах'!B42</f>
        <v>1563738.8999999997</v>
      </c>
      <c r="C43" s="9">
        <f>SUMIFS(Реестр!$C:$C,Реестр!$A:$A,'Остатки на счетах'!$A43,Реестр!$D:$D,"Счёт в Сбербанке")+'Остатки на счетах'!C42</f>
        <v>855968.97</v>
      </c>
      <c r="D43" s="9">
        <f>SUMIFS(Реестр!$C:$C,Реестр!$A:$A,'Остатки на счетах'!$A43,Реестр!$D:$D,"Счёт в Альфа-Банке")+'Остатки на счетах'!D42</f>
        <v>1572394.5799999998</v>
      </c>
    </row>
    <row r="44" spans="1:4" x14ac:dyDescent="0.3">
      <c r="A44" s="7">
        <v>41315</v>
      </c>
      <c r="B44" s="9">
        <f>SUMIFS(Реестр!$C:$C,Реестр!$A:$A,'Остатки на счетах'!$A44,Реестр!$D:$D,"Счёт в ВТБ 24")+'Остатки на счетах'!B43</f>
        <v>1563738.8999999997</v>
      </c>
      <c r="C44" s="9">
        <f>SUMIFS(Реестр!$C:$C,Реестр!$A:$A,'Остатки на счетах'!$A44,Реестр!$D:$D,"Счёт в Сбербанке")+'Остатки на счетах'!C43</f>
        <v>1300968.97</v>
      </c>
      <c r="D44" s="9">
        <f>SUMIFS(Реестр!$C:$C,Реестр!$A:$A,'Остатки на счетах'!$A44,Реестр!$D:$D,"Счёт в Альфа-Банке")+'Остатки на счетах'!D43</f>
        <v>1572394.5799999998</v>
      </c>
    </row>
    <row r="45" spans="1:4" x14ac:dyDescent="0.3">
      <c r="A45" s="7">
        <v>41316</v>
      </c>
      <c r="B45" s="9">
        <f>SUMIFS(Реестр!$C:$C,Реестр!$A:$A,'Остатки на счетах'!$A45,Реестр!$D:$D,"Счёт в ВТБ 24")+'Остатки на счетах'!B44</f>
        <v>1650114.8999999997</v>
      </c>
      <c r="C45" s="9">
        <f>SUMIFS(Реестр!$C:$C,Реестр!$A:$A,'Остатки на счетах'!$A45,Реестр!$D:$D,"Счёт в Сбербанке")+'Остатки на счетах'!C44</f>
        <v>1395085.77</v>
      </c>
      <c r="D45" s="9">
        <f>SUMIFS(Реестр!$C:$C,Реестр!$A:$A,'Остатки на счетах'!$A45,Реестр!$D:$D,"Счёт в Альфа-Банке")+'Остатки на счетах'!D44</f>
        <v>2302094.19</v>
      </c>
    </row>
    <row r="46" spans="1:4" x14ac:dyDescent="0.3">
      <c r="A46" s="7">
        <v>41317</v>
      </c>
      <c r="B46" s="9">
        <f>SUMIFS(Реестр!$C:$C,Реестр!$A:$A,'Остатки на счетах'!$A46,Реестр!$D:$D,"Счёт в ВТБ 24")+'Остатки на счетах'!B45</f>
        <v>1444587.6899999997</v>
      </c>
      <c r="C46" s="9">
        <f>SUMIFS(Реестр!$C:$C,Реестр!$A:$A,'Остатки на счетах'!$A46,Реестр!$D:$D,"Счёт в Сбербанке")+'Остатки на счетах'!C45</f>
        <v>1460893.28</v>
      </c>
      <c r="D46" s="9">
        <f>SUMIFS(Реестр!$C:$C,Реестр!$A:$A,'Остатки на счетах'!$A46,Реестр!$D:$D,"Счёт в Альфа-Банке")+'Остатки на счетах'!D45</f>
        <v>4122769.9499999997</v>
      </c>
    </row>
    <row r="47" spans="1:4" x14ac:dyDescent="0.3">
      <c r="A47" s="7">
        <v>41318</v>
      </c>
      <c r="B47" s="9">
        <f>SUMIFS(Реестр!$C:$C,Реестр!$A:$A,'Остатки на счетах'!$A47,Реестр!$D:$D,"Счёт в ВТБ 24")+'Остатки на счетах'!B46</f>
        <v>692820.78999999969</v>
      </c>
      <c r="C47" s="9">
        <f>SUMIFS(Реестр!$C:$C,Реестр!$A:$A,'Остатки на счетах'!$A47,Реестр!$D:$D,"Счёт в Сбербанке")+'Остатки на счетах'!C46</f>
        <v>1491743.94</v>
      </c>
      <c r="D47" s="9">
        <f>SUMIFS(Реестр!$C:$C,Реестр!$A:$A,'Остатки на счетах'!$A47,Реестр!$D:$D,"Счёт в Альфа-Банке")+'Остатки на счетах'!D46</f>
        <v>3214061.7699999996</v>
      </c>
    </row>
    <row r="48" spans="1:4" x14ac:dyDescent="0.3">
      <c r="A48" s="7">
        <v>41319</v>
      </c>
      <c r="B48" s="9">
        <f>SUMIFS(Реестр!$C:$C,Реестр!$A:$A,'Остатки на счетах'!$A48,Реестр!$D:$D,"Счёт в ВТБ 24")+'Остатки на счетах'!B47</f>
        <v>753625.78999999969</v>
      </c>
      <c r="C48" s="9">
        <f>SUMIFS(Реестр!$C:$C,Реестр!$A:$A,'Остатки на счетах'!$A48,Реестр!$D:$D,"Счёт в Сбербанке")+'Остатки на счетах'!C47</f>
        <v>1513883.51</v>
      </c>
      <c r="D48" s="9">
        <f>SUMIFS(Реестр!$C:$C,Реестр!$A:$A,'Остатки на счетах'!$A48,Реестр!$D:$D,"Счёт в Альфа-Банке")+'Остатки на счетах'!D47</f>
        <v>4196761.7699999996</v>
      </c>
    </row>
    <row r="49" spans="1:4" x14ac:dyDescent="0.3">
      <c r="A49" s="7">
        <v>41320</v>
      </c>
      <c r="B49" s="9">
        <f>SUMIFS(Реестр!$C:$C,Реестр!$A:$A,'Остатки на счетах'!$A49,Реестр!$D:$D,"Счёт в ВТБ 24")+'Остатки на счетах'!B48</f>
        <v>546775.78999999969</v>
      </c>
      <c r="C49" s="9">
        <f>SUMIFS(Реестр!$C:$C,Реестр!$A:$A,'Остатки на счетах'!$A49,Реестр!$D:$D,"Счёт в Сбербанке")+'Остатки на счетах'!C48</f>
        <v>1454161.9</v>
      </c>
      <c r="D49" s="9">
        <f>SUMIFS(Реестр!$C:$C,Реестр!$A:$A,'Остатки на счетах'!$A49,Реестр!$D:$D,"Счёт в Альфа-Банке")+'Остатки на счетах'!D48</f>
        <v>1957980.5199999996</v>
      </c>
    </row>
    <row r="50" spans="1:4" x14ac:dyDescent="0.3">
      <c r="A50" s="7">
        <v>41321</v>
      </c>
      <c r="B50" s="9">
        <f>SUMIFS(Реестр!$C:$C,Реестр!$A:$A,'Остатки на счетах'!$A50,Реестр!$D:$D,"Счёт в ВТБ 24")+'Остатки на счетах'!B49</f>
        <v>546775.78999999969</v>
      </c>
      <c r="C50" s="9">
        <f>SUMIFS(Реестр!$C:$C,Реестр!$A:$A,'Остатки на счетах'!$A50,Реестр!$D:$D,"Счёт в Сбербанке")+'Остатки на счетах'!C49</f>
        <v>1454161.9</v>
      </c>
      <c r="D50" s="9">
        <f>SUMIFS(Реестр!$C:$C,Реестр!$A:$A,'Остатки на счетах'!$A50,Реестр!$D:$D,"Счёт в Альфа-Банке")+'Остатки на счетах'!D49</f>
        <v>1957980.5199999996</v>
      </c>
    </row>
    <row r="51" spans="1:4" x14ac:dyDescent="0.3">
      <c r="A51" s="7">
        <v>41322</v>
      </c>
      <c r="B51" s="9">
        <f>SUMIFS(Реестр!$C:$C,Реестр!$A:$A,'Остатки на счетах'!$A51,Реестр!$D:$D,"Счёт в ВТБ 24")+'Остатки на счетах'!B50</f>
        <v>546775.78999999969</v>
      </c>
      <c r="C51" s="9">
        <f>SUMIFS(Реестр!$C:$C,Реестр!$A:$A,'Остатки на счетах'!$A51,Реестр!$D:$D,"Счёт в Сбербанке")+'Остатки на счетах'!C50</f>
        <v>1454161.9</v>
      </c>
      <c r="D51" s="9">
        <f>SUMIFS(Реестр!$C:$C,Реестр!$A:$A,'Остатки на счетах'!$A51,Реестр!$D:$D,"Счёт в Альфа-Банке")+'Остатки на счетах'!D50</f>
        <v>1957980.5199999996</v>
      </c>
    </row>
    <row r="52" spans="1:4" x14ac:dyDescent="0.3">
      <c r="A52" s="7">
        <v>41323</v>
      </c>
      <c r="B52" s="9">
        <f>SUMIFS(Реестр!$C:$C,Реестр!$A:$A,'Остатки на счетах'!$A52,Реестр!$D:$D,"Счёт в ВТБ 24")+'Остатки на счетах'!B51</f>
        <v>580787.00999999966</v>
      </c>
      <c r="C52" s="9">
        <f>SUMIFS(Реестр!$C:$C,Реестр!$A:$A,'Остатки на счетах'!$A52,Реестр!$D:$D,"Счёт в Сбербанке")+'Остатки на счетах'!C51</f>
        <v>1278252.98</v>
      </c>
      <c r="D52" s="9">
        <f>SUMIFS(Реестр!$C:$C,Реестр!$A:$A,'Остатки на счетах'!$A52,Реестр!$D:$D,"Счёт в Альфа-Банке")+'Остатки на счетах'!D51</f>
        <v>2204794.0099999998</v>
      </c>
    </row>
    <row r="53" spans="1:4" x14ac:dyDescent="0.3">
      <c r="A53" s="7">
        <v>41324</v>
      </c>
      <c r="B53" s="9">
        <f>SUMIFS(Реестр!$C:$C,Реестр!$A:$A,'Остатки на счетах'!$A53,Реестр!$D:$D,"Счёт в ВТБ 24")+'Остатки на счетах'!B52</f>
        <v>674909.89999999967</v>
      </c>
      <c r="C53" s="9">
        <f>SUMIFS(Реестр!$C:$C,Реестр!$A:$A,'Остатки на счетах'!$A53,Реестр!$D:$D,"Счёт в Сбербанке")+'Остатки на счетах'!C52</f>
        <v>1247182.72</v>
      </c>
      <c r="D53" s="9">
        <f>SUMIFS(Реестр!$C:$C,Реестр!$A:$A,'Остатки на счетах'!$A53,Реестр!$D:$D,"Счёт в Альфа-Банке")+'Остатки на счетах'!D52</f>
        <v>2520735.3099999996</v>
      </c>
    </row>
    <row r="54" spans="1:4" x14ac:dyDescent="0.3">
      <c r="A54" s="7">
        <v>41325</v>
      </c>
      <c r="B54" s="9">
        <f>SUMIFS(Реестр!$C:$C,Реестр!$A:$A,'Остатки на счетах'!$A54,Реестр!$D:$D,"Счёт в ВТБ 24")+'Остатки на счетах'!B53</f>
        <v>953427.45999999961</v>
      </c>
      <c r="C54" s="9">
        <f>SUMIFS(Реестр!$C:$C,Реестр!$A:$A,'Остатки на счетах'!$A54,Реестр!$D:$D,"Счёт в Сбербанке")+'Остатки на счетах'!C53</f>
        <v>1283809.92</v>
      </c>
      <c r="D54" s="9">
        <f>SUMIFS(Реестр!$C:$C,Реестр!$A:$A,'Остатки на счетах'!$A54,Реестр!$D:$D,"Счёт в Альфа-Банке")+'Остатки на счетах'!D53</f>
        <v>2219982.1099999994</v>
      </c>
    </row>
    <row r="55" spans="1:4" x14ac:dyDescent="0.3">
      <c r="A55" s="7">
        <v>41326</v>
      </c>
      <c r="B55" s="9">
        <f>SUMIFS(Реестр!$C:$C,Реестр!$A:$A,'Остатки на счетах'!$A55,Реестр!$D:$D,"Счёт в ВТБ 24")+'Остатки на счетах'!B54</f>
        <v>216337.53999999957</v>
      </c>
      <c r="C55" s="9">
        <f>SUMIFS(Реестр!$C:$C,Реестр!$A:$A,'Остатки на счетах'!$A55,Реестр!$D:$D,"Счёт в Сбербанке")+'Остатки на счетах'!C54</f>
        <v>1917932.81</v>
      </c>
      <c r="D55" s="9">
        <f>SUMIFS(Реестр!$C:$C,Реестр!$A:$A,'Остатки на счетах'!$A55,Реестр!$D:$D,"Счёт в Альфа-Банке")+'Остатки на счетах'!D54</f>
        <v>2233204.0099999993</v>
      </c>
    </row>
    <row r="56" spans="1:4" x14ac:dyDescent="0.3">
      <c r="A56" s="7">
        <v>41327</v>
      </c>
      <c r="B56" s="9">
        <f>SUMIFS(Реестр!$C:$C,Реестр!$A:$A,'Остатки на счетах'!$A56,Реестр!$D:$D,"Счёт в ВТБ 24")+'Остатки на счетах'!B55</f>
        <v>444647.98999999953</v>
      </c>
      <c r="C56" s="9">
        <f>SUMIFS(Реестр!$C:$C,Реестр!$A:$A,'Остатки на счетах'!$A56,Реестр!$D:$D,"Счёт в Сбербанке")+'Остатки на счетах'!C55</f>
        <v>2497713.6</v>
      </c>
      <c r="D56" s="9">
        <f>SUMIFS(Реестр!$C:$C,Реестр!$A:$A,'Остатки на счетах'!$A56,Реестр!$D:$D,"Счёт в Альфа-Банке")+'Остатки на счетах'!D55</f>
        <v>2547589.9099999992</v>
      </c>
    </row>
    <row r="57" spans="1:4" x14ac:dyDescent="0.3">
      <c r="A57" s="7">
        <v>41328</v>
      </c>
      <c r="B57" s="9">
        <f>SUMIFS(Реестр!$C:$C,Реестр!$A:$A,'Остатки на счетах'!$A57,Реестр!$D:$D,"Счёт в ВТБ 24")+'Остатки на счетах'!B56</f>
        <v>444647.98999999953</v>
      </c>
      <c r="C57" s="9">
        <f>SUMIFS(Реестр!$C:$C,Реестр!$A:$A,'Остатки на счетах'!$A57,Реестр!$D:$D,"Счёт в Сбербанке")+'Остатки на счетах'!C56</f>
        <v>2497713.6</v>
      </c>
      <c r="D57" s="9">
        <f>SUMIFS(Реестр!$C:$C,Реестр!$A:$A,'Остатки на счетах'!$A57,Реестр!$D:$D,"Счёт в Альфа-Банке")+'Остатки на счетах'!D56</f>
        <v>2547589.9099999992</v>
      </c>
    </row>
    <row r="58" spans="1:4" x14ac:dyDescent="0.3">
      <c r="A58" s="7">
        <v>41329</v>
      </c>
      <c r="B58" s="9">
        <f>SUMIFS(Реестр!$C:$C,Реестр!$A:$A,'Остатки на счетах'!$A58,Реестр!$D:$D,"Счёт в ВТБ 24")+'Остатки на счетах'!B57</f>
        <v>444647.98999999953</v>
      </c>
      <c r="C58" s="9">
        <f>SUMIFS(Реестр!$C:$C,Реестр!$A:$A,'Остатки на счетах'!$A58,Реестр!$D:$D,"Счёт в Сбербанке")+'Остатки на счетах'!C57</f>
        <v>2497713.6</v>
      </c>
      <c r="D58" s="9">
        <f>SUMIFS(Реестр!$C:$C,Реестр!$A:$A,'Остатки на счетах'!$A58,Реестр!$D:$D,"Счёт в Альфа-Банке")+'Остатки на счетах'!D57</f>
        <v>2547589.9099999992</v>
      </c>
    </row>
    <row r="59" spans="1:4" x14ac:dyDescent="0.3">
      <c r="A59" s="7">
        <v>41330</v>
      </c>
      <c r="B59" s="9">
        <f>SUMIFS(Реестр!$C:$C,Реестр!$A:$A,'Остатки на счетах'!$A59,Реестр!$D:$D,"Счёт в ВТБ 24")+'Остатки на счетах'!B58</f>
        <v>342541.63999999955</v>
      </c>
      <c r="C59" s="9">
        <f>SUMIFS(Реестр!$C:$C,Реестр!$A:$A,'Остатки на счетах'!$A59,Реестр!$D:$D,"Счёт в Сбербанке")+'Остатки на счетах'!C58</f>
        <v>2047805.6</v>
      </c>
      <c r="D59" s="9">
        <f>SUMIFS(Реестр!$C:$C,Реестр!$A:$A,'Остатки на счетах'!$A59,Реестр!$D:$D,"Счёт в Альфа-Банке")+'Остатки на счетах'!D58</f>
        <v>2683110.6599999992</v>
      </c>
    </row>
    <row r="60" spans="1:4" x14ac:dyDescent="0.3">
      <c r="A60" s="7">
        <v>41331</v>
      </c>
      <c r="B60" s="9">
        <f>SUMIFS(Реестр!$C:$C,Реестр!$A:$A,'Остатки на счетах'!$A60,Реестр!$D:$D,"Счёт в ВТБ 24")+'Остатки на счетах'!B59</f>
        <v>353533.33999999956</v>
      </c>
      <c r="C60" s="9">
        <f>SUMIFS(Реестр!$C:$C,Реестр!$A:$A,'Остатки на счетах'!$A60,Реестр!$D:$D,"Счёт в Сбербанке")+'Остатки на счетах'!C59</f>
        <v>2047805.6</v>
      </c>
      <c r="D60" s="9">
        <f>SUMIFS(Реестр!$C:$C,Реестр!$A:$A,'Остатки на счетах'!$A60,Реестр!$D:$D,"Счёт в Альфа-Банке")+'Остатки на счетах'!D59</f>
        <v>2565225.6599999992</v>
      </c>
    </row>
    <row r="61" spans="1:4" x14ac:dyDescent="0.3">
      <c r="A61" s="7">
        <v>41332</v>
      </c>
      <c r="B61" s="9">
        <f>SUMIFS(Реестр!$C:$C,Реестр!$A:$A,'Остатки на счетах'!$A61,Реестр!$D:$D,"Счёт в ВТБ 24")+'Остатки на счетах'!B60</f>
        <v>353533.33999999956</v>
      </c>
      <c r="C61" s="9">
        <f>SUMIFS(Реестр!$C:$C,Реестр!$A:$A,'Остатки на счетах'!$A61,Реестр!$D:$D,"Счёт в Сбербанке")+'Остатки на счетах'!C60</f>
        <v>2167315.6</v>
      </c>
      <c r="D61" s="9">
        <f>SUMIFS(Реестр!$C:$C,Реестр!$A:$A,'Остатки на счетах'!$A61,Реестр!$D:$D,"Счёт в Альфа-Банке")+'Остатки на счетах'!D60</f>
        <v>2565225.6599999992</v>
      </c>
    </row>
    <row r="62" spans="1:4" x14ac:dyDescent="0.3">
      <c r="A62" s="7">
        <v>41333</v>
      </c>
      <c r="B62" s="9">
        <f>SUMIFS(Реестр!$C:$C,Реестр!$A:$A,'Остатки на счетах'!$A62,Реестр!$D:$D,"Счёт в ВТБ 24")+'Остатки на счетах'!B61</f>
        <v>451701.21999999951</v>
      </c>
      <c r="C62" s="9">
        <f>SUMIFS(Реестр!$C:$C,Реестр!$A:$A,'Остатки на счетах'!$A62,Реестр!$D:$D,"Счёт в Сбербанке")+'Остатки на счетах'!C61</f>
        <v>2242501.81</v>
      </c>
      <c r="D62" s="9">
        <f>SUMIFS(Реестр!$C:$C,Реестр!$A:$A,'Остатки на счетах'!$A62,Реестр!$D:$D,"Счёт в Альфа-Банке")+'Остатки на счетах'!D61</f>
        <v>742906.08999999939</v>
      </c>
    </row>
    <row r="63" spans="1:4" x14ac:dyDescent="0.3">
      <c r="A63" s="7">
        <v>41334</v>
      </c>
      <c r="B63" s="9">
        <f>SUMIFS(Реестр!$C:$C,Реестр!$A:$A,'Остатки на счетах'!$A63,Реестр!$D:$D,"Счёт в ВТБ 24")+'Остатки на счетах'!B62</f>
        <v>451701.21999999951</v>
      </c>
      <c r="C63" s="9">
        <f>SUMIFS(Реестр!$C:$C,Реестр!$A:$A,'Остатки на счетах'!$A63,Реестр!$D:$D,"Счёт в Сбербанке")+'Остатки на счетах'!C62</f>
        <v>2251395.21</v>
      </c>
      <c r="D63" s="9">
        <f>SUMIFS(Реестр!$C:$C,Реестр!$A:$A,'Остатки на счетах'!$A63,Реестр!$D:$D,"Счёт в Альфа-Банке")+'Остатки на счетах'!D62</f>
        <v>1084935.6899999995</v>
      </c>
    </row>
    <row r="64" spans="1:4" x14ac:dyDescent="0.3">
      <c r="A64" s="7">
        <v>41335</v>
      </c>
      <c r="B64" s="9">
        <f>SUMIFS(Реестр!$C:$C,Реестр!$A:$A,'Остатки на счетах'!$A64,Реестр!$D:$D,"Счёт в ВТБ 24")+'Остатки на счетах'!B63</f>
        <v>451701.21999999951</v>
      </c>
      <c r="C64" s="9">
        <f>SUMIFS(Реестр!$C:$C,Реестр!$A:$A,'Остатки на счетах'!$A64,Реестр!$D:$D,"Счёт в Сбербанке")+'Остатки на счетах'!C63</f>
        <v>2251395.21</v>
      </c>
      <c r="D64" s="9">
        <f>SUMIFS(Реестр!$C:$C,Реестр!$A:$A,'Остатки на счетах'!$A64,Реестр!$D:$D,"Счёт в Альфа-Банке")+'Остатки на счетах'!D63</f>
        <v>1084935.6899999995</v>
      </c>
    </row>
    <row r="65" spans="1:4" x14ac:dyDescent="0.3">
      <c r="A65" s="7">
        <v>41336</v>
      </c>
      <c r="B65" s="9">
        <f>SUMIFS(Реестр!$C:$C,Реестр!$A:$A,'Остатки на счетах'!$A65,Реестр!$D:$D,"Счёт в ВТБ 24")+'Остатки на счетах'!B64</f>
        <v>451701.21999999951</v>
      </c>
      <c r="C65" s="9">
        <f>SUMIFS(Реестр!$C:$C,Реестр!$A:$A,'Остатки на счетах'!$A65,Реестр!$D:$D,"Счёт в Сбербанке")+'Остатки на счетах'!C64</f>
        <v>2248795.21</v>
      </c>
      <c r="D65" s="9">
        <f>SUMIFS(Реестр!$C:$C,Реестр!$A:$A,'Остатки на счетах'!$A65,Реестр!$D:$D,"Счёт в Альфа-Банке")+'Остатки на счетах'!D64</f>
        <v>1084935.6899999995</v>
      </c>
    </row>
    <row r="66" spans="1:4" x14ac:dyDescent="0.3">
      <c r="A66" s="7">
        <v>41337</v>
      </c>
      <c r="B66" s="9">
        <f>SUMIFS(Реестр!$C:$C,Реестр!$A:$A,'Остатки на счетах'!$A66,Реестр!$D:$D,"Счёт в ВТБ 24")+'Остатки на счетах'!B65</f>
        <v>-137186.85000000056</v>
      </c>
      <c r="C66" s="9">
        <f>SUMIFS(Реестр!$C:$C,Реестр!$A:$A,'Остатки на счетах'!$A66,Реестр!$D:$D,"Счёт в Сбербанке")+'Остатки на счетах'!C65</f>
        <v>2154441.92</v>
      </c>
      <c r="D66" s="9">
        <f>SUMIFS(Реестр!$C:$C,Реестр!$A:$A,'Остатки на счетах'!$A66,Реестр!$D:$D,"Счёт в Альфа-Банке")+'Остатки на счетах'!D65</f>
        <v>911973.5899999995</v>
      </c>
    </row>
    <row r="67" spans="1:4" x14ac:dyDescent="0.3">
      <c r="A67" s="7">
        <v>41338</v>
      </c>
      <c r="B67" s="9">
        <f>SUMIFS(Реестр!$C:$C,Реестр!$A:$A,'Остатки на счетах'!$A67,Реестр!$D:$D,"Счёт в ВТБ 24")+'Остатки на счетах'!B66</f>
        <v>-152250.98000000056</v>
      </c>
      <c r="C67" s="9">
        <f>SUMIFS(Реестр!$C:$C,Реестр!$A:$A,'Остатки на счетах'!$A67,Реестр!$D:$D,"Счёт в Сбербанке")+'Остатки на счетах'!C66</f>
        <v>2549705.98</v>
      </c>
      <c r="D67" s="9">
        <f>SUMIFS(Реестр!$C:$C,Реестр!$A:$A,'Остатки на счетах'!$A67,Реестр!$D:$D,"Счёт в Альфа-Банке")+'Остатки на счетах'!D66</f>
        <v>813988.63999999955</v>
      </c>
    </row>
    <row r="68" spans="1:4" x14ac:dyDescent="0.3">
      <c r="A68" s="7">
        <v>41339</v>
      </c>
      <c r="B68" s="9">
        <f>SUMIFS(Реестр!$C:$C,Реестр!$A:$A,'Остатки на счетах'!$A68,Реестр!$D:$D,"Счёт в ВТБ 24")+'Остатки на счетах'!B67</f>
        <v>601653.37999999942</v>
      </c>
      <c r="C68" s="9">
        <f>SUMIFS(Реестр!$C:$C,Реестр!$A:$A,'Остатки на счетах'!$A68,Реестр!$D:$D,"Счёт в Сбербанке")+'Остатки на счетах'!C67</f>
        <v>2952143.14</v>
      </c>
      <c r="D68" s="9">
        <f>SUMIFS(Реестр!$C:$C,Реестр!$A:$A,'Остатки на счетах'!$A68,Реестр!$D:$D,"Счёт в Альфа-Банке")+'Остатки на счетах'!D67</f>
        <v>1218096.7599999995</v>
      </c>
    </row>
    <row r="69" spans="1:4" x14ac:dyDescent="0.3">
      <c r="A69" s="7">
        <v>41340</v>
      </c>
      <c r="B69" s="9">
        <f>SUMIFS(Реестр!$C:$C,Реестр!$A:$A,'Остатки на счетах'!$A69,Реестр!$D:$D,"Счёт в ВТБ 24")+'Остатки на счетах'!B68</f>
        <v>668535.77999999945</v>
      </c>
      <c r="C69" s="9">
        <f>SUMIFS(Реестр!$C:$C,Реестр!$A:$A,'Остатки на счетах'!$A69,Реестр!$D:$D,"Счёт в Сбербанке")+'Остатки на счетах'!C68</f>
        <v>2652299.94</v>
      </c>
      <c r="D69" s="9">
        <f>SUMIFS(Реестр!$C:$C,Реестр!$A:$A,'Остатки на счетах'!$A69,Реестр!$D:$D,"Счёт в Альфа-Банке")+'Остатки на счетах'!D68</f>
        <v>1469713.9599999995</v>
      </c>
    </row>
    <row r="70" spans="1:4" x14ac:dyDescent="0.3">
      <c r="A70" s="7">
        <v>41341</v>
      </c>
      <c r="B70" s="9">
        <f>SUMIFS(Реестр!$C:$C,Реестр!$A:$A,'Остатки на счетах'!$A70,Реестр!$D:$D,"Счёт в ВТБ 24")+'Остатки на счетах'!B69</f>
        <v>668535.77999999945</v>
      </c>
      <c r="C70" s="9">
        <f>SUMIFS(Реестр!$C:$C,Реестр!$A:$A,'Остатки на счетах'!$A70,Реестр!$D:$D,"Счёт в Сбербанке")+'Остатки на счетах'!C69</f>
        <v>2652299.94</v>
      </c>
      <c r="D70" s="9">
        <f>SUMIFS(Реестр!$C:$C,Реестр!$A:$A,'Остатки на счетах'!$A70,Реестр!$D:$D,"Счёт в Альфа-Банке")+'Остатки на счетах'!D69</f>
        <v>1469713.9599999995</v>
      </c>
    </row>
    <row r="71" spans="1:4" x14ac:dyDescent="0.3">
      <c r="A71" s="7">
        <v>41342</v>
      </c>
      <c r="B71" s="9">
        <f>SUMIFS(Реестр!$C:$C,Реестр!$A:$A,'Остатки на счетах'!$A71,Реестр!$D:$D,"Счёт в ВТБ 24")+'Остатки на счетах'!B70</f>
        <v>668535.77999999945</v>
      </c>
      <c r="C71" s="9">
        <f>SUMIFS(Реестр!$C:$C,Реестр!$A:$A,'Остатки на счетах'!$A71,Реестр!$D:$D,"Счёт в Сбербанке")+'Остатки на счетах'!C70</f>
        <v>2652299.94</v>
      </c>
      <c r="D71" s="9">
        <f>SUMIFS(Реестр!$C:$C,Реестр!$A:$A,'Остатки на счетах'!$A71,Реестр!$D:$D,"Счёт в Альфа-Банке")+'Остатки на счетах'!D70</f>
        <v>1469713.9599999995</v>
      </c>
    </row>
    <row r="72" spans="1:4" x14ac:dyDescent="0.3">
      <c r="A72" s="7">
        <v>41343</v>
      </c>
      <c r="B72" s="9">
        <f>SUMIFS(Реестр!$C:$C,Реестр!$A:$A,'Остатки на счетах'!$A72,Реестр!$D:$D,"Счёт в ВТБ 24")+'Остатки на счетах'!B71</f>
        <v>668535.77999999945</v>
      </c>
      <c r="C72" s="9">
        <f>SUMIFS(Реестр!$C:$C,Реестр!$A:$A,'Остатки на счетах'!$A72,Реестр!$D:$D,"Счёт в Сбербанке")+'Остатки на счетах'!C71</f>
        <v>3102299.94</v>
      </c>
      <c r="D72" s="9">
        <f>SUMIFS(Реестр!$C:$C,Реестр!$A:$A,'Остатки на счетах'!$A72,Реестр!$D:$D,"Счёт в Альфа-Банке")+'Остатки на счетах'!D71</f>
        <v>1469713.9599999995</v>
      </c>
    </row>
    <row r="73" spans="1:4" x14ac:dyDescent="0.3">
      <c r="A73" s="7">
        <v>41344</v>
      </c>
      <c r="B73" s="9">
        <f>SUMIFS(Реестр!$C:$C,Реестр!$A:$A,'Остатки на счетах'!$A73,Реестр!$D:$D,"Счёт в ВТБ 24")+'Остатки на счетах'!B72</f>
        <v>780780.00999999943</v>
      </c>
      <c r="C73" s="9">
        <f>SUMIFS(Реестр!$C:$C,Реестр!$A:$A,'Остатки на счетах'!$A73,Реестр!$D:$D,"Счёт в Сбербанке")+'Остатки на счетах'!C72</f>
        <v>3102299.94</v>
      </c>
      <c r="D73" s="9">
        <f>SUMIFS(Реестр!$C:$C,Реестр!$A:$A,'Остатки на счетах'!$A73,Реестр!$D:$D,"Счёт в Альфа-Банке")+'Остатки на счетах'!D72</f>
        <v>1499213.9599999995</v>
      </c>
    </row>
    <row r="74" spans="1:4" x14ac:dyDescent="0.3">
      <c r="A74" s="7">
        <v>41345</v>
      </c>
      <c r="B74" s="9">
        <f>SUMIFS(Реестр!$C:$C,Реестр!$A:$A,'Остатки на счетах'!$A74,Реестр!$D:$D,"Счёт в ВТБ 24")+'Остатки на счетах'!B73</f>
        <v>917499.52999999945</v>
      </c>
      <c r="C74" s="9">
        <f>SUMIFS(Реестр!$C:$C,Реестр!$A:$A,'Остатки на счетах'!$A74,Реестр!$D:$D,"Счёт в Сбербанке")+'Остатки на счетах'!C73</f>
        <v>3837407.9</v>
      </c>
      <c r="D74" s="9">
        <f>SUMIFS(Реестр!$C:$C,Реестр!$A:$A,'Остатки на счетах'!$A74,Реестр!$D:$D,"Счёт в Альфа-Банке")+'Остатки на счетах'!D73</f>
        <v>2169778.3999999994</v>
      </c>
    </row>
    <row r="75" spans="1:4" x14ac:dyDescent="0.3">
      <c r="A75" s="7">
        <v>41346</v>
      </c>
      <c r="B75" s="9">
        <f>SUMIFS(Реестр!$C:$C,Реестр!$A:$A,'Остатки на счетах'!$A75,Реестр!$D:$D,"Счёт в ВТБ 24")+'Остатки на счетах'!B74</f>
        <v>899819.18999999948</v>
      </c>
      <c r="C75" s="9">
        <f>SUMIFS(Реестр!$C:$C,Реестр!$A:$A,'Остатки на счетах'!$A75,Реестр!$D:$D,"Счёт в Сбербанке")+'Остатки на счетах'!C74</f>
        <v>3058445.3</v>
      </c>
      <c r="D75" s="9">
        <f>SUMIFS(Реестр!$C:$C,Реестр!$A:$A,'Остатки на счетах'!$A75,Реестр!$D:$D,"Счёт в Альфа-Банке")+'Остатки на счетах'!D74</f>
        <v>1980164.2199999995</v>
      </c>
    </row>
    <row r="76" spans="1:4" x14ac:dyDescent="0.3">
      <c r="A76" s="7">
        <v>41347</v>
      </c>
      <c r="B76" s="9">
        <f>SUMIFS(Реестр!$C:$C,Реестр!$A:$A,'Остатки на счетах'!$A76,Реестр!$D:$D,"Счёт в ВТБ 24")+'Остатки на счетах'!B75</f>
        <v>1215286.0599999996</v>
      </c>
      <c r="C76" s="9">
        <f>SUMIFS(Реестр!$C:$C,Реестр!$A:$A,'Остатки на счетах'!$A76,Реестр!$D:$D,"Счёт в Сбербанке")+'Остатки на счетах'!C75</f>
        <v>3066590.63</v>
      </c>
      <c r="D76" s="9">
        <f>SUMIFS(Реестр!$C:$C,Реестр!$A:$A,'Остатки на счетах'!$A76,Реестр!$D:$D,"Счёт в Альфа-Банке")+'Остатки на счетах'!D75</f>
        <v>2166025.0999999996</v>
      </c>
    </row>
    <row r="77" spans="1:4" x14ac:dyDescent="0.3">
      <c r="A77" s="7">
        <v>41348</v>
      </c>
      <c r="B77" s="9">
        <f>SUMIFS(Реестр!$C:$C,Реестр!$A:$A,'Остатки на счетах'!$A77,Реестр!$D:$D,"Счёт в ВТБ 24")+'Остатки на счетах'!B76</f>
        <v>943609.53999999957</v>
      </c>
      <c r="C77" s="9">
        <f>SUMIFS(Реестр!$C:$C,Реестр!$A:$A,'Остатки на счетах'!$A77,Реестр!$D:$D,"Счёт в Сбербанке")+'Остатки на счетах'!C76</f>
        <v>2660063.2399999998</v>
      </c>
      <c r="D77" s="9">
        <f>SUMIFS(Реестр!$C:$C,Реестр!$A:$A,'Остатки на счетах'!$A77,Реестр!$D:$D,"Счёт в Альфа-Банке")+'Остатки на счетах'!D76</f>
        <v>1982208.2799999996</v>
      </c>
    </row>
    <row r="78" spans="1:4" x14ac:dyDescent="0.3">
      <c r="A78" s="7">
        <v>41349</v>
      </c>
      <c r="B78" s="9">
        <f>SUMIFS(Реестр!$C:$C,Реестр!$A:$A,'Остатки на счетах'!$A78,Реестр!$D:$D,"Счёт в ВТБ 24")+'Остатки на счетах'!B77</f>
        <v>943609.53999999957</v>
      </c>
      <c r="C78" s="9">
        <f>SUMIFS(Реестр!$C:$C,Реестр!$A:$A,'Остатки на счетах'!$A78,Реестр!$D:$D,"Счёт в Сбербанке")+'Остатки на счетах'!C77</f>
        <v>2660063.2399999998</v>
      </c>
      <c r="D78" s="9">
        <f>SUMIFS(Реестр!$C:$C,Реестр!$A:$A,'Остатки на счетах'!$A78,Реестр!$D:$D,"Счёт в Альфа-Банке")+'Остатки на счетах'!D77</f>
        <v>1982208.2799999996</v>
      </c>
    </row>
    <row r="79" spans="1:4" x14ac:dyDescent="0.3">
      <c r="A79" s="7">
        <v>41350</v>
      </c>
      <c r="B79" s="9">
        <f>SUMIFS(Реестр!$C:$C,Реестр!$A:$A,'Остатки на счетах'!$A79,Реестр!$D:$D,"Счёт в ВТБ 24")+'Остатки на счетах'!B78</f>
        <v>943609.53999999957</v>
      </c>
      <c r="C79" s="9">
        <f>SUMIFS(Реестр!$C:$C,Реестр!$A:$A,'Остатки на счетах'!$A79,Реестр!$D:$D,"Счёт в Сбербанке")+'Остатки на счетах'!C78</f>
        <v>2660063.2399999998</v>
      </c>
      <c r="D79" s="9">
        <f>SUMIFS(Реестр!$C:$C,Реестр!$A:$A,'Остатки на счетах'!$A79,Реестр!$D:$D,"Счёт в Альфа-Банке")+'Остатки на счетах'!D78</f>
        <v>1982208.2799999996</v>
      </c>
    </row>
    <row r="80" spans="1:4" x14ac:dyDescent="0.3">
      <c r="A80" s="7">
        <v>41351</v>
      </c>
      <c r="B80" s="9">
        <f>SUMIFS(Реестр!$C:$C,Реестр!$A:$A,'Остатки на счетах'!$A80,Реестр!$D:$D,"Счёт в ВТБ 24")+'Остатки на счетах'!B79</f>
        <v>964849.53999999957</v>
      </c>
      <c r="C80" s="9">
        <f>SUMIFS(Реестр!$C:$C,Реестр!$A:$A,'Остатки на счетах'!$A80,Реестр!$D:$D,"Счёт в Сбербанке")+'Остатки на счетах'!C79</f>
        <v>2685525.28</v>
      </c>
      <c r="D80" s="9">
        <f>SUMIFS(Реестр!$C:$C,Реестр!$A:$A,'Остатки на счетах'!$A80,Реестр!$D:$D,"Счёт в Альфа-Банке")+'Остатки на счетах'!D79</f>
        <v>2040370.2799999996</v>
      </c>
    </row>
    <row r="81" spans="1:4" x14ac:dyDescent="0.3">
      <c r="A81" s="7">
        <v>41352</v>
      </c>
      <c r="B81" s="9">
        <f>SUMIFS(Реестр!$C:$C,Реестр!$A:$A,'Остатки на счетах'!$A81,Реестр!$D:$D,"Счёт в ВТБ 24")+'Остатки на счетах'!B80</f>
        <v>936892.59999999963</v>
      </c>
      <c r="C81" s="9">
        <f>SUMIFS(Реестр!$C:$C,Реестр!$A:$A,'Остатки на счетах'!$A81,Реестр!$D:$D,"Счёт в Сбербанке")+'Остатки на счетах'!C80</f>
        <v>2455864.7699999996</v>
      </c>
      <c r="D81" s="9">
        <f>SUMIFS(Реестр!$C:$C,Реестр!$A:$A,'Остатки на счетах'!$A81,Реестр!$D:$D,"Счёт в Альфа-Банке")+'Остатки на счетах'!D80</f>
        <v>2062617.9999999995</v>
      </c>
    </row>
    <row r="82" spans="1:4" x14ac:dyDescent="0.3">
      <c r="A82" s="7">
        <v>41353</v>
      </c>
      <c r="B82" s="9">
        <f>SUMIFS(Реестр!$C:$C,Реестр!$A:$A,'Остатки на счетах'!$A82,Реестр!$D:$D,"Счёт в ВТБ 24")+'Остатки на счетах'!B81</f>
        <v>936892.59999999963</v>
      </c>
      <c r="C82" s="9">
        <f>SUMIFS(Реестр!$C:$C,Реестр!$A:$A,'Остатки на счетах'!$A82,Реестр!$D:$D,"Счёт в Сбербанке")+'Остатки на счетах'!C81</f>
        <v>2455864.7699999996</v>
      </c>
      <c r="D82" s="9">
        <f>SUMIFS(Реестр!$C:$C,Реестр!$A:$A,'Остатки на счетах'!$A82,Реестр!$D:$D,"Счёт в Альфа-Банке")+'Остатки на счетах'!D81</f>
        <v>1758815.0399999996</v>
      </c>
    </row>
    <row r="83" spans="1:4" x14ac:dyDescent="0.3">
      <c r="A83" s="7">
        <v>41354</v>
      </c>
      <c r="B83" s="9">
        <f>SUMIFS(Реестр!$C:$C,Реестр!$A:$A,'Остатки на счетах'!$A83,Реестр!$D:$D,"Счёт в ВТБ 24")+'Остатки на счетах'!B82</f>
        <v>883114.59999999963</v>
      </c>
      <c r="C83" s="9">
        <f>SUMIFS(Реестр!$C:$C,Реестр!$A:$A,'Остатки на счетах'!$A83,Реестр!$D:$D,"Счёт в Сбербанке")+'Остатки на счетах'!C82</f>
        <v>2413728.9099999997</v>
      </c>
      <c r="D83" s="9">
        <f>SUMIFS(Реестр!$C:$C,Реестр!$A:$A,'Остатки на счетах'!$A83,Реестр!$D:$D,"Счёт в Альфа-Банке")+'Остатки на счетах'!D82</f>
        <v>1725416.2299999995</v>
      </c>
    </row>
    <row r="84" spans="1:4" x14ac:dyDescent="0.3">
      <c r="A84" s="7">
        <v>41355</v>
      </c>
      <c r="B84" s="9">
        <f>SUMIFS(Реестр!$C:$C,Реестр!$A:$A,'Остатки на счетах'!$A84,Реестр!$D:$D,"Счёт в ВТБ 24")+'Остатки на счетах'!B83</f>
        <v>816109.25999999966</v>
      </c>
      <c r="C84" s="9">
        <f>SUMIFS(Реестр!$C:$C,Реестр!$A:$A,'Остатки на счетах'!$A84,Реестр!$D:$D,"Счёт в Сбербанке")+'Остатки на счетах'!C83</f>
        <v>2574362.36</v>
      </c>
      <c r="D84" s="9">
        <f>SUMIFS(Реестр!$C:$C,Реестр!$A:$A,'Остатки на счетах'!$A84,Реестр!$D:$D,"Счёт в Альфа-Банке")+'Остатки на счетах'!D83</f>
        <v>1740383.0899999996</v>
      </c>
    </row>
    <row r="85" spans="1:4" x14ac:dyDescent="0.3">
      <c r="A85" s="7">
        <v>41356</v>
      </c>
      <c r="B85" s="9">
        <f>SUMIFS(Реестр!$C:$C,Реестр!$A:$A,'Остатки на счетах'!$A85,Реестр!$D:$D,"Счёт в ВТБ 24")+'Остатки на счетах'!B84</f>
        <v>816109.25999999966</v>
      </c>
      <c r="C85" s="9">
        <f>SUMIFS(Реестр!$C:$C,Реестр!$A:$A,'Остатки на счетах'!$A85,Реестр!$D:$D,"Счёт в Сбербанке")+'Остатки на счетах'!C84</f>
        <v>2574362.36</v>
      </c>
      <c r="D85" s="9">
        <f>SUMIFS(Реестр!$C:$C,Реестр!$A:$A,'Остатки на счетах'!$A85,Реестр!$D:$D,"Счёт в Альфа-Банке")+'Остатки на счетах'!D84</f>
        <v>1740383.0899999996</v>
      </c>
    </row>
    <row r="86" spans="1:4" x14ac:dyDescent="0.3">
      <c r="A86" s="7">
        <v>41357</v>
      </c>
      <c r="B86" s="9">
        <f>SUMIFS(Реестр!$C:$C,Реестр!$A:$A,'Остатки на счетах'!$A86,Реестр!$D:$D,"Счёт в ВТБ 24")+'Остатки на счетах'!B85</f>
        <v>816109.25999999966</v>
      </c>
      <c r="C86" s="9">
        <f>SUMIFS(Реестр!$C:$C,Реестр!$A:$A,'Остатки на счетах'!$A86,Реестр!$D:$D,"Счёт в Сбербанке")+'Остатки на счетах'!C85</f>
        <v>2574362.36</v>
      </c>
      <c r="D86" s="9">
        <f>SUMIFS(Реестр!$C:$C,Реестр!$A:$A,'Остатки на счетах'!$A86,Реестр!$D:$D,"Счёт в Альфа-Банке")+'Остатки на счетах'!D85</f>
        <v>1740383.0899999996</v>
      </c>
    </row>
    <row r="87" spans="1:4" x14ac:dyDescent="0.3">
      <c r="A87" s="7">
        <v>41358</v>
      </c>
      <c r="B87" s="9">
        <f>SUMIFS(Реестр!$C:$C,Реестр!$A:$A,'Остатки на счетах'!$A87,Реестр!$D:$D,"Счёт в ВТБ 24")+'Остатки на счетах'!B86</f>
        <v>605371.59999999963</v>
      </c>
      <c r="C87" s="9">
        <f>SUMIFS(Реестр!$C:$C,Реестр!$A:$A,'Остатки на счетах'!$A87,Реестр!$D:$D,"Счёт в Сбербанке")+'Остатки на счетах'!C86</f>
        <v>2526829.9099999997</v>
      </c>
      <c r="D87" s="9">
        <f>SUMIFS(Реестр!$C:$C,Реестр!$A:$A,'Остатки на счетах'!$A87,Реестр!$D:$D,"Счёт в Альфа-Банке")+'Остатки на счетах'!D86</f>
        <v>1288656.0899999996</v>
      </c>
    </row>
    <row r="88" spans="1:4" x14ac:dyDescent="0.3">
      <c r="A88" s="7">
        <v>41359</v>
      </c>
      <c r="B88" s="9">
        <f>SUMIFS(Реестр!$C:$C,Реестр!$A:$A,'Остатки на счетах'!$A88,Реестр!$D:$D,"Счёт в ВТБ 24")+'Остатки на счетах'!B87</f>
        <v>839371.49999999965</v>
      </c>
      <c r="C88" s="9">
        <f>SUMIFS(Реестр!$C:$C,Реестр!$A:$A,'Остатки на счетах'!$A88,Реестр!$D:$D,"Счёт в Сбербанке")+'Остатки на счетах'!C87</f>
        <v>2544131.6599999997</v>
      </c>
      <c r="D88" s="9">
        <f>SUMIFS(Реестр!$C:$C,Реестр!$A:$A,'Остатки на счетах'!$A88,Реестр!$D:$D,"Счёт в Альфа-Банке")+'Остатки на счетах'!D87</f>
        <v>1314144.0899999996</v>
      </c>
    </row>
    <row r="89" spans="1:4" x14ac:dyDescent="0.3">
      <c r="A89" s="7">
        <v>41360</v>
      </c>
      <c r="B89" s="9">
        <f>SUMIFS(Реестр!$C:$C,Реестр!$A:$A,'Остатки на счетах'!$A89,Реестр!$D:$D,"Счёт в ВТБ 24")+'Остатки на счетах'!B88</f>
        <v>1111565.6399999997</v>
      </c>
      <c r="C89" s="9">
        <f>SUMIFS(Реестр!$C:$C,Реестр!$A:$A,'Остатки на счетах'!$A89,Реестр!$D:$D,"Счёт в Сбербанке")+'Остатки на счетах'!C88</f>
        <v>2619356.6599999997</v>
      </c>
      <c r="D89" s="9">
        <f>SUMIFS(Реестр!$C:$C,Реестр!$A:$A,'Остатки на счетах'!$A89,Реестр!$D:$D,"Счёт в Альфа-Банке")+'Остатки на счетах'!D88</f>
        <v>1314144.0899999996</v>
      </c>
    </row>
    <row r="90" spans="1:4" x14ac:dyDescent="0.3">
      <c r="A90" s="7">
        <v>41361</v>
      </c>
      <c r="B90" s="9">
        <f>SUMIFS(Реестр!$C:$C,Реестр!$A:$A,'Остатки на счетах'!$A90,Реестр!$D:$D,"Счёт в ВТБ 24")+'Остатки на счетах'!B89</f>
        <v>1111565.6399999997</v>
      </c>
      <c r="C90" s="9">
        <f>SUMIFS(Реестр!$C:$C,Реестр!$A:$A,'Остатки на счетах'!$A90,Реестр!$D:$D,"Счёт в Сбербанке")+'Остатки на счетах'!C89</f>
        <v>2619356.6599999997</v>
      </c>
      <c r="D90" s="9">
        <f>SUMIFS(Реестр!$C:$C,Реестр!$A:$A,'Остатки на счетах'!$A90,Реестр!$D:$D,"Счёт в Альфа-Банке")+'Остатки на счетах'!D89</f>
        <v>1199326.0899999996</v>
      </c>
    </row>
    <row r="91" spans="1:4" x14ac:dyDescent="0.3">
      <c r="A91" s="7">
        <v>41362</v>
      </c>
      <c r="B91" s="9">
        <f>SUMIFS(Реестр!$C:$C,Реестр!$A:$A,'Остатки на счетах'!$A91,Реестр!$D:$D,"Счёт в ВТБ 24")+'Остатки на счетах'!B90</f>
        <v>1237471.6399999997</v>
      </c>
      <c r="C91" s="9">
        <f>SUMIFS(Реестр!$C:$C,Реестр!$A:$A,'Остатки на счетах'!$A91,Реестр!$D:$D,"Счёт в Сбербанке")+'Остатки на счетах'!C90</f>
        <v>3033259.36</v>
      </c>
      <c r="D91" s="9">
        <f>SUMIFS(Реестр!$C:$C,Реестр!$A:$A,'Остатки на счетах'!$A91,Реестр!$D:$D,"Счёт в Альфа-Банке")+'Остатки на счетах'!D90</f>
        <v>1813958.8199999996</v>
      </c>
    </row>
    <row r="92" spans="1:4" x14ac:dyDescent="0.3">
      <c r="A92" s="7">
        <v>41363</v>
      </c>
      <c r="B92" s="9">
        <f>SUMIFS(Реестр!$C:$C,Реестр!$A:$A,'Остатки на счетах'!$A92,Реестр!$D:$D,"Счёт в ВТБ 24")+'Остатки на счетах'!B91</f>
        <v>1241671.6399999997</v>
      </c>
      <c r="C92" s="9">
        <f>SUMIFS(Реестр!$C:$C,Реестр!$A:$A,'Остатки на счетах'!$A92,Реестр!$D:$D,"Счёт в Сбербанке")+'Остатки на счетах'!C91</f>
        <v>3033259.36</v>
      </c>
      <c r="D92" s="9">
        <f>SUMIFS(Реестр!$C:$C,Реестр!$A:$A,'Остатки на счетах'!$A92,Реестр!$D:$D,"Счёт в Альфа-Банке")+'Остатки на счетах'!D91</f>
        <v>1813958.8199999996</v>
      </c>
    </row>
    <row r="93" spans="1:4" x14ac:dyDescent="0.3">
      <c r="A93" s="7">
        <v>41364</v>
      </c>
      <c r="B93" s="9">
        <f>SUMIFS(Реестр!$C:$C,Реестр!$A:$A,'Остатки на счетах'!$A93,Реестр!$D:$D,"Счёт в ВТБ 24")+'Остатки на счетах'!B92</f>
        <v>942846.09999999963</v>
      </c>
      <c r="C93" s="9">
        <f>SUMIFS(Реестр!$C:$C,Реестр!$A:$A,'Остатки на счетах'!$A93,Реестр!$D:$D,"Счёт в Сбербанке")+'Остатки на счетах'!C92</f>
        <v>653699.35999999987</v>
      </c>
      <c r="D93" s="9">
        <f>SUMIFS(Реестр!$C:$C,Реестр!$A:$A,'Остатки на счетах'!$A93,Реестр!$D:$D,"Счёт в Альфа-Банке")+'Остатки на счетах'!D92</f>
        <v>1813958.8199999996</v>
      </c>
    </row>
    <row r="94" spans="1:4" x14ac:dyDescent="0.3">
      <c r="A94" s="7">
        <v>41365</v>
      </c>
      <c r="B94" s="9">
        <f>SUMIFS(Реестр!$C:$C,Реестр!$A:$A,'Остатки на счетах'!$A94,Реестр!$D:$D,"Счёт в ВТБ 24")+'Остатки на счетах'!B93</f>
        <v>942846.09999999963</v>
      </c>
      <c r="C94" s="9">
        <f>SUMIFS(Реестр!$C:$C,Реестр!$A:$A,'Остатки на счетах'!$A94,Реестр!$D:$D,"Счёт в Сбербанке")+'Остатки на счетах'!C93</f>
        <v>684391.15999999992</v>
      </c>
      <c r="D94" s="9">
        <f>SUMIFS(Реестр!$C:$C,Реестр!$A:$A,'Остатки на счетах'!$A94,Реестр!$D:$D,"Счёт в Альфа-Банке")+'Остатки на счетах'!D93</f>
        <v>1922990.8199999996</v>
      </c>
    </row>
    <row r="95" spans="1:4" x14ac:dyDescent="0.3">
      <c r="A95" s="7">
        <v>41366</v>
      </c>
      <c r="B95" s="9">
        <f>SUMIFS(Реестр!$C:$C,Реестр!$A:$A,'Остатки на счетах'!$A95,Реестр!$D:$D,"Счёт в ВТБ 24")+'Остатки на счетах'!B94</f>
        <v>993516.09999999963</v>
      </c>
      <c r="C95" s="9">
        <f>SUMIFS(Реестр!$C:$C,Реестр!$A:$A,'Остатки на счетах'!$A95,Реестр!$D:$D,"Счёт в Сбербанке")+'Остатки на счетах'!C94</f>
        <v>737491.15999999992</v>
      </c>
      <c r="D95" s="9">
        <f>SUMIFS(Реестр!$C:$C,Реестр!$A:$A,'Остатки на счетах'!$A95,Реестр!$D:$D,"Счёт в Альфа-Банке")+'Остатки на счетах'!D94</f>
        <v>3428183.3099999996</v>
      </c>
    </row>
    <row r="96" spans="1:4" x14ac:dyDescent="0.3">
      <c r="A96" s="7">
        <v>41367</v>
      </c>
      <c r="B96" s="9">
        <f>SUMIFS(Реестр!$C:$C,Реестр!$A:$A,'Остатки на счетах'!$A96,Реестр!$D:$D,"Счёт в ВТБ 24")+'Остатки на счетах'!B95</f>
        <v>2759083.8899999997</v>
      </c>
      <c r="C96" s="9">
        <f>SUMIFS(Реестр!$C:$C,Реестр!$A:$A,'Остатки на счетах'!$A96,Реестр!$D:$D,"Счёт в Сбербанке")+'Остатки на счетах'!C95</f>
        <v>746384.55999999994</v>
      </c>
      <c r="D96" s="9">
        <f>SUMIFS(Реестр!$C:$C,Реестр!$A:$A,'Остатки на счетах'!$A96,Реестр!$D:$D,"Счёт в Альфа-Банке")+'Остатки на счетах'!D95</f>
        <v>3795231.8099999996</v>
      </c>
    </row>
    <row r="97" spans="1:4" x14ac:dyDescent="0.3">
      <c r="A97" s="7">
        <v>41368</v>
      </c>
      <c r="B97" s="9">
        <f>SUMIFS(Реестр!$C:$C,Реестр!$A:$A,'Остатки на счетах'!$A97,Реестр!$D:$D,"Счёт в ВТБ 24")+'Остатки на счетах'!B96</f>
        <v>459083.88999999966</v>
      </c>
      <c r="C97" s="9">
        <f>SUMIFS(Реестр!$C:$C,Реестр!$A:$A,'Остатки на счетах'!$A97,Реестр!$D:$D,"Счёт в Сбербанке")+'Остатки на счетах'!C96</f>
        <v>934594.6</v>
      </c>
      <c r="D97" s="9">
        <f>SUMIFS(Реестр!$C:$C,Реестр!$A:$A,'Остатки на счетах'!$A97,Реестр!$D:$D,"Счёт в Альфа-Банке")+'Остатки на счетах'!D96</f>
        <v>3855411.8899999997</v>
      </c>
    </row>
    <row r="98" spans="1:4" x14ac:dyDescent="0.3">
      <c r="A98" s="7">
        <v>41369</v>
      </c>
      <c r="B98" s="9">
        <f>SUMIFS(Реестр!$C:$C,Реестр!$A:$A,'Остатки на счетах'!$A98,Реестр!$D:$D,"Счёт в ВТБ 24")+'Остатки на счетах'!B97</f>
        <v>491878.45999999967</v>
      </c>
      <c r="C98" s="9">
        <f>SUMIFS(Реестр!$C:$C,Реестр!$A:$A,'Остатки на счетах'!$A98,Реестр!$D:$D,"Счёт в Сбербанке")+'Остатки на счетах'!C97</f>
        <v>952914.1</v>
      </c>
      <c r="D98" s="9">
        <f>SUMIFS(Реестр!$C:$C,Реестр!$A:$A,'Остатки на счетах'!$A98,Реестр!$D:$D,"Счёт в Альфа-Банке")+'Остатки на счетах'!D97</f>
        <v>3855411.8899999997</v>
      </c>
    </row>
    <row r="99" spans="1:4" x14ac:dyDescent="0.3">
      <c r="A99" s="7">
        <v>41370</v>
      </c>
      <c r="B99" s="9">
        <f>SUMIFS(Реестр!$C:$C,Реестр!$A:$A,'Остатки на счетах'!$A99,Реестр!$D:$D,"Счёт в ВТБ 24")+'Остатки на счетах'!B98</f>
        <v>491878.45999999967</v>
      </c>
      <c r="C99" s="9">
        <f>SUMIFS(Реестр!$C:$C,Реестр!$A:$A,'Остатки на счетах'!$A99,Реестр!$D:$D,"Счёт в Сбербанке")+'Остатки на счетах'!C98</f>
        <v>952914.1</v>
      </c>
      <c r="D99" s="9">
        <f>SUMIFS(Реестр!$C:$C,Реестр!$A:$A,'Остатки на счетах'!$A99,Реестр!$D:$D,"Счёт в Альфа-Банке")+'Остатки на счетах'!D98</f>
        <v>3855411.8899999997</v>
      </c>
    </row>
    <row r="100" spans="1:4" x14ac:dyDescent="0.3">
      <c r="A100" s="7">
        <v>41371</v>
      </c>
      <c r="B100" s="9">
        <f>SUMIFS(Реестр!$C:$C,Реестр!$A:$A,'Остатки на счетах'!$A100,Реестр!$D:$D,"Счёт в ВТБ 24")+'Остатки на счетах'!B99</f>
        <v>491878.45999999967</v>
      </c>
      <c r="C100" s="9">
        <f>SUMIFS(Реестр!$C:$C,Реестр!$A:$A,'Остатки на счетах'!$A100,Реестр!$D:$D,"Счёт в Сбербанке")+'Остатки на счетах'!C99</f>
        <v>952914.1</v>
      </c>
      <c r="D100" s="9">
        <f>SUMIFS(Реестр!$C:$C,Реестр!$A:$A,'Остатки на счетах'!$A100,Реестр!$D:$D,"Счёт в Альфа-Банке")+'Остатки на счетах'!D99</f>
        <v>3855411.8899999997</v>
      </c>
    </row>
    <row r="101" spans="1:4" x14ac:dyDescent="0.3">
      <c r="A101" s="7">
        <v>41372</v>
      </c>
      <c r="B101" s="9">
        <f>SUMIFS(Реестр!$C:$C,Реестр!$A:$A,'Остатки на счетах'!$A101,Реестр!$D:$D,"Счёт в ВТБ 24")+'Остатки на счетах'!B100</f>
        <v>495375.45999999967</v>
      </c>
      <c r="C101" s="9">
        <f>SUMIFS(Реестр!$C:$C,Реестр!$A:$A,'Остатки на счетах'!$A101,Реестр!$D:$D,"Счёт в Сбербанке")+'Остатки на счетах'!C100</f>
        <v>1108084.1000000001</v>
      </c>
      <c r="D101" s="9">
        <f>SUMIFS(Реестр!$C:$C,Реестр!$A:$A,'Остатки на счетах'!$A101,Реестр!$D:$D,"Счёт в Альфа-Банке")+'Остатки на счетах'!D100</f>
        <v>3995305.61</v>
      </c>
    </row>
    <row r="102" spans="1:4" x14ac:dyDescent="0.3">
      <c r="A102" s="7">
        <v>41373</v>
      </c>
      <c r="B102" s="9">
        <f>SUMIFS(Реестр!$C:$C,Реестр!$A:$A,'Остатки на счетах'!$A102,Реестр!$D:$D,"Счёт в ВТБ 24")+'Остатки на счетах'!B101</f>
        <v>495375.45999999967</v>
      </c>
      <c r="C102" s="9">
        <f>SUMIFS(Реестр!$C:$C,Реестр!$A:$A,'Остатки на счетах'!$A102,Реестр!$D:$D,"Счёт в Сбербанке")+'Остатки на счетах'!C101</f>
        <v>1108084.1000000001</v>
      </c>
      <c r="D102" s="9">
        <f>SUMIFS(Реестр!$C:$C,Реестр!$A:$A,'Остатки на счетах'!$A102,Реестр!$D:$D,"Счёт в Альфа-Банке")+'Остатки на счетах'!D101</f>
        <v>3995305.61</v>
      </c>
    </row>
    <row r="103" spans="1:4" x14ac:dyDescent="0.3">
      <c r="A103" s="7">
        <v>41374</v>
      </c>
      <c r="B103" s="9">
        <f>SUMIFS(Реестр!$C:$C,Реестр!$A:$A,'Остатки на счетах'!$A103,Реестр!$D:$D,"Счёт в ВТБ 24")+'Остатки на счетах'!B102</f>
        <v>1291819.2599999998</v>
      </c>
      <c r="C103" s="9">
        <f>SUMIFS(Реестр!$C:$C,Реестр!$A:$A,'Остатки на счетах'!$A103,Реестр!$D:$D,"Счёт в Сбербанке")+'Остатки на счетах'!C102</f>
        <v>912240.50000000012</v>
      </c>
      <c r="D103" s="9">
        <f>SUMIFS(Реестр!$C:$C,Реестр!$A:$A,'Остатки на счетах'!$A103,Реестр!$D:$D,"Счёт в Альфа-Банке")+'Остатки на счетах'!D102</f>
        <v>3995305.61</v>
      </c>
    </row>
    <row r="104" spans="1:4" x14ac:dyDescent="0.3">
      <c r="A104" s="7">
        <v>41375</v>
      </c>
      <c r="B104" s="9">
        <f>SUMIFS(Реестр!$C:$C,Реестр!$A:$A,'Остатки на счетах'!$A104,Реестр!$D:$D,"Счёт в ВТБ 24")+'Остатки на счетах'!B103</f>
        <v>1594548.2599999998</v>
      </c>
      <c r="C104" s="9">
        <f>SUMIFS(Реестр!$C:$C,Реестр!$A:$A,'Остатки на счетах'!$A104,Реестр!$D:$D,"Счёт в Сбербанке")+'Остатки на счетах'!C103</f>
        <v>1095329.3</v>
      </c>
      <c r="D104" s="9">
        <f>SUMIFS(Реестр!$C:$C,Реестр!$A:$A,'Остатки на счетах'!$A104,Реестр!$D:$D,"Счёт в Альфа-Банке")+'Остатки на счетах'!D103</f>
        <v>4124237.4299999997</v>
      </c>
    </row>
    <row r="105" spans="1:4" x14ac:dyDescent="0.3">
      <c r="A105" s="7">
        <v>41376</v>
      </c>
      <c r="B105" s="9">
        <f>SUMIFS(Реестр!$C:$C,Реестр!$A:$A,'Остатки на счетах'!$A105,Реестр!$D:$D,"Счёт в ВТБ 24")+'Остатки на счетах'!B104</f>
        <v>1628532.2599999998</v>
      </c>
      <c r="C105" s="9">
        <f>SUMIFS(Реестр!$C:$C,Реестр!$A:$A,'Остатки на счетах'!$A105,Реестр!$D:$D,"Счёт в Сбербанке")+'Остатки на счетах'!C104</f>
        <v>1414365.9</v>
      </c>
      <c r="D105" s="9">
        <f>SUMIFS(Реестр!$C:$C,Реестр!$A:$A,'Остатки на счетах'!$A105,Реестр!$D:$D,"Счёт в Альфа-Банке")+'Остатки на счетах'!D104</f>
        <v>4132125.59</v>
      </c>
    </row>
    <row r="106" spans="1:4" x14ac:dyDescent="0.3">
      <c r="A106" s="7">
        <v>41377</v>
      </c>
      <c r="B106" s="9">
        <f>SUMIFS(Реестр!$C:$C,Реестр!$A:$A,'Остатки на счетах'!$A106,Реестр!$D:$D,"Счёт в ВТБ 24")+'Остатки на счетах'!B105</f>
        <v>1628532.2599999998</v>
      </c>
      <c r="C106" s="9">
        <f>SUMIFS(Реестр!$C:$C,Реестр!$A:$A,'Остатки на счетах'!$A106,Реестр!$D:$D,"Счёт в Сбербанке")+'Остатки на счетах'!C105</f>
        <v>1414365.9</v>
      </c>
      <c r="D106" s="9">
        <f>SUMIFS(Реестр!$C:$C,Реестр!$A:$A,'Остатки на счетах'!$A106,Реестр!$D:$D,"Счёт в Альфа-Банке")+'Остатки на счетах'!D105</f>
        <v>4132125.59</v>
      </c>
    </row>
    <row r="107" spans="1:4" x14ac:dyDescent="0.3">
      <c r="A107" s="7">
        <v>41378</v>
      </c>
      <c r="B107" s="9">
        <f>SUMIFS(Реестр!$C:$C,Реестр!$A:$A,'Остатки на счетах'!$A107,Реестр!$D:$D,"Счёт в ВТБ 24")+'Остатки на счетах'!B106</f>
        <v>1628532.2599999998</v>
      </c>
      <c r="C107" s="9">
        <f>SUMIFS(Реестр!$C:$C,Реестр!$A:$A,'Остатки на счетах'!$A107,Реестр!$D:$D,"Счёт в Сбербанке")+'Остатки на счетах'!C106</f>
        <v>1414365.9</v>
      </c>
      <c r="D107" s="9">
        <f>SUMIFS(Реестр!$C:$C,Реестр!$A:$A,'Остатки на счетах'!$A107,Реестр!$D:$D,"Счёт в Альфа-Банке")+'Остатки на счетах'!D106</f>
        <v>4132125.59</v>
      </c>
    </row>
    <row r="108" spans="1:4" x14ac:dyDescent="0.3">
      <c r="A108" s="7">
        <v>41379</v>
      </c>
      <c r="B108" s="9">
        <f>SUMIFS(Реестр!$C:$C,Реестр!$A:$A,'Остатки на счетах'!$A108,Реестр!$D:$D,"Счёт в ВТБ 24")+'Остатки на счетах'!B107</f>
        <v>1559762.2599999998</v>
      </c>
      <c r="C108" s="9">
        <f>SUMIFS(Реестр!$C:$C,Реестр!$A:$A,'Остатки на счетах'!$A108,Реестр!$D:$D,"Счёт в Сбербанке")+'Остатки на счетах'!C107</f>
        <v>1076340.8999999999</v>
      </c>
      <c r="D108" s="9">
        <f>SUMIFS(Реестр!$C:$C,Реестр!$A:$A,'Остатки на счетах'!$A108,Реестр!$D:$D,"Счёт в Альфа-Банке")+'Остатки на счетах'!D107</f>
        <v>3943344.34</v>
      </c>
    </row>
    <row r="109" spans="1:4" x14ac:dyDescent="0.3">
      <c r="A109" s="7">
        <v>41380</v>
      </c>
      <c r="B109" s="9">
        <f>SUMIFS(Реестр!$C:$C,Реестр!$A:$A,'Остатки на счетах'!$A109,Реестр!$D:$D,"Счёт в ВТБ 24")+'Остатки на счетах'!B108</f>
        <v>1559762.2599999998</v>
      </c>
      <c r="C109" s="9">
        <f>SUMIFS(Реестр!$C:$C,Реестр!$A:$A,'Остатки на счетах'!$A109,Реестр!$D:$D,"Счёт в Сбербанке")+'Остатки на счетах'!C108</f>
        <v>1072110.5999999999</v>
      </c>
      <c r="D109" s="9">
        <f>SUMIFS(Реестр!$C:$C,Реестр!$A:$A,'Остатки на счетах'!$A109,Реестр!$D:$D,"Счёт в Альфа-Банке")+'Остатки на счетах'!D108</f>
        <v>3943344.34</v>
      </c>
    </row>
    <row r="110" spans="1:4" x14ac:dyDescent="0.3">
      <c r="A110" s="7">
        <v>41381</v>
      </c>
      <c r="B110" s="9">
        <f>SUMIFS(Реестр!$C:$C,Реестр!$A:$A,'Остатки на счетах'!$A110,Реестр!$D:$D,"Счёт в ВТБ 24")+'Остатки на счетах'!B109</f>
        <v>1722586.5899999999</v>
      </c>
      <c r="C110" s="9">
        <f>SUMIFS(Реестр!$C:$C,Реестр!$A:$A,'Остатки на счетах'!$A110,Реестр!$D:$D,"Счёт в Сбербанке")+'Остатки на счетах'!C109</f>
        <v>1072110.5999999999</v>
      </c>
      <c r="D110" s="9">
        <f>SUMIFS(Реестр!$C:$C,Реестр!$A:$A,'Остатки на счетах'!$A110,Реестр!$D:$D,"Счёт в Альфа-Банке")+'Остатки на счетах'!D109</f>
        <v>4030761.53</v>
      </c>
    </row>
    <row r="111" spans="1:4" x14ac:dyDescent="0.3">
      <c r="A111" s="7">
        <v>41382</v>
      </c>
      <c r="B111" s="9">
        <f>SUMIFS(Реестр!$C:$C,Реестр!$A:$A,'Остатки на счетах'!$A111,Реестр!$D:$D,"Счёт в ВТБ 24")+'Остатки на счетах'!B110</f>
        <v>2012039.7899999998</v>
      </c>
      <c r="C111" s="9">
        <f>SUMIFS(Реестр!$C:$C,Реестр!$A:$A,'Остатки на счетах'!$A111,Реестр!$D:$D,"Счёт в Сбербанке")+'Остатки на счетах'!C110</f>
        <v>1300018.5999999999</v>
      </c>
      <c r="D111" s="9">
        <f>SUMIFS(Реестр!$C:$C,Реестр!$A:$A,'Остатки на счетах'!$A111,Реестр!$D:$D,"Счёт в Альфа-Банке")+'Остатки на счетах'!D110</f>
        <v>4135761.53</v>
      </c>
    </row>
    <row r="112" spans="1:4" x14ac:dyDescent="0.3">
      <c r="A112" s="7">
        <v>41383</v>
      </c>
      <c r="B112" s="9">
        <f>SUMIFS(Реестр!$C:$C,Реестр!$A:$A,'Остатки на счетах'!$A112,Реестр!$D:$D,"Счёт в ВТБ 24")+'Остатки на счетах'!B111</f>
        <v>2107403.9699999997</v>
      </c>
      <c r="C112" s="9">
        <f>SUMIFS(Реестр!$C:$C,Реестр!$A:$A,'Остатки на счетах'!$A112,Реестр!$D:$D,"Счёт в Сбербанке")+'Остатки на счетах'!C111</f>
        <v>1337416.3399999999</v>
      </c>
      <c r="D112" s="9">
        <f>SUMIFS(Реестр!$C:$C,Реестр!$A:$A,'Остатки на счетах'!$A112,Реестр!$D:$D,"Счёт в Альфа-Банке")+'Остатки на счетах'!D111</f>
        <v>4174686.96</v>
      </c>
    </row>
    <row r="113" spans="1:4" x14ac:dyDescent="0.3">
      <c r="A113" s="7">
        <v>41384</v>
      </c>
      <c r="B113" s="9">
        <f>SUMIFS(Реестр!$C:$C,Реестр!$A:$A,'Остатки на счетах'!$A113,Реестр!$D:$D,"Счёт в ВТБ 24")+'Остатки на счетах'!B112</f>
        <v>2099003.9699999997</v>
      </c>
      <c r="C113" s="9">
        <f>SUMIFS(Реестр!$C:$C,Реестр!$A:$A,'Остатки на счетах'!$A113,Реестр!$D:$D,"Счёт в Сбербанке")+'Остатки на счетах'!C112</f>
        <v>1337416.3399999999</v>
      </c>
      <c r="D113" s="9">
        <f>SUMIFS(Реестр!$C:$C,Реестр!$A:$A,'Остатки на счетах'!$A113,Реестр!$D:$D,"Счёт в Альфа-Банке")+'Остатки на счетах'!D112</f>
        <v>3516367.96</v>
      </c>
    </row>
    <row r="114" spans="1:4" x14ac:dyDescent="0.3">
      <c r="A114" s="7">
        <v>41385</v>
      </c>
      <c r="B114" s="9">
        <f>SUMIFS(Реестр!$C:$C,Реестр!$A:$A,'Остатки на счетах'!$A114,Реестр!$D:$D,"Счёт в ВТБ 24")+'Остатки на счетах'!B113</f>
        <v>2099003.9699999997</v>
      </c>
      <c r="C114" s="9">
        <f>SUMIFS(Реестр!$C:$C,Реестр!$A:$A,'Остатки на счетах'!$A114,Реестр!$D:$D,"Счёт в Сбербанке")+'Остатки на счетах'!C113</f>
        <v>1337416.3399999999</v>
      </c>
      <c r="D114" s="9">
        <f>SUMIFS(Реестр!$C:$C,Реестр!$A:$A,'Остатки на счетах'!$A114,Реестр!$D:$D,"Счёт в Альфа-Банке")+'Остатки на счетах'!D113</f>
        <v>3516367.96</v>
      </c>
    </row>
    <row r="115" spans="1:4" x14ac:dyDescent="0.3">
      <c r="A115" s="7">
        <v>41386</v>
      </c>
      <c r="B115" s="9">
        <f>SUMIFS(Реестр!$C:$C,Реестр!$A:$A,'Остатки на счетах'!$A115,Реестр!$D:$D,"Счёт в ВТБ 24")+'Остатки на счетах'!B114</f>
        <v>2224011.2799999998</v>
      </c>
      <c r="C115" s="9">
        <f>SUMIFS(Реестр!$C:$C,Реестр!$A:$A,'Остатки на счетах'!$A115,Реестр!$D:$D,"Счёт в Сбербанке")+'Остатки на счетах'!C114</f>
        <v>1398530.0599999998</v>
      </c>
      <c r="D115" s="9">
        <f>SUMIFS(Реестр!$C:$C,Реестр!$A:$A,'Остатки на счетах'!$A115,Реестр!$D:$D,"Счёт в Альфа-Банке")+'Остатки на счетах'!D114</f>
        <v>3516367.96</v>
      </c>
    </row>
    <row r="116" spans="1:4" x14ac:dyDescent="0.3">
      <c r="A116" s="7">
        <v>41387</v>
      </c>
      <c r="B116" s="9">
        <f>SUMIFS(Реестр!$C:$C,Реестр!$A:$A,'Остатки на счетах'!$A116,Реестр!$D:$D,"Счёт в ВТБ 24")+'Остатки на счетах'!B115</f>
        <v>3607188.4899999998</v>
      </c>
      <c r="C116" s="9">
        <f>SUMIFS(Реестр!$C:$C,Реестр!$A:$A,'Остатки на счетах'!$A116,Реестр!$D:$D,"Счёт в Сбербанке")+'Остатки на счетах'!C115</f>
        <v>1490212.0199999998</v>
      </c>
      <c r="D116" s="9">
        <f>SUMIFS(Реестр!$C:$C,Реестр!$A:$A,'Остатки на счетах'!$A116,Реестр!$D:$D,"Счёт в Альфа-Банке")+'Остатки на счетах'!D115</f>
        <v>3595512.07</v>
      </c>
    </row>
    <row r="117" spans="1:4" x14ac:dyDescent="0.3">
      <c r="A117" s="7">
        <v>41388</v>
      </c>
      <c r="B117" s="9">
        <f>SUMIFS(Реестр!$C:$C,Реестр!$A:$A,'Остатки на счетах'!$A117,Реестр!$D:$D,"Счёт в ВТБ 24")+'Остатки на счетах'!B116</f>
        <v>3602201.01</v>
      </c>
      <c r="C117" s="9">
        <f>SUMIFS(Реестр!$C:$C,Реестр!$A:$A,'Остатки на счетах'!$A117,Реестр!$D:$D,"Счёт в Сбербанке")+'Остатки на счетах'!C116</f>
        <v>1000704.8199999998</v>
      </c>
      <c r="D117" s="9">
        <f>SUMIFS(Реестр!$C:$C,Реестр!$A:$A,'Остатки на счетах'!$A117,Реестр!$D:$D,"Счёт в Альфа-Банке")+'Остатки на счетах'!D116</f>
        <v>3569921.09</v>
      </c>
    </row>
    <row r="118" spans="1:4" x14ac:dyDescent="0.3">
      <c r="A118" s="7">
        <v>41389</v>
      </c>
      <c r="B118" s="9">
        <f>SUMIFS(Реестр!$C:$C,Реестр!$A:$A,'Остатки на счетах'!$A118,Реестр!$D:$D,"Счёт в ВТБ 24")+'Остатки на счетах'!B117</f>
        <v>3704634.05</v>
      </c>
      <c r="C118" s="9">
        <f>SUMIFS(Реестр!$C:$C,Реестр!$A:$A,'Остатки на счетах'!$A118,Реестр!$D:$D,"Счёт в Сбербанке")+'Остатки на счетах'!C117</f>
        <v>417147.05999999982</v>
      </c>
      <c r="D118" s="9">
        <f>SUMIFS(Реестр!$C:$C,Реестр!$A:$A,'Остатки на счетах'!$A118,Реестр!$D:$D,"Счёт в Альфа-Банке")+'Остатки на счетах'!D117</f>
        <v>3597264.09</v>
      </c>
    </row>
    <row r="119" spans="1:4" x14ac:dyDescent="0.3">
      <c r="A119" s="7">
        <v>41390</v>
      </c>
      <c r="B119" s="9">
        <f>SUMIFS(Реестр!$C:$C,Реестр!$A:$A,'Остатки на счетах'!$A119,Реестр!$D:$D,"Счёт в ВТБ 24")+'Остатки на счетах'!B118</f>
        <v>3680625.51</v>
      </c>
      <c r="C119" s="9">
        <f>SUMIFS(Реестр!$C:$C,Реестр!$A:$A,'Остатки на счетах'!$A119,Реестр!$D:$D,"Счёт в Сбербанке")+'Остатки на счетах'!C118</f>
        <v>417147.05999999982</v>
      </c>
      <c r="D119" s="9">
        <f>SUMIFS(Реестр!$C:$C,Реестр!$A:$A,'Остатки на счетах'!$A119,Реестр!$D:$D,"Счёт в Альфа-Банке")+'Остатки на счетах'!D118</f>
        <v>3545824.9299999997</v>
      </c>
    </row>
    <row r="120" spans="1:4" x14ac:dyDescent="0.3">
      <c r="A120" s="7">
        <v>41391</v>
      </c>
      <c r="B120" s="9">
        <f>SUMIFS(Реестр!$C:$C,Реестр!$A:$A,'Остатки на счетах'!$A120,Реестр!$D:$D,"Счёт в ВТБ 24")+'Остатки на счетах'!B119</f>
        <v>3680625.51</v>
      </c>
      <c r="C120" s="9">
        <f>SUMIFS(Реестр!$C:$C,Реестр!$A:$A,'Остатки на счетах'!$A120,Реестр!$D:$D,"Счёт в Сбербанке")+'Остатки на счетах'!C119</f>
        <v>417147.05999999982</v>
      </c>
      <c r="D120" s="9">
        <f>SUMIFS(Реестр!$C:$C,Реестр!$A:$A,'Остатки на счетах'!$A120,Реестр!$D:$D,"Счёт в Альфа-Банке")+'Остатки на счетах'!D119</f>
        <v>3545824.9299999997</v>
      </c>
    </row>
    <row r="121" spans="1:4" x14ac:dyDescent="0.3">
      <c r="A121" s="7">
        <v>41392</v>
      </c>
      <c r="B121" s="9">
        <f>SUMIFS(Реестр!$C:$C,Реестр!$A:$A,'Остатки на счетах'!$A121,Реестр!$D:$D,"Счёт в ВТБ 24")+'Остатки на счетах'!B120</f>
        <v>3680625.51</v>
      </c>
      <c r="C121" s="9">
        <f>SUMIFS(Реестр!$C:$C,Реестр!$A:$A,'Остатки на счетах'!$A121,Реестр!$D:$D,"Счёт в Сбербанке")+'Остатки на счетах'!C120</f>
        <v>417147.05999999982</v>
      </c>
      <c r="D121" s="9">
        <f>SUMIFS(Реестр!$C:$C,Реестр!$A:$A,'Остатки на счетах'!$A121,Реестр!$D:$D,"Счёт в Альфа-Банке")+'Остатки на счетах'!D120</f>
        <v>3015824.9299999997</v>
      </c>
    </row>
    <row r="122" spans="1:4" x14ac:dyDescent="0.3">
      <c r="A122" s="7">
        <v>41393</v>
      </c>
      <c r="B122" s="9">
        <f>SUMIFS(Реестр!$C:$C,Реестр!$A:$A,'Остатки на счетах'!$A122,Реестр!$D:$D,"Счёт в ВТБ 24")+'Остатки на счетах'!B121</f>
        <v>3641364.19</v>
      </c>
      <c r="C122" s="9">
        <f>SUMIFS(Реестр!$C:$C,Реестр!$A:$A,'Остатки на счетах'!$A122,Реестр!$D:$D,"Счёт в Сбербанке")+'Остатки на счетах'!C121</f>
        <v>417147.05999999982</v>
      </c>
      <c r="D122" s="9">
        <f>SUMIFS(Реестр!$C:$C,Реестр!$A:$A,'Остатки на счетах'!$A122,Реестр!$D:$D,"Счёт в Альфа-Банке")+'Остатки на счетах'!D121</f>
        <v>3308936.9299999997</v>
      </c>
    </row>
    <row r="123" spans="1:4" x14ac:dyDescent="0.3">
      <c r="A123" s="7">
        <v>41394</v>
      </c>
      <c r="B123" s="9">
        <f>SUMIFS(Реестр!$C:$C,Реестр!$A:$A,'Остатки на счетах'!$A123,Реестр!$D:$D,"Счёт в ВТБ 24")+'Остатки на счетах'!B122</f>
        <v>157687.18999999994</v>
      </c>
      <c r="C123" s="9">
        <f>SUMIFS(Реестр!$C:$C,Реестр!$A:$A,'Остатки на счетах'!$A123,Реестр!$D:$D,"Счёт в Сбербанке")+'Остатки на счетах'!C122</f>
        <v>512847.05999999982</v>
      </c>
      <c r="D123" s="9">
        <f>SUMIFS(Реестр!$C:$C,Реестр!$A:$A,'Остатки на счетах'!$A123,Реестр!$D:$D,"Счёт в Альфа-Банке")+'Остатки на счетах'!D122</f>
        <v>3367683.6199999996</v>
      </c>
    </row>
    <row r="124" spans="1:4" x14ac:dyDescent="0.3">
      <c r="A124" s="7">
        <v>41395</v>
      </c>
      <c r="B124" s="9">
        <f>SUMIFS(Реестр!$C:$C,Реестр!$A:$A,'Остатки на счетах'!$A124,Реестр!$D:$D,"Счёт в ВТБ 24")+'Остатки на счетах'!B123</f>
        <v>157687.18999999994</v>
      </c>
      <c r="C124" s="9">
        <f>SUMIFS(Реестр!$C:$C,Реестр!$A:$A,'Остатки на счетах'!$A124,Реестр!$D:$D,"Счёт в Сбербанке")+'Остатки на счетах'!C123</f>
        <v>512847.05999999982</v>
      </c>
      <c r="D124" s="9">
        <f>SUMIFS(Реестр!$C:$C,Реестр!$A:$A,'Остатки на счетах'!$A124,Реестр!$D:$D,"Счёт в Альфа-Банке")+'Остатки на счетах'!D123</f>
        <v>3367683.6199999996</v>
      </c>
    </row>
    <row r="125" spans="1:4" x14ac:dyDescent="0.3">
      <c r="A125" s="7">
        <v>41396</v>
      </c>
      <c r="B125" s="9">
        <f>SUMIFS(Реестр!$C:$C,Реестр!$A:$A,'Остатки на счетах'!$A125,Реестр!$D:$D,"Счёт в ВТБ 24")+'Остатки на счетах'!B124</f>
        <v>157687.18999999994</v>
      </c>
      <c r="C125" s="9">
        <f>SUMIFS(Реестр!$C:$C,Реестр!$A:$A,'Остатки на счетах'!$A125,Реестр!$D:$D,"Счёт в Сбербанке")+'Остатки на счетах'!C124</f>
        <v>512847.05999999982</v>
      </c>
      <c r="D125" s="9">
        <f>SUMIFS(Реестр!$C:$C,Реестр!$A:$A,'Остатки на счетах'!$A125,Реестр!$D:$D,"Счёт в Альфа-Банке")+'Остатки на счетах'!D124</f>
        <v>3367683.6199999996</v>
      </c>
    </row>
    <row r="126" spans="1:4" x14ac:dyDescent="0.3">
      <c r="A126" s="7">
        <v>41397</v>
      </c>
      <c r="B126" s="9">
        <f>SUMIFS(Реестр!$C:$C,Реестр!$A:$A,'Остатки на счетах'!$A126,Реестр!$D:$D,"Счёт в ВТБ 24")+'Остатки на счетах'!B125</f>
        <v>157687.18999999994</v>
      </c>
      <c r="C126" s="9">
        <f>SUMIFS(Реестр!$C:$C,Реестр!$A:$A,'Остатки на счетах'!$A126,Реестр!$D:$D,"Счёт в Сбербанке")+'Остатки на счетах'!C125</f>
        <v>512847.05999999982</v>
      </c>
      <c r="D126" s="9">
        <f>SUMIFS(Реестр!$C:$C,Реестр!$A:$A,'Остатки на счетах'!$A126,Реестр!$D:$D,"Счёт в Альфа-Банке")+'Остатки на счетах'!D125</f>
        <v>3367683.6199999996</v>
      </c>
    </row>
    <row r="127" spans="1:4" x14ac:dyDescent="0.3">
      <c r="A127" s="7">
        <v>41398</v>
      </c>
      <c r="B127" s="9">
        <f>SUMIFS(Реестр!$C:$C,Реестр!$A:$A,'Остатки на счетах'!$A127,Реестр!$D:$D,"Счёт в ВТБ 24")+'Остатки на счетах'!B126</f>
        <v>157687.18999999994</v>
      </c>
      <c r="C127" s="9">
        <f>SUMIFS(Реестр!$C:$C,Реестр!$A:$A,'Остатки на счетах'!$A127,Реестр!$D:$D,"Счёт в Сбербанке")+'Остатки на счетах'!C126</f>
        <v>512847.05999999982</v>
      </c>
      <c r="D127" s="9">
        <f>SUMIFS(Реестр!$C:$C,Реестр!$A:$A,'Остатки на счетах'!$A127,Реестр!$D:$D,"Счёт в Альфа-Банке")+'Остатки на счетах'!D126</f>
        <v>3367683.6199999996</v>
      </c>
    </row>
    <row r="128" spans="1:4" x14ac:dyDescent="0.3">
      <c r="A128" s="7">
        <v>41399</v>
      </c>
      <c r="B128" s="9">
        <f>SUMIFS(Реестр!$C:$C,Реестр!$A:$A,'Остатки на счетах'!$A128,Реестр!$D:$D,"Счёт в ВТБ 24")+'Остатки на счетах'!B127</f>
        <v>157687.18999999994</v>
      </c>
      <c r="C128" s="9">
        <f>SUMIFS(Реестр!$C:$C,Реестр!$A:$A,'Остатки на счетах'!$A128,Реестр!$D:$D,"Счёт в Сбербанке")+'Остатки на счетах'!C127</f>
        <v>512847.05999999982</v>
      </c>
      <c r="D128" s="9">
        <f>SUMIFS(Реестр!$C:$C,Реестр!$A:$A,'Остатки на счетах'!$A128,Реестр!$D:$D,"Счёт в Альфа-Банке")+'Остатки на счетах'!D127</f>
        <v>3367683.6199999996</v>
      </c>
    </row>
    <row r="129" spans="1:4" x14ac:dyDescent="0.3">
      <c r="A129" s="7">
        <v>41400</v>
      </c>
      <c r="B129" s="9">
        <f>SUMIFS(Реестр!$C:$C,Реестр!$A:$A,'Остатки на счетах'!$A129,Реестр!$D:$D,"Счёт в ВТБ 24")+'Остатки на счетах'!B128</f>
        <v>328605.48</v>
      </c>
      <c r="C129" s="9">
        <f>SUMIFS(Реестр!$C:$C,Реестр!$A:$A,'Остатки на счетах'!$A129,Реестр!$D:$D,"Счёт в Сбербанке")+'Остатки на счетах'!C128</f>
        <v>655303.73999999976</v>
      </c>
      <c r="D129" s="9">
        <f>SUMIFS(Реестр!$C:$C,Реестр!$A:$A,'Остатки на счетах'!$A129,Реестр!$D:$D,"Счёт в Альфа-Банке")+'Остатки на счетах'!D128</f>
        <v>3434405.5199999996</v>
      </c>
    </row>
    <row r="130" spans="1:4" x14ac:dyDescent="0.3">
      <c r="A130" s="7">
        <v>41401</v>
      </c>
      <c r="B130" s="9">
        <f>SUMIFS(Реестр!$C:$C,Реестр!$A:$A,'Остатки на счетах'!$A130,Реестр!$D:$D,"Счёт в ВТБ 24")+'Остатки на счетах'!B129</f>
        <v>1334121.03</v>
      </c>
      <c r="C130" s="9">
        <f>SUMIFS(Реестр!$C:$C,Реестр!$A:$A,'Остатки на счетах'!$A130,Реестр!$D:$D,"Счёт в Сбербанке")+'Остатки на счетах'!C129</f>
        <v>645345.58999999973</v>
      </c>
      <c r="D130" s="9">
        <f>SUMIFS(Реестр!$C:$C,Реестр!$A:$A,'Остатки на счетах'!$A130,Реестр!$D:$D,"Счёт в Альфа-Банке")+'Остатки на счетах'!D129</f>
        <v>3429190.6899999995</v>
      </c>
    </row>
    <row r="131" spans="1:4" x14ac:dyDescent="0.3">
      <c r="A131" s="7">
        <v>41402</v>
      </c>
      <c r="B131" s="9">
        <f>SUMIFS(Реестр!$C:$C,Реестр!$A:$A,'Остатки на счетах'!$A131,Реестр!$D:$D,"Счёт в ВТБ 24")+'Остатки на счетах'!B130</f>
        <v>652838.54</v>
      </c>
      <c r="C131" s="9">
        <f>SUMIFS(Реестр!$C:$C,Реестр!$A:$A,'Остатки на счетах'!$A131,Реестр!$D:$D,"Счёт в Сбербанке")+'Остатки на счетах'!C130</f>
        <v>709075.2999999997</v>
      </c>
      <c r="D131" s="9">
        <f>SUMIFS(Реестр!$C:$C,Реестр!$A:$A,'Остатки на счетах'!$A131,Реестр!$D:$D,"Счёт в Альфа-Банке")+'Остатки на счетах'!D130</f>
        <v>3619689.7299999995</v>
      </c>
    </row>
    <row r="132" spans="1:4" x14ac:dyDescent="0.3">
      <c r="A132" s="7">
        <v>41403</v>
      </c>
      <c r="B132" s="9">
        <f>SUMIFS(Реестр!$C:$C,Реестр!$A:$A,'Остатки на счетах'!$A132,Реестр!$D:$D,"Счёт в ВТБ 24")+'Остатки на счетах'!B131</f>
        <v>652838.54</v>
      </c>
      <c r="C132" s="9">
        <f>SUMIFS(Реестр!$C:$C,Реестр!$A:$A,'Остатки на счетах'!$A132,Реестр!$D:$D,"Счёт в Сбербанке")+'Остатки на счетах'!C131</f>
        <v>709075.2999999997</v>
      </c>
      <c r="D132" s="9">
        <f>SUMIFS(Реестр!$C:$C,Реестр!$A:$A,'Остатки на счетах'!$A132,Реестр!$D:$D,"Счёт в Альфа-Банке")+'Остатки на счетах'!D131</f>
        <v>3619689.7299999995</v>
      </c>
    </row>
    <row r="133" spans="1:4" x14ac:dyDescent="0.3">
      <c r="A133" s="7">
        <v>41404</v>
      </c>
      <c r="B133" s="9">
        <f>SUMIFS(Реестр!$C:$C,Реестр!$A:$A,'Остатки на счетах'!$A133,Реестр!$D:$D,"Счёт в ВТБ 24")+'Остатки на счетах'!B132</f>
        <v>1422838.54</v>
      </c>
      <c r="C133" s="9">
        <f>SUMIFS(Реестр!$C:$C,Реестр!$A:$A,'Остатки на счетах'!$A133,Реестр!$D:$D,"Счёт в Сбербанке")+'Остатки на счетах'!C132</f>
        <v>399075.2999999997</v>
      </c>
      <c r="D133" s="9">
        <f>SUMIFS(Реестр!$C:$C,Реестр!$A:$A,'Остатки на счетах'!$A133,Реестр!$D:$D,"Счёт в Альфа-Банке")+'Остатки на счетах'!D132</f>
        <v>3619689.7299999995</v>
      </c>
    </row>
    <row r="134" spans="1:4" x14ac:dyDescent="0.3">
      <c r="A134" s="7">
        <v>41405</v>
      </c>
      <c r="B134" s="9">
        <f>SUMIFS(Реестр!$C:$C,Реестр!$A:$A,'Остатки на счетах'!$A134,Реестр!$D:$D,"Счёт в ВТБ 24")+'Остатки на счетах'!B133</f>
        <v>1422838.54</v>
      </c>
      <c r="C134" s="9">
        <f>SUMIFS(Реестр!$C:$C,Реестр!$A:$A,'Остатки на счетах'!$A134,Реестр!$D:$D,"Счёт в Сбербанке")+'Остатки на счетах'!C133</f>
        <v>399075.2999999997</v>
      </c>
      <c r="D134" s="9">
        <f>SUMIFS(Реестр!$C:$C,Реестр!$A:$A,'Остатки на счетах'!$A134,Реестр!$D:$D,"Счёт в Альфа-Банке")+'Остатки на счетах'!D133</f>
        <v>3619689.7299999995</v>
      </c>
    </row>
    <row r="135" spans="1:4" x14ac:dyDescent="0.3">
      <c r="A135" s="7">
        <v>41406</v>
      </c>
      <c r="B135" s="9">
        <f>SUMIFS(Реестр!$C:$C,Реестр!$A:$A,'Остатки на счетах'!$A135,Реестр!$D:$D,"Счёт в ВТБ 24")+'Остатки на счетах'!B134</f>
        <v>1418301.02</v>
      </c>
      <c r="C135" s="9">
        <f>SUMIFS(Реестр!$C:$C,Реестр!$A:$A,'Остатки на счетах'!$A135,Реестр!$D:$D,"Счёт в Сбербанке")+'Остатки на счетах'!C134</f>
        <v>394861.88999999972</v>
      </c>
      <c r="D135" s="9">
        <f>SUMIFS(Реестр!$C:$C,Реестр!$A:$A,'Остатки на счетах'!$A135,Реестр!$D:$D,"Счёт в Альфа-Банке")+'Остатки на счетах'!D134</f>
        <v>3619689.7299999995</v>
      </c>
    </row>
    <row r="136" spans="1:4" x14ac:dyDescent="0.3">
      <c r="A136" s="7">
        <v>41407</v>
      </c>
      <c r="B136" s="9">
        <f>SUMIFS(Реестр!$C:$C,Реестр!$A:$A,'Остатки на счетах'!$A136,Реестр!$D:$D,"Счёт в ВТБ 24")+'Остатки на счетах'!B135</f>
        <v>1663656.97</v>
      </c>
      <c r="C136" s="9">
        <f>SUMIFS(Реестр!$C:$C,Реестр!$A:$A,'Остатки на счетах'!$A136,Реестр!$D:$D,"Счёт в Сбербанке")+'Остатки на счетах'!C135</f>
        <v>484289.87999999971</v>
      </c>
      <c r="D136" s="9">
        <f>SUMIFS(Реестр!$C:$C,Реестр!$A:$A,'Остатки на счетах'!$A136,Реестр!$D:$D,"Счёт в Альфа-Банке")+'Остатки на счетах'!D135</f>
        <v>3593035.3499999996</v>
      </c>
    </row>
    <row r="137" spans="1:4" x14ac:dyDescent="0.3">
      <c r="A137" s="7">
        <v>41408</v>
      </c>
      <c r="B137" s="9">
        <f>SUMIFS(Реестр!$C:$C,Реестр!$A:$A,'Остатки на счетах'!$A137,Реестр!$D:$D,"Счёт в ВТБ 24")+'Остатки на счетах'!B136</f>
        <v>1345545.8599999999</v>
      </c>
      <c r="C137" s="9">
        <f>SUMIFS(Реестр!$C:$C,Реестр!$A:$A,'Остатки на счетах'!$A137,Реестр!$D:$D,"Счёт в Сбербанке")+'Остатки на счетах'!C136</f>
        <v>515285.35999999969</v>
      </c>
      <c r="D137" s="9">
        <f>SUMIFS(Реестр!$C:$C,Реестр!$A:$A,'Остатки на счетах'!$A137,Реестр!$D:$D,"Счёт в Альфа-Банке")+'Остатки на счетах'!D136</f>
        <v>4553891.3499999996</v>
      </c>
    </row>
    <row r="138" spans="1:4" x14ac:dyDescent="0.3">
      <c r="A138" s="7">
        <v>41409</v>
      </c>
      <c r="B138" s="9">
        <f>SUMIFS(Реестр!$C:$C,Реестр!$A:$A,'Остатки на счетах'!$A138,Реестр!$D:$D,"Счёт в ВТБ 24")+'Остатки на счетах'!B137</f>
        <v>1211727.8599999999</v>
      </c>
      <c r="C138" s="9">
        <f>SUMIFS(Реестр!$C:$C,Реестр!$A:$A,'Остатки на счетах'!$A138,Реестр!$D:$D,"Счёт в Сбербанке")+'Остатки на счетах'!C137</f>
        <v>304460.85999999969</v>
      </c>
      <c r="D138" s="9">
        <f>SUMIFS(Реестр!$C:$C,Реестр!$A:$A,'Остатки на счетах'!$A138,Реестр!$D:$D,"Счёт в Альфа-Банке")+'Остатки на счетах'!D137</f>
        <v>4431542.54</v>
      </c>
    </row>
    <row r="139" spans="1:4" x14ac:dyDescent="0.3">
      <c r="A139" s="7">
        <v>41410</v>
      </c>
      <c r="B139" s="9">
        <f>SUMIFS(Реестр!$C:$C,Реестр!$A:$A,'Остатки на счетах'!$A139,Реестр!$D:$D,"Счёт в ВТБ 24")+'Остатки на счетах'!B138</f>
        <v>1209761.47</v>
      </c>
      <c r="C139" s="9">
        <f>SUMIFS(Реестр!$C:$C,Реестр!$A:$A,'Остатки на счетах'!$A139,Реестр!$D:$D,"Счёт в Сбербанке")+'Остатки на счетах'!C138</f>
        <v>304460.85999999969</v>
      </c>
      <c r="D139" s="9">
        <f>SUMIFS(Реестр!$C:$C,Реестр!$A:$A,'Остатки на счетах'!$A139,Реестр!$D:$D,"Счёт в Альфа-Банке")+'Остатки на счетах'!D138</f>
        <v>4431542.54</v>
      </c>
    </row>
    <row r="140" spans="1:4" x14ac:dyDescent="0.3">
      <c r="A140" s="7">
        <v>41411</v>
      </c>
      <c r="B140" s="9">
        <f>SUMIFS(Реестр!$C:$C,Реестр!$A:$A,'Остатки на счетах'!$A140,Реестр!$D:$D,"Счёт в ВТБ 24")+'Остатки на счетах'!B139</f>
        <v>1454535.83</v>
      </c>
      <c r="C140" s="9">
        <f>SUMIFS(Реестр!$C:$C,Реестр!$A:$A,'Остатки на счетах'!$A140,Реестр!$D:$D,"Счёт в Сбербанке")+'Остатки на счетах'!C139</f>
        <v>800569.73999999976</v>
      </c>
      <c r="D140" s="9">
        <f>SUMIFS(Реестр!$C:$C,Реестр!$A:$A,'Остатки на счетах'!$A140,Реестр!$D:$D,"Счёт в Альфа-Банке")+'Остатки на счетах'!D139</f>
        <v>4476974.9400000004</v>
      </c>
    </row>
    <row r="141" spans="1:4" x14ac:dyDescent="0.3">
      <c r="A141" s="7">
        <v>41412</v>
      </c>
      <c r="B141" s="9">
        <f>SUMIFS(Реестр!$C:$C,Реестр!$A:$A,'Остатки на счетах'!$A141,Реестр!$D:$D,"Счёт в ВТБ 24")+'Остатки на счетах'!B140</f>
        <v>1454535.83</v>
      </c>
      <c r="C141" s="9">
        <f>SUMIFS(Реестр!$C:$C,Реестр!$A:$A,'Остатки на счетах'!$A141,Реестр!$D:$D,"Счёт в Сбербанке")+'Остатки на счетах'!C140</f>
        <v>800569.73999999976</v>
      </c>
      <c r="D141" s="9">
        <f>SUMIFS(Реестр!$C:$C,Реестр!$A:$A,'Остатки на счетах'!$A141,Реестр!$D:$D,"Счёт в Альфа-Банке")+'Остатки на счетах'!D140</f>
        <v>4476974.9400000004</v>
      </c>
    </row>
    <row r="142" spans="1:4" x14ac:dyDescent="0.3">
      <c r="A142" s="7">
        <v>41413</v>
      </c>
      <c r="B142" s="9">
        <f>SUMIFS(Реестр!$C:$C,Реестр!$A:$A,'Остатки на счетах'!$A142,Реестр!$D:$D,"Счёт в ВТБ 24")+'Остатки на счетах'!B141</f>
        <v>1454535.83</v>
      </c>
      <c r="C142" s="9">
        <f>SUMIFS(Реестр!$C:$C,Реестр!$A:$A,'Остатки на счетах'!$A142,Реестр!$D:$D,"Счёт в Сбербанке")+'Остатки на счетах'!C141</f>
        <v>800569.73999999976</v>
      </c>
      <c r="D142" s="9">
        <f>SUMIFS(Реестр!$C:$C,Реестр!$A:$A,'Остатки на счетах'!$A142,Реестр!$D:$D,"Счёт в Альфа-Банке")+'Остатки на счетах'!D141</f>
        <v>4476974.9400000004</v>
      </c>
    </row>
    <row r="143" spans="1:4" x14ac:dyDescent="0.3">
      <c r="A143" s="7">
        <v>41414</v>
      </c>
      <c r="B143" s="9">
        <f>SUMIFS(Реестр!$C:$C,Реестр!$A:$A,'Остатки на счетах'!$A143,Реестр!$D:$D,"Счёт в ВТБ 24")+'Остатки на счетах'!B142</f>
        <v>1454535.83</v>
      </c>
      <c r="C143" s="9">
        <f>SUMIFS(Реестр!$C:$C,Реестр!$A:$A,'Остатки на счетах'!$A143,Реестр!$D:$D,"Счёт в Сбербанке")+'Остатки на счетах'!C142</f>
        <v>800569.73999999976</v>
      </c>
      <c r="D143" s="9">
        <f>SUMIFS(Реестр!$C:$C,Реестр!$A:$A,'Остатки на счетах'!$A143,Реестр!$D:$D,"Счёт в Альфа-Банке")+'Остатки на счетах'!D142</f>
        <v>3673440.7300000004</v>
      </c>
    </row>
    <row r="144" spans="1:4" x14ac:dyDescent="0.3">
      <c r="A144" s="7">
        <v>41415</v>
      </c>
      <c r="B144" s="9">
        <f>SUMIFS(Реестр!$C:$C,Реестр!$A:$A,'Остатки на счетах'!$A144,Реестр!$D:$D,"Счёт в ВТБ 24")+'Остатки на счетах'!B143</f>
        <v>1913758.31</v>
      </c>
      <c r="C144" s="9">
        <f>SUMIFS(Реестр!$C:$C,Реестр!$A:$A,'Остатки на счетах'!$A144,Реестр!$D:$D,"Счёт в Сбербанке")+'Остатки на счетах'!C143</f>
        <v>1290522.2599999998</v>
      </c>
      <c r="D144" s="9">
        <f>SUMIFS(Реестр!$C:$C,Реестр!$A:$A,'Остатки на счетах'!$A144,Реестр!$D:$D,"Счёт в Альфа-Банке")+'Остатки на счетах'!D143</f>
        <v>3550216.5000000005</v>
      </c>
    </row>
    <row r="145" spans="1:4" x14ac:dyDescent="0.3">
      <c r="A145" s="7">
        <v>41416</v>
      </c>
      <c r="B145" s="9">
        <f>SUMIFS(Реестр!$C:$C,Реестр!$A:$A,'Остатки на счетах'!$A145,Реестр!$D:$D,"Счёт в ВТБ 24")+'Остатки на счетах'!B144</f>
        <v>2105608.2400000002</v>
      </c>
      <c r="C145" s="9">
        <f>SUMIFS(Реестр!$C:$C,Реестр!$A:$A,'Остатки на счетах'!$A145,Реестр!$D:$D,"Счёт в Сбербанке")+'Остатки на счетах'!C144</f>
        <v>1861178.0699999998</v>
      </c>
      <c r="D145" s="9">
        <f>SUMIFS(Реестр!$C:$C,Реестр!$A:$A,'Остатки на счетах'!$A145,Реестр!$D:$D,"Счёт в Альфа-Банке")+'Остатки на счетах'!D144</f>
        <v>4011562.9800000004</v>
      </c>
    </row>
    <row r="146" spans="1:4" x14ac:dyDescent="0.3">
      <c r="A146" s="7">
        <v>41417</v>
      </c>
      <c r="B146" s="9">
        <f>SUMIFS(Реестр!$C:$C,Реестр!$A:$A,'Остатки на счетах'!$A146,Реестр!$D:$D,"Счёт в ВТБ 24")+'Остатки на счетах'!B145</f>
        <v>2504098.9000000004</v>
      </c>
      <c r="C146" s="9">
        <f>SUMIFS(Реестр!$C:$C,Реестр!$A:$A,'Остатки на счетах'!$A146,Реестр!$D:$D,"Счёт в Сбербанке")+'Остатки на счетах'!C145</f>
        <v>1873138.0399999998</v>
      </c>
      <c r="D146" s="9">
        <f>SUMIFS(Реестр!$C:$C,Реестр!$A:$A,'Остатки на счетах'!$A146,Реестр!$D:$D,"Счёт в Альфа-Банке")+'Остатки на счетах'!D145</f>
        <v>4090074.2200000007</v>
      </c>
    </row>
    <row r="147" spans="1:4" x14ac:dyDescent="0.3">
      <c r="A147" s="7">
        <v>41418</v>
      </c>
      <c r="B147" s="9">
        <f>SUMIFS(Реестр!$C:$C,Реестр!$A:$A,'Остатки на счетах'!$A147,Реестр!$D:$D,"Счёт в ВТБ 24")+'Остатки на счетах'!B146</f>
        <v>3520691.3800000004</v>
      </c>
      <c r="C147" s="9">
        <f>SUMIFS(Реестр!$C:$C,Реестр!$A:$A,'Остатки на счетах'!$A147,Реестр!$D:$D,"Счёт в Сбербанке")+'Остатки на счетах'!C146</f>
        <v>2988632.34</v>
      </c>
      <c r="D147" s="9">
        <f>SUMIFS(Реестр!$C:$C,Реестр!$A:$A,'Остатки на счетах'!$A147,Реестр!$D:$D,"Счёт в Альфа-Банке")+'Остатки на счетах'!D146</f>
        <v>3988402.6800000006</v>
      </c>
    </row>
    <row r="148" spans="1:4" x14ac:dyDescent="0.3">
      <c r="A148" s="7">
        <v>41419</v>
      </c>
      <c r="B148" s="9">
        <f>SUMIFS(Реестр!$C:$C,Реестр!$A:$A,'Остатки на счетах'!$A148,Реестр!$D:$D,"Счёт в ВТБ 24")+'Остатки на счетах'!B147</f>
        <v>3023865.3800000004</v>
      </c>
      <c r="C148" s="9">
        <f>SUMIFS(Реестр!$C:$C,Реестр!$A:$A,'Остатки на счетах'!$A148,Реестр!$D:$D,"Счёт в Сбербанке")+'Остатки на счетах'!C147</f>
        <v>2743437.34</v>
      </c>
      <c r="D148" s="9">
        <f>SUMIFS(Реестр!$C:$C,Реестр!$A:$A,'Остатки на счетах'!$A148,Реестр!$D:$D,"Счёт в Альфа-Банке")+'Остатки на счетах'!D147</f>
        <v>3568297.4300000006</v>
      </c>
    </row>
    <row r="149" spans="1:4" x14ac:dyDescent="0.3">
      <c r="A149" s="7">
        <v>41420</v>
      </c>
      <c r="B149" s="9">
        <f>SUMIFS(Реестр!$C:$C,Реестр!$A:$A,'Остатки на счетах'!$A149,Реестр!$D:$D,"Счёт в ВТБ 24")+'Остатки на счетах'!B148</f>
        <v>3023865.3800000004</v>
      </c>
      <c r="C149" s="9">
        <f>SUMIFS(Реестр!$C:$C,Реестр!$A:$A,'Остатки на счетах'!$A149,Реестр!$D:$D,"Счёт в Сбербанке")+'Остатки на счетах'!C148</f>
        <v>2743437.34</v>
      </c>
      <c r="D149" s="9">
        <f>SUMIFS(Реестр!$C:$C,Реестр!$A:$A,'Остатки на счетах'!$A149,Реестр!$D:$D,"Счёт в Альфа-Банке")+'Остатки на счетах'!D148</f>
        <v>3568297.4300000006</v>
      </c>
    </row>
    <row r="150" spans="1:4" x14ac:dyDescent="0.3">
      <c r="A150" s="7">
        <v>41421</v>
      </c>
      <c r="B150" s="9">
        <f>SUMIFS(Реестр!$C:$C,Реестр!$A:$A,'Остатки на счетах'!$A150,Реестр!$D:$D,"Счёт в ВТБ 24")+'Остатки на счетах'!B149</f>
        <v>3767875.95</v>
      </c>
      <c r="C150" s="9">
        <f>SUMIFS(Реестр!$C:$C,Реестр!$A:$A,'Остатки на счетах'!$A150,Реестр!$D:$D,"Счёт в Сбербанке")+'Остатки на счетах'!C149</f>
        <v>2638642.79</v>
      </c>
      <c r="D150" s="9">
        <f>SUMIFS(Реестр!$C:$C,Реестр!$A:$A,'Остатки на счетах'!$A150,Реестр!$D:$D,"Счёт в Альфа-Банке")+'Остатки на счетах'!D149</f>
        <v>3228509.4900000007</v>
      </c>
    </row>
    <row r="151" spans="1:4" x14ac:dyDescent="0.3">
      <c r="A151" s="7">
        <v>41422</v>
      </c>
      <c r="B151" s="9">
        <f>SUMIFS(Реестр!$C:$C,Реестр!$A:$A,'Остатки на счетах'!$A151,Реестр!$D:$D,"Счёт в ВТБ 24")+'Остатки на счетах'!B150</f>
        <v>4421186.8500000006</v>
      </c>
      <c r="C151" s="9">
        <f>SUMIFS(Реестр!$C:$C,Реестр!$A:$A,'Остатки на счетах'!$A151,Реестр!$D:$D,"Счёт в Сбербанке")+'Остатки на счетах'!C150</f>
        <v>2874099.99</v>
      </c>
      <c r="D151" s="9">
        <f>SUMIFS(Реестр!$C:$C,Реестр!$A:$A,'Остатки на счетах'!$A151,Реестр!$D:$D,"Счёт в Альфа-Банке")+'Остатки на счетах'!D150</f>
        <v>2797150.2900000005</v>
      </c>
    </row>
    <row r="152" spans="1:4" x14ac:dyDescent="0.3">
      <c r="A152" s="7">
        <v>41423</v>
      </c>
      <c r="B152" s="9">
        <f>SUMIFS(Реестр!$C:$C,Реестр!$A:$A,'Остатки на счетах'!$A152,Реестр!$D:$D,"Счёт в ВТБ 24")+'Остатки на счетах'!B151</f>
        <v>4346556.7600000007</v>
      </c>
      <c r="C152" s="9">
        <f>SUMIFS(Реестр!$C:$C,Реестр!$A:$A,'Остатки на счетах'!$A152,Реестр!$D:$D,"Счёт в Сбербанке")+'Остатки на счетах'!C151</f>
        <v>2957977.5500000003</v>
      </c>
      <c r="D152" s="9">
        <f>SUMIFS(Реестр!$C:$C,Реестр!$A:$A,'Остатки на счетах'!$A152,Реестр!$D:$D,"Счёт в Альфа-Банке")+'Остатки на счетах'!D151</f>
        <v>2706843.5700000003</v>
      </c>
    </row>
    <row r="153" spans="1:4" x14ac:dyDescent="0.3">
      <c r="A153" s="7">
        <v>41424</v>
      </c>
      <c r="B153" s="9">
        <f>SUMIFS(Реестр!$C:$C,Реестр!$A:$A,'Остатки на счетах'!$A153,Реестр!$D:$D,"Счёт в ВТБ 24")+'Остатки на счетах'!B152</f>
        <v>4051935.7700000005</v>
      </c>
      <c r="C153" s="9">
        <f>SUMIFS(Реестр!$C:$C,Реестр!$A:$A,'Остатки на счетах'!$A153,Реестр!$D:$D,"Счёт в Сбербанке")+'Остатки на счетах'!C152</f>
        <v>3337173.7700000005</v>
      </c>
      <c r="D153" s="9">
        <f>SUMIFS(Реестр!$C:$C,Реестр!$A:$A,'Остатки на счетах'!$A153,Реестр!$D:$D,"Счёт в Альфа-Банке")+'Остатки на счетах'!D152</f>
        <v>2777052.9600000004</v>
      </c>
    </row>
    <row r="154" spans="1:4" x14ac:dyDescent="0.3">
      <c r="A154" s="7">
        <v>41425</v>
      </c>
      <c r="B154" s="9">
        <f>SUMIFS(Реестр!$C:$C,Реестр!$A:$A,'Остатки на счетах'!$A154,Реестр!$D:$D,"Счёт в ВТБ 24")+'Остатки на счетах'!B153</f>
        <v>820885.45000000065</v>
      </c>
      <c r="C154" s="9">
        <f>SUMIFS(Реестр!$C:$C,Реестр!$A:$A,'Остатки на счетах'!$A154,Реестр!$D:$D,"Счёт в Сбербанке")+'Остатки на счетах'!C153</f>
        <v>3165063.2700000005</v>
      </c>
      <c r="D154" s="9">
        <f>SUMIFS(Реестр!$C:$C,Реестр!$A:$A,'Остатки на счетах'!$A154,Реестр!$D:$D,"Счёт в Альфа-Банке")+'Остатки на счетах'!D153</f>
        <v>2568569.4700000007</v>
      </c>
    </row>
    <row r="155" spans="1:4" x14ac:dyDescent="0.3">
      <c r="A155" s="7">
        <v>41426</v>
      </c>
      <c r="B155" s="9">
        <f>SUMIFS(Реестр!$C:$C,Реестр!$A:$A,'Остатки на счетах'!$A155,Реестр!$D:$D,"Счёт в ВТБ 24")+'Остатки на счетах'!B154</f>
        <v>820885.45000000065</v>
      </c>
      <c r="C155" s="9">
        <f>SUMIFS(Реестр!$C:$C,Реестр!$A:$A,'Остатки на счетах'!$A155,Реестр!$D:$D,"Счёт в Сбербанке")+'Остатки на счетах'!C154</f>
        <v>3165063.2700000005</v>
      </c>
      <c r="D155" s="9">
        <f>SUMIFS(Реестр!$C:$C,Реестр!$A:$A,'Остатки на счетах'!$A155,Реестр!$D:$D,"Счёт в Альфа-Банке")+'Остатки на счетах'!D154</f>
        <v>2568569.4700000007</v>
      </c>
    </row>
    <row r="156" spans="1:4" x14ac:dyDescent="0.3">
      <c r="A156" s="7">
        <v>41427</v>
      </c>
      <c r="B156" s="9">
        <f>SUMIFS(Реестр!$C:$C,Реестр!$A:$A,'Остатки на счетах'!$A156,Реестр!$D:$D,"Счёт в ВТБ 24")+'Остатки на счетах'!B155</f>
        <v>820885.45000000065</v>
      </c>
      <c r="C156" s="9">
        <f>SUMIFS(Реестр!$C:$C,Реестр!$A:$A,'Остатки на счетах'!$A156,Реестр!$D:$D,"Счёт в Сбербанке")+'Остатки на счетах'!C155</f>
        <v>3162850.9500000007</v>
      </c>
      <c r="D156" s="9">
        <f>SUMIFS(Реестр!$C:$C,Реестр!$A:$A,'Остатки на счетах'!$A156,Реестр!$D:$D,"Счёт в Альфа-Банке")+'Остатки на счетах'!D155</f>
        <v>2568569.4700000007</v>
      </c>
    </row>
    <row r="157" spans="1:4" x14ac:dyDescent="0.3">
      <c r="A157" s="7">
        <v>41428</v>
      </c>
      <c r="B157" s="9">
        <f>SUMIFS(Реестр!$C:$C,Реестр!$A:$A,'Остатки на счетах'!$A157,Реестр!$D:$D,"Счёт в ВТБ 24")+'Остатки на счетах'!B156</f>
        <v>679293.98000000068</v>
      </c>
      <c r="C157" s="9">
        <f>SUMIFS(Реестр!$C:$C,Реестр!$A:$A,'Остатки на счетах'!$A157,Реестр!$D:$D,"Счёт в Сбербанке")+'Остатки на счетах'!C156</f>
        <v>2889368.8300000005</v>
      </c>
      <c r="D157" s="9">
        <f>SUMIFS(Реестр!$C:$C,Реестр!$A:$A,'Остатки на счетах'!$A157,Реестр!$D:$D,"Счёт в Альфа-Банке")+'Остатки на счетах'!D156</f>
        <v>2176105.3500000006</v>
      </c>
    </row>
    <row r="158" spans="1:4" x14ac:dyDescent="0.3">
      <c r="A158" s="7">
        <v>41429</v>
      </c>
      <c r="B158" s="9">
        <f>SUMIFS(Реестр!$C:$C,Реестр!$A:$A,'Остатки на счетах'!$A158,Реестр!$D:$D,"Счёт в ВТБ 24")+'Остатки на счетах'!B157</f>
        <v>736435.48000000068</v>
      </c>
      <c r="C158" s="9">
        <f>SUMIFS(Реестр!$C:$C,Реестр!$A:$A,'Остатки на счетах'!$A158,Реестр!$D:$D,"Счёт в Сбербанке")+'Остатки на счетах'!C157</f>
        <v>4876717.6000000006</v>
      </c>
      <c r="D158" s="9">
        <f>SUMIFS(Реестр!$C:$C,Реестр!$A:$A,'Остатки на счетах'!$A158,Реестр!$D:$D,"Счёт в Альфа-Банке")+'Остатки на счетах'!D157</f>
        <v>2184778.3500000006</v>
      </c>
    </row>
    <row r="159" spans="1:4" x14ac:dyDescent="0.3">
      <c r="A159" s="7">
        <v>41430</v>
      </c>
      <c r="B159" s="9">
        <f>SUMIFS(Реестр!$C:$C,Реестр!$A:$A,'Остатки на счетах'!$A159,Реестр!$D:$D,"Счёт в ВТБ 24")+'Остатки на счетах'!B158</f>
        <v>64471.440000000643</v>
      </c>
      <c r="C159" s="9">
        <f>SUMIFS(Реестр!$C:$C,Реестр!$A:$A,'Остатки на счетах'!$A159,Реестр!$D:$D,"Счёт в Сбербанке")+'Остатки на счетах'!C158</f>
        <v>4156395.3300000005</v>
      </c>
      <c r="D159" s="9">
        <f>SUMIFS(Реестр!$C:$C,Реестр!$A:$A,'Остатки на счетах'!$A159,Реестр!$D:$D,"Счёт в Альфа-Банке")+'Остатки на счетах'!D158</f>
        <v>2059848.4200000006</v>
      </c>
    </row>
    <row r="160" spans="1:4" x14ac:dyDescent="0.3">
      <c r="A160" s="7">
        <v>41431</v>
      </c>
      <c r="B160" s="9">
        <f>SUMIFS(Реестр!$C:$C,Реестр!$A:$A,'Остатки на счетах'!$A160,Реестр!$D:$D,"Счёт в ВТБ 24")+'Остатки на счетах'!B159</f>
        <v>60471.440000000643</v>
      </c>
      <c r="C160" s="9">
        <f>SUMIFS(Реестр!$C:$C,Реестр!$A:$A,'Остатки на счетах'!$A160,Реестр!$D:$D,"Счёт в Сбербанке")+'Остатки на счетах'!C159</f>
        <v>849337.32000000076</v>
      </c>
      <c r="D160" s="9">
        <f>SUMIFS(Реестр!$C:$C,Реестр!$A:$A,'Остатки на счетах'!$A160,Реестр!$D:$D,"Счёт в Альфа-Банке")+'Остатки на счетах'!D159</f>
        <v>2068698.4200000006</v>
      </c>
    </row>
    <row r="161" spans="1:4" x14ac:dyDescent="0.3">
      <c r="A161" s="7">
        <v>41432</v>
      </c>
      <c r="B161" s="9">
        <f>SUMIFS(Реестр!$C:$C,Реестр!$A:$A,'Остатки на счетах'!$A161,Реестр!$D:$D,"Счёт в ВТБ 24")+'Остатки на счетах'!B160</f>
        <v>371614.09000000061</v>
      </c>
      <c r="C161" s="9">
        <f>SUMIFS(Реестр!$C:$C,Реестр!$A:$A,'Остатки на счетах'!$A161,Реестр!$D:$D,"Счёт в Сбербанке")+'Остатки на счетах'!C160</f>
        <v>1717262.7200000007</v>
      </c>
      <c r="D161" s="9">
        <f>SUMIFS(Реестр!$C:$C,Реестр!$A:$A,'Остатки на счетах'!$A161,Реестр!$D:$D,"Счёт в Альфа-Банке")+'Остатки на счетах'!D160</f>
        <v>2136873.3900000006</v>
      </c>
    </row>
    <row r="162" spans="1:4" x14ac:dyDescent="0.3">
      <c r="A162" s="7">
        <v>41433</v>
      </c>
      <c r="B162" s="9">
        <f>SUMIFS(Реестр!$C:$C,Реестр!$A:$A,'Остатки на счетах'!$A162,Реестр!$D:$D,"Счёт в ВТБ 24")+'Остатки на счетах'!B161</f>
        <v>371614.09000000061</v>
      </c>
      <c r="C162" s="9">
        <f>SUMIFS(Реестр!$C:$C,Реестр!$A:$A,'Остатки на счетах'!$A162,Реестр!$D:$D,"Счёт в Сбербанке")+'Остатки на счетах'!C161</f>
        <v>1717262.7200000007</v>
      </c>
      <c r="D162" s="9">
        <f>SUMIFS(Реестр!$C:$C,Реестр!$A:$A,'Остатки на счетах'!$A162,Реестр!$D:$D,"Счёт в Альфа-Банке")+'Остатки на счетах'!D161</f>
        <v>2136873.3900000006</v>
      </c>
    </row>
    <row r="163" spans="1:4" x14ac:dyDescent="0.3">
      <c r="A163" s="7">
        <v>41434</v>
      </c>
      <c r="B163" s="9">
        <f>SUMIFS(Реестр!$C:$C,Реестр!$A:$A,'Остатки на счетах'!$A163,Реестр!$D:$D,"Счёт в ВТБ 24")+'Остатки на счетах'!B162</f>
        <v>371614.09000000061</v>
      </c>
      <c r="C163" s="9">
        <f>SUMIFS(Реестр!$C:$C,Реестр!$A:$A,'Остатки на счетах'!$A163,Реестр!$D:$D,"Счёт в Сбербанке")+'Остатки на счетах'!C162</f>
        <v>1717262.7200000007</v>
      </c>
      <c r="D163" s="9">
        <f>SUMIFS(Реестр!$C:$C,Реестр!$A:$A,'Остатки на счетах'!$A163,Реестр!$D:$D,"Счёт в Альфа-Банке")+'Остатки на счетах'!D162</f>
        <v>2136873.3900000006</v>
      </c>
    </row>
    <row r="164" spans="1:4" x14ac:dyDescent="0.3">
      <c r="A164" s="7">
        <v>41435</v>
      </c>
      <c r="B164" s="9">
        <f>SUMIFS(Реестр!$C:$C,Реестр!$A:$A,'Остатки на счетах'!$A164,Реестр!$D:$D,"Счёт в ВТБ 24")+'Остатки на счетах'!B163</f>
        <v>1461656.4500000004</v>
      </c>
      <c r="C164" s="9">
        <f>SUMIFS(Реестр!$C:$C,Реестр!$A:$A,'Остатки на счетах'!$A164,Реестр!$D:$D,"Счёт в Сбербанке")+'Остатки на счетах'!C163</f>
        <v>1586150.4000000006</v>
      </c>
      <c r="D164" s="9">
        <f>SUMIFS(Реестр!$C:$C,Реестр!$A:$A,'Остатки на счетах'!$A164,Реестр!$D:$D,"Счёт в Альфа-Банке")+'Остатки на счетах'!D163</f>
        <v>2294143.7900000005</v>
      </c>
    </row>
    <row r="165" spans="1:4" x14ac:dyDescent="0.3">
      <c r="A165" s="7">
        <v>41436</v>
      </c>
      <c r="B165" s="9">
        <f>SUMIFS(Реестр!$C:$C,Реестр!$A:$A,'Остатки на счетах'!$A165,Реестр!$D:$D,"Счёт в ВТБ 24")+'Остатки на счетах'!B164</f>
        <v>1528149.4600000004</v>
      </c>
      <c r="C165" s="9">
        <f>SUMIFS(Реестр!$C:$C,Реестр!$A:$A,'Остатки на счетах'!$A165,Реестр!$D:$D,"Счёт в Сбербанке")+'Остатки на счетах'!C164</f>
        <v>1606433.0300000005</v>
      </c>
      <c r="D165" s="9">
        <f>SUMIFS(Реестр!$C:$C,Реестр!$A:$A,'Остатки на счетах'!$A165,Реестр!$D:$D,"Счёт в Альфа-Банке")+'Остатки на счетах'!D164</f>
        <v>2294143.7900000005</v>
      </c>
    </row>
    <row r="166" spans="1:4" x14ac:dyDescent="0.3">
      <c r="A166" s="7">
        <v>41437</v>
      </c>
      <c r="B166" s="9">
        <f>SUMIFS(Реестр!$C:$C,Реестр!$A:$A,'Остатки на счетах'!$A166,Реестр!$D:$D,"Счёт в ВТБ 24")+'Остатки на счетах'!B165</f>
        <v>1528149.4600000004</v>
      </c>
      <c r="C166" s="9">
        <f>SUMIFS(Реестр!$C:$C,Реестр!$A:$A,'Остатки на счетах'!$A166,Реестр!$D:$D,"Счёт в Сбербанке")+'Остатки на счетах'!C165</f>
        <v>1606433.0300000005</v>
      </c>
      <c r="D166" s="9">
        <f>SUMIFS(Реестр!$C:$C,Реестр!$A:$A,'Остатки на счетах'!$A166,Реестр!$D:$D,"Счёт в Альфа-Банке")+'Остатки на счетах'!D165</f>
        <v>2294143.7900000005</v>
      </c>
    </row>
    <row r="167" spans="1:4" x14ac:dyDescent="0.3">
      <c r="A167" s="7">
        <v>41438</v>
      </c>
      <c r="B167" s="9">
        <f>SUMIFS(Реестр!$C:$C,Реестр!$A:$A,'Остатки на счетах'!$A167,Реестр!$D:$D,"Счёт в ВТБ 24")+'Остатки на счетах'!B166</f>
        <v>3145321.0100000007</v>
      </c>
      <c r="C167" s="9">
        <f>SUMIFS(Реестр!$C:$C,Реестр!$A:$A,'Остатки на счетах'!$A167,Реестр!$D:$D,"Счёт в Сбербанке")+'Остатки на счетах'!C166</f>
        <v>1606433.0300000005</v>
      </c>
      <c r="D167" s="9">
        <f>SUMIFS(Реестр!$C:$C,Реестр!$A:$A,'Остатки на счетах'!$A167,Реестр!$D:$D,"Счёт в Альфа-Банке")+'Остатки на счетах'!D166</f>
        <v>2304763.7900000005</v>
      </c>
    </row>
    <row r="168" spans="1:4" x14ac:dyDescent="0.3">
      <c r="A168" s="7">
        <v>41439</v>
      </c>
      <c r="B168" s="9">
        <f>SUMIFS(Реестр!$C:$C,Реестр!$A:$A,'Остатки на счетах'!$A168,Реестр!$D:$D,"Счёт в ВТБ 24")+'Остатки на счетах'!B167</f>
        <v>3145321.0100000007</v>
      </c>
      <c r="C168" s="9">
        <f>SUMIFS(Реестр!$C:$C,Реестр!$A:$A,'Остатки на счетах'!$A168,Реестр!$D:$D,"Счёт в Сбербанке")+'Остатки на счетах'!C167</f>
        <v>1737408.0300000005</v>
      </c>
      <c r="D168" s="9">
        <f>SUMIFS(Реестр!$C:$C,Реестр!$A:$A,'Остатки на счетах'!$A168,Реестр!$D:$D,"Счёт в Альфа-Банке")+'Остатки на счетах'!D167</f>
        <v>2314817.3900000006</v>
      </c>
    </row>
    <row r="169" spans="1:4" x14ac:dyDescent="0.3">
      <c r="A169" s="7">
        <v>41440</v>
      </c>
      <c r="B169" s="9">
        <f>SUMIFS(Реестр!$C:$C,Реестр!$A:$A,'Остатки на счетах'!$A169,Реестр!$D:$D,"Счёт в ВТБ 24")+'Остатки на счетах'!B168</f>
        <v>2871364.7600000007</v>
      </c>
      <c r="C169" s="9">
        <f>SUMIFS(Реестр!$C:$C,Реестр!$A:$A,'Остатки на счетах'!$A169,Реестр!$D:$D,"Счёт в Сбербанке")+'Остатки на счетах'!C168</f>
        <v>1582283.0300000005</v>
      </c>
      <c r="D169" s="9">
        <f>SUMIFS(Реестр!$C:$C,Реестр!$A:$A,'Остатки на счетах'!$A169,Реестр!$D:$D,"Счёт в Альфа-Банке")+'Остатки на счетах'!D168</f>
        <v>1999122.3900000006</v>
      </c>
    </row>
    <row r="170" spans="1:4" x14ac:dyDescent="0.3">
      <c r="A170" s="7">
        <v>41441</v>
      </c>
      <c r="B170" s="9">
        <f>SUMIFS(Реестр!$C:$C,Реестр!$A:$A,'Остатки на счетах'!$A170,Реестр!$D:$D,"Счёт в ВТБ 24")+'Остатки на счетах'!B169</f>
        <v>2871364.7600000007</v>
      </c>
      <c r="C170" s="9">
        <f>SUMIFS(Реестр!$C:$C,Реестр!$A:$A,'Остатки на счетах'!$A170,Реестр!$D:$D,"Счёт в Сбербанке")+'Остатки на счетах'!C169</f>
        <v>1582283.0300000005</v>
      </c>
      <c r="D170" s="9">
        <f>SUMIFS(Реестр!$C:$C,Реестр!$A:$A,'Остатки на счетах'!$A170,Реестр!$D:$D,"Счёт в Альфа-Банке")+'Остатки на счетах'!D169</f>
        <v>1999122.3900000006</v>
      </c>
    </row>
    <row r="171" spans="1:4" x14ac:dyDescent="0.3">
      <c r="A171" s="7">
        <v>41442</v>
      </c>
      <c r="B171" s="9">
        <f>SUMIFS(Реестр!$C:$C,Реестр!$A:$A,'Остатки на счетах'!$A171,Реестр!$D:$D,"Счёт в ВТБ 24")+'Остатки на счетах'!B170</f>
        <v>2948759.2400000007</v>
      </c>
      <c r="C171" s="9">
        <f>SUMIFS(Реестр!$C:$C,Реестр!$A:$A,'Остатки на счетах'!$A171,Реестр!$D:$D,"Счёт в Сбербанке")+'Остатки на счетах'!C170</f>
        <v>2281842.3900000006</v>
      </c>
      <c r="D171" s="9">
        <f>SUMIFS(Реестр!$C:$C,Реестр!$A:$A,'Остатки на счетах'!$A171,Реестр!$D:$D,"Счёт в Альфа-Банке")+'Остатки на счетах'!D170</f>
        <v>2058238.1800000006</v>
      </c>
    </row>
    <row r="172" spans="1:4" x14ac:dyDescent="0.3">
      <c r="A172" s="7">
        <v>41443</v>
      </c>
      <c r="B172" s="9">
        <f>SUMIFS(Реестр!$C:$C,Реестр!$A:$A,'Остатки на счетах'!$A172,Реестр!$D:$D,"Счёт в ВТБ 24")+'Остатки на счетах'!B171</f>
        <v>3016991.4800000009</v>
      </c>
      <c r="C172" s="9">
        <f>SUMIFS(Реестр!$C:$C,Реестр!$A:$A,'Остатки на счетах'!$A172,Реестр!$D:$D,"Счёт в Сбербанке")+'Остатки на счетах'!C171</f>
        <v>2325964.3900000006</v>
      </c>
      <c r="D172" s="9">
        <f>SUMIFS(Реестр!$C:$C,Реестр!$A:$A,'Остатки на счетах'!$A172,Реестр!$D:$D,"Счёт в Альфа-Банке")+'Остатки на счетах'!D171</f>
        <v>2083249.1200000006</v>
      </c>
    </row>
    <row r="173" spans="1:4" x14ac:dyDescent="0.3">
      <c r="A173" s="7">
        <v>41444</v>
      </c>
      <c r="B173" s="9">
        <f>SUMIFS(Реестр!$C:$C,Реестр!$A:$A,'Остатки на счетах'!$A173,Реестр!$D:$D,"Счёт в ВТБ 24")+'Остатки на счетах'!B172</f>
        <v>3016991.4800000009</v>
      </c>
      <c r="C173" s="9">
        <f>SUMIFS(Реестр!$C:$C,Реестр!$A:$A,'Остатки на счетах'!$A173,Реестр!$D:$D,"Счёт в Сбербанке")+'Остатки на счетах'!C172</f>
        <v>2387950.8000000007</v>
      </c>
      <c r="D173" s="9">
        <f>SUMIFS(Реестр!$C:$C,Реестр!$A:$A,'Остатки на счетах'!$A173,Реестр!$D:$D,"Счёт в Альфа-Банке")+'Остатки на счетах'!D172</f>
        <v>2234975.0200000005</v>
      </c>
    </row>
    <row r="174" spans="1:4" x14ac:dyDescent="0.3">
      <c r="A174" s="7">
        <v>41445</v>
      </c>
      <c r="B174" s="9">
        <f>SUMIFS(Реестр!$C:$C,Реестр!$A:$A,'Остатки на счетах'!$A174,Реестр!$D:$D,"Счёт в ВТБ 24")+'Остатки на счетах'!B173</f>
        <v>3016991.4800000009</v>
      </c>
      <c r="C174" s="9">
        <f>SUMIFS(Реестр!$C:$C,Реестр!$A:$A,'Остатки на счетах'!$A174,Реестр!$D:$D,"Счёт в Сбербанке")+'Остатки на счетах'!C173</f>
        <v>3011709.9700000007</v>
      </c>
      <c r="D174" s="9">
        <f>SUMIFS(Реестр!$C:$C,Реестр!$A:$A,'Остатки на счетах'!$A174,Реестр!$D:$D,"Счёт в Альфа-Банке")+'Остатки на счетах'!D173</f>
        <v>1784827.0600000005</v>
      </c>
    </row>
    <row r="175" spans="1:4" x14ac:dyDescent="0.3">
      <c r="A175" s="7">
        <v>41446</v>
      </c>
      <c r="B175" s="9">
        <f>SUMIFS(Реестр!$C:$C,Реестр!$A:$A,'Остатки на счетах'!$A175,Реестр!$D:$D,"Счёт в ВТБ 24")+'Остатки на счетах'!B174</f>
        <v>3051012.830000001</v>
      </c>
      <c r="C175" s="9">
        <f>SUMIFS(Реестр!$C:$C,Реестр!$A:$A,'Остатки на счетах'!$A175,Реестр!$D:$D,"Счёт в Сбербанке")+'Остатки на счетах'!C174</f>
        <v>3011709.9700000007</v>
      </c>
      <c r="D175" s="9">
        <f>SUMIFS(Реестр!$C:$C,Реестр!$A:$A,'Остатки на счетах'!$A175,Реестр!$D:$D,"Счёт в Альфа-Банке")+'Остатки на счетах'!D174</f>
        <v>2422494.4800000004</v>
      </c>
    </row>
    <row r="176" spans="1:4" x14ac:dyDescent="0.3">
      <c r="A176" s="7">
        <v>41447</v>
      </c>
      <c r="B176" s="9">
        <f>SUMIFS(Реестр!$C:$C,Реестр!$A:$A,'Остатки на счетах'!$A176,Реестр!$D:$D,"Счёт в ВТБ 24")+'Остатки на счетах'!B175</f>
        <v>3051012.830000001</v>
      </c>
      <c r="C176" s="9">
        <f>SUMIFS(Реестр!$C:$C,Реестр!$A:$A,'Остатки на счетах'!$A176,Реестр!$D:$D,"Счёт в Сбербанке")+'Остатки на счетах'!C175</f>
        <v>3011709.9700000007</v>
      </c>
      <c r="D176" s="9">
        <f>SUMIFS(Реестр!$C:$C,Реестр!$A:$A,'Остатки на счетах'!$A176,Реестр!$D:$D,"Счёт в Альфа-Банке")+'Остатки на счетах'!D175</f>
        <v>2422494.4800000004</v>
      </c>
    </row>
    <row r="177" spans="1:4" x14ac:dyDescent="0.3">
      <c r="A177" s="7">
        <v>41448</v>
      </c>
      <c r="B177" s="9">
        <f>SUMIFS(Реестр!$C:$C,Реестр!$A:$A,'Остатки на счетах'!$A177,Реестр!$D:$D,"Счёт в ВТБ 24")+'Остатки на счетах'!B176</f>
        <v>3051012.830000001</v>
      </c>
      <c r="C177" s="9">
        <f>SUMIFS(Реестр!$C:$C,Реестр!$A:$A,'Остатки на счетах'!$A177,Реестр!$D:$D,"Счёт в Сбербанке")+'Остатки на счетах'!C176</f>
        <v>3011709.9700000007</v>
      </c>
      <c r="D177" s="9">
        <f>SUMIFS(Реестр!$C:$C,Реестр!$A:$A,'Остатки на счетах'!$A177,Реестр!$D:$D,"Счёт в Альфа-Банке")+'Остатки на счетах'!D176</f>
        <v>2422494.4800000004</v>
      </c>
    </row>
    <row r="178" spans="1:4" x14ac:dyDescent="0.3">
      <c r="A178" s="7">
        <v>41449</v>
      </c>
      <c r="B178" s="9">
        <f>SUMIFS(Реестр!$C:$C,Реестр!$A:$A,'Остатки на счетах'!$A178,Реестр!$D:$D,"Счёт в ВТБ 24")+'Остатки на счетах'!B177</f>
        <v>3051012.830000001</v>
      </c>
      <c r="C178" s="9">
        <f>SUMIFS(Реестр!$C:$C,Реестр!$A:$A,'Остатки на счетах'!$A178,Реестр!$D:$D,"Счёт в Сбербанке")+'Остатки на счетах'!C177</f>
        <v>3059204.9700000007</v>
      </c>
      <c r="D178" s="9">
        <f>SUMIFS(Реестр!$C:$C,Реестр!$A:$A,'Остатки на счетах'!$A178,Реестр!$D:$D,"Счёт в Альфа-Банке")+'Остатки на счетах'!D177</f>
        <v>2728767.0300000003</v>
      </c>
    </row>
    <row r="179" spans="1:4" x14ac:dyDescent="0.3">
      <c r="A179" s="7">
        <v>41450</v>
      </c>
      <c r="B179" s="9">
        <f>SUMIFS(Реестр!$C:$C,Реестр!$A:$A,'Остатки на счетах'!$A179,Реестр!$D:$D,"Счёт в ВТБ 24")+'Остатки на счетах'!B178</f>
        <v>2603151.7700000009</v>
      </c>
      <c r="C179" s="9">
        <f>SUMIFS(Реестр!$C:$C,Реестр!$A:$A,'Остатки на счетах'!$A179,Реестр!$D:$D,"Счёт в Сбербанке")+'Остатки на счетах'!C178</f>
        <v>2652419.8800000008</v>
      </c>
      <c r="D179" s="9">
        <f>SUMIFS(Реестр!$C:$C,Реестр!$A:$A,'Остатки на счетах'!$A179,Реестр!$D:$D,"Счёт в Альфа-Банке")+'Остатки на счетах'!D178</f>
        <v>2726378.5200000005</v>
      </c>
    </row>
    <row r="180" spans="1:4" x14ac:dyDescent="0.3">
      <c r="A180" s="7">
        <v>41451</v>
      </c>
      <c r="B180" s="9">
        <f>SUMIFS(Реестр!$C:$C,Реестр!$A:$A,'Остатки на счетах'!$A180,Реестр!$D:$D,"Счёт в ВТБ 24")+'Остатки на счетах'!B179</f>
        <v>2048005.9200000009</v>
      </c>
      <c r="C180" s="9">
        <f>SUMIFS(Реестр!$C:$C,Реестр!$A:$A,'Остатки на счетах'!$A180,Реестр!$D:$D,"Счёт в Сбербанке")+'Остатки на счетах'!C179</f>
        <v>3239010.1300000008</v>
      </c>
      <c r="D180" s="9">
        <f>SUMIFS(Реестр!$C:$C,Реестр!$A:$A,'Остатки на счетах'!$A180,Реестр!$D:$D,"Счёт в Альфа-Банке")+'Остатки на счетах'!D179</f>
        <v>3187037.9800000004</v>
      </c>
    </row>
    <row r="181" spans="1:4" x14ac:dyDescent="0.3">
      <c r="A181" s="7">
        <v>41452</v>
      </c>
      <c r="B181" s="9">
        <f>SUMIFS(Реестр!$C:$C,Реестр!$A:$A,'Остатки на счетах'!$A181,Реестр!$D:$D,"Счёт в ВТБ 24")+'Остатки на счетах'!B180</f>
        <v>1956574.8700000008</v>
      </c>
      <c r="C181" s="9">
        <f>SUMIFS(Реестр!$C:$C,Реестр!$A:$A,'Остатки на счетах'!$A181,Реестр!$D:$D,"Счёт в Сбербанке")+'Остатки на счетах'!C180</f>
        <v>3001055.7400000007</v>
      </c>
      <c r="D181" s="9">
        <f>SUMIFS(Реестр!$C:$C,Реестр!$A:$A,'Остатки на счетах'!$A181,Реестр!$D:$D,"Счёт в Альфа-Банке")+'Остатки на счетах'!D180</f>
        <v>2521046.9200000004</v>
      </c>
    </row>
    <row r="182" spans="1:4" x14ac:dyDescent="0.3">
      <c r="A182" s="7">
        <v>41453</v>
      </c>
      <c r="B182" s="9">
        <f>SUMIFS(Реестр!$C:$C,Реестр!$A:$A,'Остатки на счетах'!$A182,Реестр!$D:$D,"Счёт в ВТБ 24")+'Остатки на счетах'!B181</f>
        <v>1736034.5000000009</v>
      </c>
      <c r="C182" s="9">
        <f>SUMIFS(Реестр!$C:$C,Реестр!$A:$A,'Остатки на счетах'!$A182,Реестр!$D:$D,"Счёт в Сбербанке")+'Остатки на счетах'!C181</f>
        <v>2462499.790000001</v>
      </c>
      <c r="D182" s="9">
        <f>SUMIFS(Реестр!$C:$C,Реестр!$A:$A,'Остатки на счетах'!$A182,Реестр!$D:$D,"Счёт в Альфа-Банке")+'Остатки на счетах'!D181</f>
        <v>2043490.2900000003</v>
      </c>
    </row>
    <row r="183" spans="1:4" x14ac:dyDescent="0.3">
      <c r="A183" s="7">
        <v>41454</v>
      </c>
      <c r="B183" s="9">
        <f>SUMIFS(Реестр!$C:$C,Реестр!$A:$A,'Остатки на счетах'!$A183,Реестр!$D:$D,"Счёт в ВТБ 24")+'Остатки на счетах'!B182</f>
        <v>1736034.5000000009</v>
      </c>
      <c r="C183" s="9">
        <f>SUMIFS(Реестр!$C:$C,Реестр!$A:$A,'Остатки на счетах'!$A183,Реестр!$D:$D,"Счёт в Сбербанке")+'Остатки на счетах'!C182</f>
        <v>2462499.790000001</v>
      </c>
      <c r="D183" s="9">
        <f>SUMIFS(Реестр!$C:$C,Реестр!$A:$A,'Остатки на счетах'!$A183,Реестр!$D:$D,"Счёт в Альфа-Банке")+'Остатки на счетах'!D182</f>
        <v>2043490.2900000003</v>
      </c>
    </row>
    <row r="184" spans="1:4" x14ac:dyDescent="0.3">
      <c r="A184" s="7">
        <v>41455</v>
      </c>
      <c r="B184" s="9">
        <f>SUMIFS(Реестр!$C:$C,Реестр!$A:$A,'Остатки на счетах'!$A184,Реестр!$D:$D,"Счёт в ВТБ 24")+'Остатки на счетах'!B183</f>
        <v>1634797.2500000009</v>
      </c>
      <c r="C184" s="9">
        <f>SUMIFS(Реестр!$C:$C,Реестр!$A:$A,'Остатки на счетах'!$A184,Реестр!$D:$D,"Счёт в Сбербанке")+'Остатки на счетах'!C183</f>
        <v>2462499.790000001</v>
      </c>
      <c r="D184" s="9">
        <f>SUMIFS(Реестр!$C:$C,Реестр!$A:$A,'Остатки на счетах'!$A184,Реестр!$D:$D,"Счёт в Альфа-Банке")+'Остатки на счетах'!D183</f>
        <v>43490.29000000027</v>
      </c>
    </row>
    <row r="185" spans="1:4" x14ac:dyDescent="0.3">
      <c r="A185" s="7">
        <v>41456</v>
      </c>
      <c r="B185" s="9">
        <f>SUMIFS(Реестр!$C:$C,Реестр!$A:$A,'Остатки на счетах'!$A185,Реестр!$D:$D,"Счёт в ВТБ 24")+'Остатки на счетах'!B184</f>
        <v>1634797.2500000009</v>
      </c>
      <c r="C185" s="9">
        <f>SUMIFS(Реестр!$C:$C,Реестр!$A:$A,'Остатки на счетах'!$A185,Реестр!$D:$D,"Счёт в Сбербанке")+'Остатки на счетах'!C184</f>
        <v>2462499.790000001</v>
      </c>
      <c r="D185" s="9">
        <f>SUMIFS(Реестр!$C:$C,Реестр!$A:$A,'Остатки на счетах'!$A185,Реестр!$D:$D,"Счёт в Альфа-Банке")+'Остатки на счетах'!D184</f>
        <v>43490.29000000027</v>
      </c>
    </row>
    <row r="186" spans="1:4" x14ac:dyDescent="0.3">
      <c r="A186" s="7">
        <v>41457</v>
      </c>
      <c r="B186" s="9">
        <f>SUMIFS(Реестр!$C:$C,Реестр!$A:$A,'Остатки на счетах'!$A186,Реестр!$D:$D,"Счёт в ВТБ 24")+'Остатки на счетах'!B185</f>
        <v>1634797.2500000009</v>
      </c>
      <c r="C186" s="9">
        <f>SUMIFS(Реестр!$C:$C,Реестр!$A:$A,'Остатки на счетах'!$A186,Реестр!$D:$D,"Счёт в Сбербанке")+'Остатки на счетах'!C185</f>
        <v>2462499.790000001</v>
      </c>
      <c r="D186" s="9">
        <f>SUMIFS(Реестр!$C:$C,Реестр!$A:$A,'Остатки на счетах'!$A186,Реестр!$D:$D,"Счёт в Альфа-Банке")+'Остатки на счетах'!D185</f>
        <v>43490.29000000027</v>
      </c>
    </row>
    <row r="187" spans="1:4" x14ac:dyDescent="0.3">
      <c r="A187" s="7">
        <v>41458</v>
      </c>
      <c r="B187" s="9">
        <f>SUMIFS(Реестр!$C:$C,Реестр!$A:$A,'Остатки на счетах'!$A187,Реестр!$D:$D,"Счёт в ВТБ 24")+'Остатки на счетах'!B186</f>
        <v>1634797.2500000009</v>
      </c>
      <c r="C187" s="9">
        <f>SUMIFS(Реестр!$C:$C,Реестр!$A:$A,'Остатки на счетах'!$A187,Реестр!$D:$D,"Счёт в Сбербанке")+'Остатки на счетах'!C186</f>
        <v>2462499.790000001</v>
      </c>
      <c r="D187" s="9">
        <f>SUMIFS(Реестр!$C:$C,Реестр!$A:$A,'Остатки на счетах'!$A187,Реестр!$D:$D,"Счёт в Альфа-Банке")+'Остатки на счетах'!D186</f>
        <v>43490.29000000027</v>
      </c>
    </row>
    <row r="188" spans="1:4" x14ac:dyDescent="0.3">
      <c r="A188" s="7">
        <v>41459</v>
      </c>
      <c r="B188" s="9">
        <f>SUMIFS(Реестр!$C:$C,Реестр!$A:$A,'Остатки на счетах'!$A188,Реестр!$D:$D,"Счёт в ВТБ 24")+'Остатки на счетах'!B187</f>
        <v>1634797.2500000009</v>
      </c>
      <c r="C188" s="9">
        <f>SUMIFS(Реестр!$C:$C,Реестр!$A:$A,'Остатки на счетах'!$A188,Реестр!$D:$D,"Счёт в Сбербанке")+'Остатки на счетах'!C187</f>
        <v>2462499.790000001</v>
      </c>
      <c r="D188" s="9">
        <f>SUMIFS(Реестр!$C:$C,Реестр!$A:$A,'Остатки на счетах'!$A188,Реестр!$D:$D,"Счёт в Альфа-Банке")+'Остатки на счетах'!D187</f>
        <v>43490.29000000027</v>
      </c>
    </row>
    <row r="189" spans="1:4" x14ac:dyDescent="0.3">
      <c r="A189" s="7">
        <v>41460</v>
      </c>
      <c r="B189" s="9">
        <f>SUMIFS(Реестр!$C:$C,Реестр!$A:$A,'Остатки на счетах'!$A189,Реестр!$D:$D,"Счёт в ВТБ 24")+'Остатки на счетах'!B188</f>
        <v>1634797.2500000009</v>
      </c>
      <c r="C189" s="9">
        <f>SUMIFS(Реестр!$C:$C,Реестр!$A:$A,'Остатки на счетах'!$A189,Реестр!$D:$D,"Счёт в Сбербанке")+'Остатки на счетах'!C188</f>
        <v>2462499.790000001</v>
      </c>
      <c r="D189" s="9">
        <f>SUMIFS(Реестр!$C:$C,Реестр!$A:$A,'Остатки на счетах'!$A189,Реестр!$D:$D,"Счёт в Альфа-Банке")+'Остатки на счетах'!D188</f>
        <v>43490.29000000027</v>
      </c>
    </row>
    <row r="190" spans="1:4" x14ac:dyDescent="0.3">
      <c r="A190" s="7">
        <v>41461</v>
      </c>
      <c r="B190" s="9">
        <f>SUMIFS(Реестр!$C:$C,Реестр!$A:$A,'Остатки на счетах'!$A190,Реестр!$D:$D,"Счёт в ВТБ 24")+'Остатки на счетах'!B189</f>
        <v>1634797.2500000009</v>
      </c>
      <c r="C190" s="9">
        <f>SUMIFS(Реестр!$C:$C,Реестр!$A:$A,'Остатки на счетах'!$A190,Реестр!$D:$D,"Счёт в Сбербанке")+'Остатки на счетах'!C189</f>
        <v>2462499.790000001</v>
      </c>
      <c r="D190" s="9">
        <f>SUMIFS(Реестр!$C:$C,Реестр!$A:$A,'Остатки на счетах'!$A190,Реестр!$D:$D,"Счёт в Альфа-Банке")+'Остатки на счетах'!D189</f>
        <v>43490.29000000027</v>
      </c>
    </row>
    <row r="191" spans="1:4" x14ac:dyDescent="0.3">
      <c r="A191" s="7">
        <v>41462</v>
      </c>
      <c r="B191" s="9">
        <f>SUMIFS(Реестр!$C:$C,Реестр!$A:$A,'Остатки на счетах'!$A191,Реестр!$D:$D,"Счёт в ВТБ 24")+'Остатки на счетах'!B190</f>
        <v>1634797.2500000009</v>
      </c>
      <c r="C191" s="9">
        <f>SUMIFS(Реестр!$C:$C,Реестр!$A:$A,'Остатки на счетах'!$A191,Реестр!$D:$D,"Счёт в Сбербанке")+'Остатки на счетах'!C190</f>
        <v>2462499.790000001</v>
      </c>
      <c r="D191" s="9">
        <f>SUMIFS(Реестр!$C:$C,Реестр!$A:$A,'Остатки на счетах'!$A191,Реестр!$D:$D,"Счёт в Альфа-Банке")+'Остатки на счетах'!D190</f>
        <v>43490.29000000027</v>
      </c>
    </row>
    <row r="192" spans="1:4" x14ac:dyDescent="0.3">
      <c r="A192" s="7">
        <v>41463</v>
      </c>
      <c r="B192" s="9">
        <f>SUMIFS(Реестр!$C:$C,Реестр!$A:$A,'Остатки на счетах'!$A192,Реестр!$D:$D,"Счёт в ВТБ 24")+'Остатки на счетах'!B191</f>
        <v>1634797.2500000009</v>
      </c>
      <c r="C192" s="9">
        <f>SUMIFS(Реестр!$C:$C,Реестр!$A:$A,'Остатки на счетах'!$A192,Реестр!$D:$D,"Счёт в Сбербанке")+'Остатки на счетах'!C191</f>
        <v>2462499.790000001</v>
      </c>
      <c r="D192" s="9">
        <f>SUMIFS(Реестр!$C:$C,Реестр!$A:$A,'Остатки на счетах'!$A192,Реестр!$D:$D,"Счёт в Альфа-Банке")+'Остатки на счетах'!D191</f>
        <v>43490.29000000027</v>
      </c>
    </row>
    <row r="193" spans="1:4" x14ac:dyDescent="0.3">
      <c r="A193" s="7">
        <v>41464</v>
      </c>
      <c r="B193" s="9">
        <f>SUMIFS(Реестр!$C:$C,Реестр!$A:$A,'Остатки на счетах'!$A193,Реестр!$D:$D,"Счёт в ВТБ 24")+'Остатки на счетах'!B192</f>
        <v>1634797.2500000009</v>
      </c>
      <c r="C193" s="9">
        <f>SUMIFS(Реестр!$C:$C,Реестр!$A:$A,'Остатки на счетах'!$A193,Реестр!$D:$D,"Счёт в Сбербанке")+'Остатки на счетах'!C192</f>
        <v>2462499.790000001</v>
      </c>
      <c r="D193" s="9">
        <f>SUMIFS(Реестр!$C:$C,Реестр!$A:$A,'Остатки на счетах'!$A193,Реестр!$D:$D,"Счёт в Альфа-Банке")+'Остатки на счетах'!D192</f>
        <v>43490.29000000027</v>
      </c>
    </row>
    <row r="194" spans="1:4" x14ac:dyDescent="0.3">
      <c r="A194" s="7">
        <v>41465</v>
      </c>
      <c r="B194" s="9">
        <f>SUMIFS(Реестр!$C:$C,Реестр!$A:$A,'Остатки на счетах'!$A194,Реестр!$D:$D,"Счёт в ВТБ 24")+'Остатки на счетах'!B193</f>
        <v>1634797.2500000009</v>
      </c>
      <c r="C194" s="9">
        <f>SUMIFS(Реестр!$C:$C,Реестр!$A:$A,'Остатки на счетах'!$A194,Реестр!$D:$D,"Счёт в Сбербанке")+'Остатки на счетах'!C193</f>
        <v>2462499.790000001</v>
      </c>
      <c r="D194" s="9">
        <f>SUMIFS(Реестр!$C:$C,Реестр!$A:$A,'Остатки на счетах'!$A194,Реестр!$D:$D,"Счёт в Альфа-Банке")+'Остатки на счетах'!D193</f>
        <v>43490.29000000027</v>
      </c>
    </row>
    <row r="195" spans="1:4" x14ac:dyDescent="0.3">
      <c r="A195" s="7">
        <v>41466</v>
      </c>
      <c r="B195" s="9">
        <f>SUMIFS(Реестр!$C:$C,Реестр!$A:$A,'Остатки на счетах'!$A195,Реестр!$D:$D,"Счёт в ВТБ 24")+'Остатки на счетах'!B194</f>
        <v>1634797.2500000009</v>
      </c>
      <c r="C195" s="9">
        <f>SUMIFS(Реестр!$C:$C,Реестр!$A:$A,'Остатки на счетах'!$A195,Реестр!$D:$D,"Счёт в Сбербанке")+'Остатки на счетах'!C194</f>
        <v>2462499.790000001</v>
      </c>
      <c r="D195" s="9">
        <f>SUMIFS(Реестр!$C:$C,Реестр!$A:$A,'Остатки на счетах'!$A195,Реестр!$D:$D,"Счёт в Альфа-Банке")+'Остатки на счетах'!D194</f>
        <v>43490.29000000027</v>
      </c>
    </row>
    <row r="196" spans="1:4" x14ac:dyDescent="0.3">
      <c r="A196" s="7">
        <v>41467</v>
      </c>
      <c r="B196" s="9">
        <f>SUMIFS(Реестр!$C:$C,Реестр!$A:$A,'Остатки на счетах'!$A196,Реестр!$D:$D,"Счёт в ВТБ 24")+'Остатки на счетах'!B195</f>
        <v>1634797.2500000009</v>
      </c>
      <c r="C196" s="9">
        <f>SUMIFS(Реестр!$C:$C,Реестр!$A:$A,'Остатки на счетах'!$A196,Реестр!$D:$D,"Счёт в Сбербанке")+'Остатки на счетах'!C195</f>
        <v>2462499.790000001</v>
      </c>
      <c r="D196" s="9">
        <f>SUMIFS(Реестр!$C:$C,Реестр!$A:$A,'Остатки на счетах'!$A196,Реестр!$D:$D,"Счёт в Альфа-Банке")+'Остатки на счетах'!D195</f>
        <v>43490.29000000027</v>
      </c>
    </row>
    <row r="197" spans="1:4" x14ac:dyDescent="0.3">
      <c r="A197" s="7">
        <v>41468</v>
      </c>
      <c r="B197" s="9">
        <f>SUMIFS(Реестр!$C:$C,Реестр!$A:$A,'Остатки на счетах'!$A197,Реестр!$D:$D,"Счёт в ВТБ 24")+'Остатки на счетах'!B196</f>
        <v>1634797.2500000009</v>
      </c>
      <c r="C197" s="9">
        <f>SUMIFS(Реестр!$C:$C,Реестр!$A:$A,'Остатки на счетах'!$A197,Реестр!$D:$D,"Счёт в Сбербанке")+'Остатки на счетах'!C196</f>
        <v>2462499.790000001</v>
      </c>
      <c r="D197" s="9">
        <f>SUMIFS(Реестр!$C:$C,Реестр!$A:$A,'Остатки на счетах'!$A197,Реестр!$D:$D,"Счёт в Альфа-Банке")+'Остатки на счетах'!D196</f>
        <v>43490.29000000027</v>
      </c>
    </row>
    <row r="198" spans="1:4" x14ac:dyDescent="0.3">
      <c r="A198" s="7">
        <v>41469</v>
      </c>
      <c r="B198" s="9">
        <f>SUMIFS(Реестр!$C:$C,Реестр!$A:$A,'Остатки на счетах'!$A198,Реестр!$D:$D,"Счёт в ВТБ 24")+'Остатки на счетах'!B197</f>
        <v>1634797.2500000009</v>
      </c>
      <c r="C198" s="9">
        <f>SUMIFS(Реестр!$C:$C,Реестр!$A:$A,'Остатки на счетах'!$A198,Реестр!$D:$D,"Счёт в Сбербанке")+'Остатки на счетах'!C197</f>
        <v>2462499.790000001</v>
      </c>
      <c r="D198" s="9">
        <f>SUMIFS(Реестр!$C:$C,Реестр!$A:$A,'Остатки на счетах'!$A198,Реестр!$D:$D,"Счёт в Альфа-Банке")+'Остатки на счетах'!D197</f>
        <v>43490.29000000027</v>
      </c>
    </row>
    <row r="199" spans="1:4" x14ac:dyDescent="0.3">
      <c r="A199" s="7">
        <v>41470</v>
      </c>
      <c r="B199" s="9">
        <f>SUMIFS(Реестр!$C:$C,Реестр!$A:$A,'Остатки на счетах'!$A199,Реестр!$D:$D,"Счёт в ВТБ 24")+'Остатки на счетах'!B198</f>
        <v>1634797.2500000009</v>
      </c>
      <c r="C199" s="9">
        <f>SUMIFS(Реестр!$C:$C,Реестр!$A:$A,'Остатки на счетах'!$A199,Реестр!$D:$D,"Счёт в Сбербанке")+'Остатки на счетах'!C198</f>
        <v>2462499.790000001</v>
      </c>
      <c r="D199" s="9">
        <f>SUMIFS(Реестр!$C:$C,Реестр!$A:$A,'Остатки на счетах'!$A199,Реестр!$D:$D,"Счёт в Альфа-Банке")+'Остатки на счетах'!D198</f>
        <v>43490.29000000027</v>
      </c>
    </row>
    <row r="200" spans="1:4" x14ac:dyDescent="0.3">
      <c r="A200" s="7">
        <v>41471</v>
      </c>
      <c r="B200" s="9">
        <f>SUMIFS(Реестр!$C:$C,Реестр!$A:$A,'Остатки на счетах'!$A200,Реестр!$D:$D,"Счёт в ВТБ 24")+'Остатки на счетах'!B199</f>
        <v>1634797.2500000009</v>
      </c>
      <c r="C200" s="9">
        <f>SUMIFS(Реестр!$C:$C,Реестр!$A:$A,'Остатки на счетах'!$A200,Реестр!$D:$D,"Счёт в Сбербанке")+'Остатки на счетах'!C199</f>
        <v>2462499.790000001</v>
      </c>
      <c r="D200" s="9">
        <f>SUMIFS(Реестр!$C:$C,Реестр!$A:$A,'Остатки на счетах'!$A200,Реестр!$D:$D,"Счёт в Альфа-Банке")+'Остатки на счетах'!D199</f>
        <v>43490.29000000027</v>
      </c>
    </row>
    <row r="201" spans="1:4" x14ac:dyDescent="0.3">
      <c r="A201" s="7">
        <v>41472</v>
      </c>
      <c r="B201" s="9">
        <f>SUMIFS(Реестр!$C:$C,Реестр!$A:$A,'Остатки на счетах'!$A201,Реестр!$D:$D,"Счёт в ВТБ 24")+'Остатки на счетах'!B200</f>
        <v>1634797.2500000009</v>
      </c>
      <c r="C201" s="9">
        <f>SUMIFS(Реестр!$C:$C,Реестр!$A:$A,'Остатки на счетах'!$A201,Реестр!$D:$D,"Счёт в Сбербанке")+'Остатки на счетах'!C200</f>
        <v>2462499.790000001</v>
      </c>
      <c r="D201" s="9">
        <f>SUMIFS(Реестр!$C:$C,Реестр!$A:$A,'Остатки на счетах'!$A201,Реестр!$D:$D,"Счёт в Альфа-Банке")+'Остатки на счетах'!D200</f>
        <v>43490.29000000027</v>
      </c>
    </row>
    <row r="202" spans="1:4" x14ac:dyDescent="0.3">
      <c r="A202" s="7">
        <v>41473</v>
      </c>
      <c r="B202" s="9">
        <f>SUMIFS(Реестр!$C:$C,Реестр!$A:$A,'Остатки на счетах'!$A202,Реестр!$D:$D,"Счёт в ВТБ 24")+'Остатки на счетах'!B201</f>
        <v>1634797.2500000009</v>
      </c>
      <c r="C202" s="9">
        <f>SUMIFS(Реестр!$C:$C,Реестр!$A:$A,'Остатки на счетах'!$A202,Реестр!$D:$D,"Счёт в Сбербанке")+'Остатки на счетах'!C201</f>
        <v>2462499.790000001</v>
      </c>
      <c r="D202" s="9">
        <f>SUMIFS(Реестр!$C:$C,Реестр!$A:$A,'Остатки на счетах'!$A202,Реестр!$D:$D,"Счёт в Альфа-Банке")+'Остатки на счетах'!D201</f>
        <v>43490.29000000027</v>
      </c>
    </row>
    <row r="203" spans="1:4" x14ac:dyDescent="0.3">
      <c r="A203" s="7">
        <v>41474</v>
      </c>
      <c r="B203" s="9">
        <f>SUMIFS(Реестр!$C:$C,Реестр!$A:$A,'Остатки на счетах'!$A203,Реестр!$D:$D,"Счёт в ВТБ 24")+'Остатки на счетах'!B202</f>
        <v>1634797.2500000009</v>
      </c>
      <c r="C203" s="9">
        <f>SUMIFS(Реестр!$C:$C,Реестр!$A:$A,'Остатки на счетах'!$A203,Реестр!$D:$D,"Счёт в Сбербанке")+'Остатки на счетах'!C202</f>
        <v>2462499.790000001</v>
      </c>
      <c r="D203" s="9">
        <f>SUMIFS(Реестр!$C:$C,Реестр!$A:$A,'Остатки на счетах'!$A203,Реестр!$D:$D,"Счёт в Альфа-Банке")+'Остатки на счетах'!D202</f>
        <v>43490.29000000027</v>
      </c>
    </row>
    <row r="204" spans="1:4" x14ac:dyDescent="0.3">
      <c r="A204" s="7">
        <v>41475</v>
      </c>
      <c r="B204" s="9">
        <f>SUMIFS(Реестр!$C:$C,Реестр!$A:$A,'Остатки на счетах'!$A204,Реестр!$D:$D,"Счёт в ВТБ 24")+'Остатки на счетах'!B203</f>
        <v>1634797.2500000009</v>
      </c>
      <c r="C204" s="9">
        <f>SUMIFS(Реестр!$C:$C,Реестр!$A:$A,'Остатки на счетах'!$A204,Реестр!$D:$D,"Счёт в Сбербанке")+'Остатки на счетах'!C203</f>
        <v>2462499.790000001</v>
      </c>
      <c r="D204" s="9">
        <f>SUMIFS(Реестр!$C:$C,Реестр!$A:$A,'Остатки на счетах'!$A204,Реестр!$D:$D,"Счёт в Альфа-Банке")+'Остатки на счетах'!D203</f>
        <v>43490.29000000027</v>
      </c>
    </row>
    <row r="205" spans="1:4" x14ac:dyDescent="0.3">
      <c r="A205" s="7">
        <v>41476</v>
      </c>
      <c r="B205" s="9">
        <f>SUMIFS(Реестр!$C:$C,Реестр!$A:$A,'Остатки на счетах'!$A205,Реестр!$D:$D,"Счёт в ВТБ 24")+'Остатки на счетах'!B204</f>
        <v>1634797.2500000009</v>
      </c>
      <c r="C205" s="9">
        <f>SUMIFS(Реестр!$C:$C,Реестр!$A:$A,'Остатки на счетах'!$A205,Реестр!$D:$D,"Счёт в Сбербанке")+'Остатки на счетах'!C204</f>
        <v>2462499.790000001</v>
      </c>
      <c r="D205" s="9">
        <f>SUMIFS(Реестр!$C:$C,Реестр!$A:$A,'Остатки на счетах'!$A205,Реестр!$D:$D,"Счёт в Альфа-Банке")+'Остатки на счетах'!D204</f>
        <v>43490.29000000027</v>
      </c>
    </row>
    <row r="206" spans="1:4" x14ac:dyDescent="0.3">
      <c r="A206" s="7">
        <v>41477</v>
      </c>
      <c r="B206" s="9">
        <f>SUMIFS(Реестр!$C:$C,Реестр!$A:$A,'Остатки на счетах'!$A206,Реестр!$D:$D,"Счёт в ВТБ 24")+'Остатки на счетах'!B205</f>
        <v>1634797.2500000009</v>
      </c>
      <c r="C206" s="9">
        <f>SUMIFS(Реестр!$C:$C,Реестр!$A:$A,'Остатки на счетах'!$A206,Реестр!$D:$D,"Счёт в Сбербанке")+'Остатки на счетах'!C205</f>
        <v>2462499.790000001</v>
      </c>
      <c r="D206" s="9">
        <f>SUMIFS(Реестр!$C:$C,Реестр!$A:$A,'Остатки на счетах'!$A206,Реестр!$D:$D,"Счёт в Альфа-Банке")+'Остатки на счетах'!D205</f>
        <v>43490.29000000027</v>
      </c>
    </row>
    <row r="207" spans="1:4" x14ac:dyDescent="0.3">
      <c r="A207" s="7">
        <v>41478</v>
      </c>
      <c r="B207" s="9">
        <f>SUMIFS(Реестр!$C:$C,Реестр!$A:$A,'Остатки на счетах'!$A207,Реестр!$D:$D,"Счёт в ВТБ 24")+'Остатки на счетах'!B206</f>
        <v>1634797.2500000009</v>
      </c>
      <c r="C207" s="9">
        <f>SUMIFS(Реестр!$C:$C,Реестр!$A:$A,'Остатки на счетах'!$A207,Реестр!$D:$D,"Счёт в Сбербанке")+'Остатки на счетах'!C206</f>
        <v>2462499.790000001</v>
      </c>
      <c r="D207" s="9">
        <f>SUMIFS(Реестр!$C:$C,Реестр!$A:$A,'Остатки на счетах'!$A207,Реестр!$D:$D,"Счёт в Альфа-Банке")+'Остатки на счетах'!D206</f>
        <v>43490.29000000027</v>
      </c>
    </row>
    <row r="208" spans="1:4" x14ac:dyDescent="0.3">
      <c r="A208" s="7">
        <v>41479</v>
      </c>
      <c r="B208" s="9">
        <f>SUMIFS(Реестр!$C:$C,Реестр!$A:$A,'Остатки на счетах'!$A208,Реестр!$D:$D,"Счёт в ВТБ 24")+'Остатки на счетах'!B207</f>
        <v>1634797.2500000009</v>
      </c>
      <c r="C208" s="9">
        <f>SUMIFS(Реестр!$C:$C,Реестр!$A:$A,'Остатки на счетах'!$A208,Реестр!$D:$D,"Счёт в Сбербанке")+'Остатки на счетах'!C207</f>
        <v>2462499.790000001</v>
      </c>
      <c r="D208" s="9">
        <f>SUMIFS(Реестр!$C:$C,Реестр!$A:$A,'Остатки на счетах'!$A208,Реестр!$D:$D,"Счёт в Альфа-Банке")+'Остатки на счетах'!D207</f>
        <v>43490.29000000027</v>
      </c>
    </row>
    <row r="209" spans="1:4" x14ac:dyDescent="0.3">
      <c r="A209" s="7">
        <v>41480</v>
      </c>
      <c r="B209" s="9">
        <f>SUMIFS(Реестр!$C:$C,Реестр!$A:$A,'Остатки на счетах'!$A209,Реестр!$D:$D,"Счёт в ВТБ 24")+'Остатки на счетах'!B208</f>
        <v>1634797.2500000009</v>
      </c>
      <c r="C209" s="9">
        <f>SUMIFS(Реестр!$C:$C,Реестр!$A:$A,'Остатки на счетах'!$A209,Реестр!$D:$D,"Счёт в Сбербанке")+'Остатки на счетах'!C208</f>
        <v>2462499.790000001</v>
      </c>
      <c r="D209" s="9">
        <f>SUMIFS(Реестр!$C:$C,Реестр!$A:$A,'Остатки на счетах'!$A209,Реестр!$D:$D,"Счёт в Альфа-Банке")+'Остатки на счетах'!D208</f>
        <v>43490.29000000027</v>
      </c>
    </row>
    <row r="210" spans="1:4" x14ac:dyDescent="0.3">
      <c r="A210" s="7">
        <v>41481</v>
      </c>
      <c r="B210" s="9">
        <f>SUMIFS(Реестр!$C:$C,Реестр!$A:$A,'Остатки на счетах'!$A210,Реестр!$D:$D,"Счёт в ВТБ 24")+'Остатки на счетах'!B209</f>
        <v>1634797.2500000009</v>
      </c>
      <c r="C210" s="9">
        <f>SUMIFS(Реестр!$C:$C,Реестр!$A:$A,'Остатки на счетах'!$A210,Реестр!$D:$D,"Счёт в Сбербанке")+'Остатки на счетах'!C209</f>
        <v>2462499.790000001</v>
      </c>
      <c r="D210" s="9">
        <f>SUMIFS(Реестр!$C:$C,Реестр!$A:$A,'Остатки на счетах'!$A210,Реестр!$D:$D,"Счёт в Альфа-Банке")+'Остатки на счетах'!D209</f>
        <v>43490.29000000027</v>
      </c>
    </row>
    <row r="211" spans="1:4" x14ac:dyDescent="0.3">
      <c r="A211" s="7">
        <v>41482</v>
      </c>
      <c r="B211" s="9">
        <f>SUMIFS(Реестр!$C:$C,Реестр!$A:$A,'Остатки на счетах'!$A211,Реестр!$D:$D,"Счёт в ВТБ 24")+'Остатки на счетах'!B210</f>
        <v>1634797.2500000009</v>
      </c>
      <c r="C211" s="9">
        <f>SUMIFS(Реестр!$C:$C,Реестр!$A:$A,'Остатки на счетах'!$A211,Реестр!$D:$D,"Счёт в Сбербанке")+'Остатки на счетах'!C210</f>
        <v>2462499.790000001</v>
      </c>
      <c r="D211" s="9">
        <f>SUMIFS(Реестр!$C:$C,Реестр!$A:$A,'Остатки на счетах'!$A211,Реестр!$D:$D,"Счёт в Альфа-Банке")+'Остатки на счетах'!D210</f>
        <v>43490.29000000027</v>
      </c>
    </row>
    <row r="212" spans="1:4" x14ac:dyDescent="0.3">
      <c r="A212" s="7">
        <v>41483</v>
      </c>
      <c r="B212" s="9">
        <f>SUMIFS(Реестр!$C:$C,Реестр!$A:$A,'Остатки на счетах'!$A212,Реестр!$D:$D,"Счёт в ВТБ 24")+'Остатки на счетах'!B211</f>
        <v>1634797.2500000009</v>
      </c>
      <c r="C212" s="9">
        <f>SUMIFS(Реестр!$C:$C,Реестр!$A:$A,'Остатки на счетах'!$A212,Реестр!$D:$D,"Счёт в Сбербанке")+'Остатки на счетах'!C211</f>
        <v>2462499.790000001</v>
      </c>
      <c r="D212" s="9">
        <f>SUMIFS(Реестр!$C:$C,Реестр!$A:$A,'Остатки на счетах'!$A212,Реестр!$D:$D,"Счёт в Альфа-Банке")+'Остатки на счетах'!D211</f>
        <v>43490.29000000027</v>
      </c>
    </row>
    <row r="213" spans="1:4" x14ac:dyDescent="0.3">
      <c r="A213" s="7">
        <v>41484</v>
      </c>
      <c r="B213" s="9">
        <f>SUMIFS(Реестр!$C:$C,Реестр!$A:$A,'Остатки на счетах'!$A213,Реестр!$D:$D,"Счёт в ВТБ 24")+'Остатки на счетах'!B212</f>
        <v>1634797.2500000009</v>
      </c>
      <c r="C213" s="9">
        <f>SUMIFS(Реестр!$C:$C,Реестр!$A:$A,'Остатки на счетах'!$A213,Реестр!$D:$D,"Счёт в Сбербанке")+'Остатки на счетах'!C212</f>
        <v>2462499.790000001</v>
      </c>
      <c r="D213" s="9">
        <f>SUMIFS(Реестр!$C:$C,Реестр!$A:$A,'Остатки на счетах'!$A213,Реестр!$D:$D,"Счёт в Альфа-Банке")+'Остатки на счетах'!D212</f>
        <v>43490.29000000027</v>
      </c>
    </row>
    <row r="214" spans="1:4" x14ac:dyDescent="0.3">
      <c r="A214" s="7">
        <v>41485</v>
      </c>
      <c r="B214" s="9">
        <f>SUMIFS(Реестр!$C:$C,Реестр!$A:$A,'Остатки на счетах'!$A214,Реестр!$D:$D,"Счёт в ВТБ 24")+'Остатки на счетах'!B213</f>
        <v>1634797.2500000009</v>
      </c>
      <c r="C214" s="9">
        <f>SUMIFS(Реестр!$C:$C,Реестр!$A:$A,'Остатки на счетах'!$A214,Реестр!$D:$D,"Счёт в Сбербанке")+'Остатки на счетах'!C213</f>
        <v>2462499.790000001</v>
      </c>
      <c r="D214" s="9">
        <f>SUMIFS(Реестр!$C:$C,Реестр!$A:$A,'Остатки на счетах'!$A214,Реестр!$D:$D,"Счёт в Альфа-Банке")+'Остатки на счетах'!D213</f>
        <v>43490.29000000027</v>
      </c>
    </row>
    <row r="215" spans="1:4" x14ac:dyDescent="0.3">
      <c r="A215" s="7">
        <v>41486</v>
      </c>
      <c r="B215" s="9">
        <f>SUMIFS(Реестр!$C:$C,Реестр!$A:$A,'Остатки на счетах'!$A215,Реестр!$D:$D,"Счёт в ВТБ 24")+'Остатки на счетах'!B214</f>
        <v>1634797.2500000009</v>
      </c>
      <c r="C215" s="9">
        <f>SUMIFS(Реестр!$C:$C,Реестр!$A:$A,'Остатки на счетах'!$A215,Реестр!$D:$D,"Счёт в Сбербанке")+'Остатки на счетах'!C214</f>
        <v>2462499.790000001</v>
      </c>
      <c r="D215" s="9">
        <f>SUMIFS(Реестр!$C:$C,Реестр!$A:$A,'Остатки на счетах'!$A215,Реестр!$D:$D,"Счёт в Альфа-Банке")+'Остатки на счетах'!D214</f>
        <v>43490.29000000027</v>
      </c>
    </row>
    <row r="216" spans="1:4" x14ac:dyDescent="0.3">
      <c r="A216" s="7">
        <v>41487</v>
      </c>
      <c r="B216" s="9">
        <f>SUMIFS(Реестр!$C:$C,Реестр!$A:$A,'Остатки на счетах'!$A216,Реестр!$D:$D,"Счёт в ВТБ 24")+'Остатки на счетах'!B215</f>
        <v>1634797.2500000009</v>
      </c>
      <c r="C216" s="9">
        <f>SUMIFS(Реестр!$C:$C,Реестр!$A:$A,'Остатки на счетах'!$A216,Реестр!$D:$D,"Счёт в Сбербанке")+'Остатки на счетах'!C215</f>
        <v>2462499.790000001</v>
      </c>
      <c r="D216" s="9">
        <f>SUMIFS(Реестр!$C:$C,Реестр!$A:$A,'Остатки на счетах'!$A216,Реестр!$D:$D,"Счёт в Альфа-Банке")+'Остатки на счетах'!D215</f>
        <v>43490.29000000027</v>
      </c>
    </row>
    <row r="217" spans="1:4" x14ac:dyDescent="0.3">
      <c r="A217" s="7">
        <v>41488</v>
      </c>
      <c r="B217" s="9">
        <f>SUMIFS(Реестр!$C:$C,Реестр!$A:$A,'Остатки на счетах'!$A217,Реестр!$D:$D,"Счёт в ВТБ 24")+'Остатки на счетах'!B216</f>
        <v>1634797.2500000009</v>
      </c>
      <c r="C217" s="9">
        <f>SUMIFS(Реестр!$C:$C,Реестр!$A:$A,'Остатки на счетах'!$A217,Реестр!$D:$D,"Счёт в Сбербанке")+'Остатки на счетах'!C216</f>
        <v>2462499.790000001</v>
      </c>
      <c r="D217" s="9">
        <f>SUMIFS(Реестр!$C:$C,Реестр!$A:$A,'Остатки на счетах'!$A217,Реестр!$D:$D,"Счёт в Альфа-Банке")+'Остатки на счетах'!D216</f>
        <v>43490.29000000027</v>
      </c>
    </row>
    <row r="218" spans="1:4" x14ac:dyDescent="0.3">
      <c r="A218" s="7">
        <v>41489</v>
      </c>
      <c r="B218" s="9">
        <f>SUMIFS(Реестр!$C:$C,Реестр!$A:$A,'Остатки на счетах'!$A218,Реестр!$D:$D,"Счёт в ВТБ 24")+'Остатки на счетах'!B217</f>
        <v>1634797.2500000009</v>
      </c>
      <c r="C218" s="9">
        <f>SUMIFS(Реестр!$C:$C,Реестр!$A:$A,'Остатки на счетах'!$A218,Реестр!$D:$D,"Счёт в Сбербанке")+'Остатки на счетах'!C217</f>
        <v>2462499.790000001</v>
      </c>
      <c r="D218" s="9">
        <f>SUMIFS(Реестр!$C:$C,Реестр!$A:$A,'Остатки на счетах'!$A218,Реестр!$D:$D,"Счёт в Альфа-Банке")+'Остатки на счетах'!D217</f>
        <v>43490.29000000027</v>
      </c>
    </row>
    <row r="219" spans="1:4" x14ac:dyDescent="0.3">
      <c r="A219" s="7">
        <v>41490</v>
      </c>
      <c r="B219" s="9">
        <f>SUMIFS(Реестр!$C:$C,Реестр!$A:$A,'Остатки на счетах'!$A219,Реестр!$D:$D,"Счёт в ВТБ 24")+'Остатки на счетах'!B218</f>
        <v>1634797.2500000009</v>
      </c>
      <c r="C219" s="9">
        <f>SUMIFS(Реестр!$C:$C,Реестр!$A:$A,'Остатки на счетах'!$A219,Реестр!$D:$D,"Счёт в Сбербанке")+'Остатки на счетах'!C218</f>
        <v>2462499.790000001</v>
      </c>
      <c r="D219" s="9">
        <f>SUMIFS(Реестр!$C:$C,Реестр!$A:$A,'Остатки на счетах'!$A219,Реестр!$D:$D,"Счёт в Альфа-Банке")+'Остатки на счетах'!D218</f>
        <v>43490.29000000027</v>
      </c>
    </row>
    <row r="220" spans="1:4" x14ac:dyDescent="0.3">
      <c r="A220" s="7">
        <v>41491</v>
      </c>
      <c r="B220" s="9">
        <f>SUMIFS(Реестр!$C:$C,Реестр!$A:$A,'Остатки на счетах'!$A220,Реестр!$D:$D,"Счёт в ВТБ 24")+'Остатки на счетах'!B219</f>
        <v>1634797.2500000009</v>
      </c>
      <c r="C220" s="9">
        <f>SUMIFS(Реестр!$C:$C,Реестр!$A:$A,'Остатки на счетах'!$A220,Реестр!$D:$D,"Счёт в Сбербанке")+'Остатки на счетах'!C219</f>
        <v>2462499.790000001</v>
      </c>
      <c r="D220" s="9">
        <f>SUMIFS(Реестр!$C:$C,Реестр!$A:$A,'Остатки на счетах'!$A220,Реестр!$D:$D,"Счёт в Альфа-Банке")+'Остатки на счетах'!D219</f>
        <v>43490.29000000027</v>
      </c>
    </row>
    <row r="221" spans="1:4" x14ac:dyDescent="0.3">
      <c r="A221" s="7">
        <v>41492</v>
      </c>
      <c r="B221" s="9">
        <f>SUMIFS(Реестр!$C:$C,Реестр!$A:$A,'Остатки на счетах'!$A221,Реестр!$D:$D,"Счёт в ВТБ 24")+'Остатки на счетах'!B220</f>
        <v>1634797.2500000009</v>
      </c>
      <c r="C221" s="9">
        <f>SUMIFS(Реестр!$C:$C,Реестр!$A:$A,'Остатки на счетах'!$A221,Реестр!$D:$D,"Счёт в Сбербанке")+'Остатки на счетах'!C220</f>
        <v>2462499.790000001</v>
      </c>
      <c r="D221" s="9">
        <f>SUMIFS(Реестр!$C:$C,Реестр!$A:$A,'Остатки на счетах'!$A221,Реестр!$D:$D,"Счёт в Альфа-Банке")+'Остатки на счетах'!D220</f>
        <v>43490.29000000027</v>
      </c>
    </row>
    <row r="222" spans="1:4" x14ac:dyDescent="0.3">
      <c r="A222" s="7">
        <v>41493</v>
      </c>
      <c r="B222" s="9">
        <f>SUMIFS(Реестр!$C:$C,Реестр!$A:$A,'Остатки на счетах'!$A222,Реестр!$D:$D,"Счёт в ВТБ 24")+'Остатки на счетах'!B221</f>
        <v>1634797.2500000009</v>
      </c>
      <c r="C222" s="9">
        <f>SUMIFS(Реестр!$C:$C,Реестр!$A:$A,'Остатки на счетах'!$A222,Реестр!$D:$D,"Счёт в Сбербанке")+'Остатки на счетах'!C221</f>
        <v>2462499.790000001</v>
      </c>
      <c r="D222" s="9">
        <f>SUMIFS(Реестр!$C:$C,Реестр!$A:$A,'Остатки на счетах'!$A222,Реестр!$D:$D,"Счёт в Альфа-Банке")+'Остатки на счетах'!D221</f>
        <v>43490.29000000027</v>
      </c>
    </row>
    <row r="223" spans="1:4" x14ac:dyDescent="0.3">
      <c r="A223" s="7">
        <v>41494</v>
      </c>
      <c r="B223" s="9">
        <f>SUMIFS(Реестр!$C:$C,Реестр!$A:$A,'Остатки на счетах'!$A223,Реестр!$D:$D,"Счёт в ВТБ 24")+'Остатки на счетах'!B222</f>
        <v>1634797.2500000009</v>
      </c>
      <c r="C223" s="9">
        <f>SUMIFS(Реестр!$C:$C,Реестр!$A:$A,'Остатки на счетах'!$A223,Реестр!$D:$D,"Счёт в Сбербанке")+'Остатки на счетах'!C222</f>
        <v>2462499.790000001</v>
      </c>
      <c r="D223" s="9">
        <f>SUMIFS(Реестр!$C:$C,Реестр!$A:$A,'Остатки на счетах'!$A223,Реестр!$D:$D,"Счёт в Альфа-Банке")+'Остатки на счетах'!D222</f>
        <v>43490.29000000027</v>
      </c>
    </row>
    <row r="224" spans="1:4" x14ac:dyDescent="0.3">
      <c r="A224" s="7">
        <v>41495</v>
      </c>
      <c r="B224" s="9">
        <f>SUMIFS(Реестр!$C:$C,Реестр!$A:$A,'Остатки на счетах'!$A224,Реестр!$D:$D,"Счёт в ВТБ 24")+'Остатки на счетах'!B223</f>
        <v>1634797.2500000009</v>
      </c>
      <c r="C224" s="9">
        <f>SUMIFS(Реестр!$C:$C,Реестр!$A:$A,'Остатки на счетах'!$A224,Реестр!$D:$D,"Счёт в Сбербанке")+'Остатки на счетах'!C223</f>
        <v>2462499.790000001</v>
      </c>
      <c r="D224" s="9">
        <f>SUMIFS(Реестр!$C:$C,Реестр!$A:$A,'Остатки на счетах'!$A224,Реестр!$D:$D,"Счёт в Альфа-Банке")+'Остатки на счетах'!D223</f>
        <v>43490.29000000027</v>
      </c>
    </row>
    <row r="225" spans="1:4" x14ac:dyDescent="0.3">
      <c r="A225" s="7">
        <v>41496</v>
      </c>
      <c r="B225" s="9">
        <f>SUMIFS(Реестр!$C:$C,Реестр!$A:$A,'Остатки на счетах'!$A225,Реестр!$D:$D,"Счёт в ВТБ 24")+'Остатки на счетах'!B224</f>
        <v>1634797.2500000009</v>
      </c>
      <c r="C225" s="9">
        <f>SUMIFS(Реестр!$C:$C,Реестр!$A:$A,'Остатки на счетах'!$A225,Реестр!$D:$D,"Счёт в Сбербанке")+'Остатки на счетах'!C224</f>
        <v>2462499.790000001</v>
      </c>
      <c r="D225" s="9">
        <f>SUMIFS(Реестр!$C:$C,Реестр!$A:$A,'Остатки на счетах'!$A225,Реестр!$D:$D,"Счёт в Альфа-Банке")+'Остатки на счетах'!D224</f>
        <v>43490.29000000027</v>
      </c>
    </row>
    <row r="226" spans="1:4" x14ac:dyDescent="0.3">
      <c r="A226" s="7">
        <v>41497</v>
      </c>
      <c r="B226" s="9">
        <f>SUMIFS(Реестр!$C:$C,Реестр!$A:$A,'Остатки на счетах'!$A226,Реестр!$D:$D,"Счёт в ВТБ 24")+'Остатки на счетах'!B225</f>
        <v>1634797.2500000009</v>
      </c>
      <c r="C226" s="9">
        <f>SUMIFS(Реестр!$C:$C,Реестр!$A:$A,'Остатки на счетах'!$A226,Реестр!$D:$D,"Счёт в Сбербанке")+'Остатки на счетах'!C225</f>
        <v>2462499.790000001</v>
      </c>
      <c r="D226" s="9">
        <f>SUMIFS(Реестр!$C:$C,Реестр!$A:$A,'Остатки на счетах'!$A226,Реестр!$D:$D,"Счёт в Альфа-Банке")+'Остатки на счетах'!D225</f>
        <v>43490.29000000027</v>
      </c>
    </row>
    <row r="227" spans="1:4" x14ac:dyDescent="0.3">
      <c r="A227" s="7">
        <v>41498</v>
      </c>
      <c r="B227" s="9">
        <f>SUMIFS(Реестр!$C:$C,Реестр!$A:$A,'Остатки на счетах'!$A227,Реестр!$D:$D,"Счёт в ВТБ 24")+'Остатки на счетах'!B226</f>
        <v>1634797.2500000009</v>
      </c>
      <c r="C227" s="9">
        <f>SUMIFS(Реестр!$C:$C,Реестр!$A:$A,'Остатки на счетах'!$A227,Реестр!$D:$D,"Счёт в Сбербанке")+'Остатки на счетах'!C226</f>
        <v>2462499.790000001</v>
      </c>
      <c r="D227" s="9">
        <f>SUMIFS(Реестр!$C:$C,Реестр!$A:$A,'Остатки на счетах'!$A227,Реестр!$D:$D,"Счёт в Альфа-Банке")+'Остатки на счетах'!D226</f>
        <v>43490.29000000027</v>
      </c>
    </row>
    <row r="228" spans="1:4" x14ac:dyDescent="0.3">
      <c r="A228" s="7">
        <v>41499</v>
      </c>
      <c r="B228" s="9">
        <f>SUMIFS(Реестр!$C:$C,Реестр!$A:$A,'Остатки на счетах'!$A228,Реестр!$D:$D,"Счёт в ВТБ 24")+'Остатки на счетах'!B227</f>
        <v>1634797.2500000009</v>
      </c>
      <c r="C228" s="9">
        <f>SUMIFS(Реестр!$C:$C,Реестр!$A:$A,'Остатки на счетах'!$A228,Реестр!$D:$D,"Счёт в Сбербанке")+'Остатки на счетах'!C227</f>
        <v>2462499.790000001</v>
      </c>
      <c r="D228" s="9">
        <f>SUMIFS(Реестр!$C:$C,Реестр!$A:$A,'Остатки на счетах'!$A228,Реестр!$D:$D,"Счёт в Альфа-Банке")+'Остатки на счетах'!D227</f>
        <v>43490.29000000027</v>
      </c>
    </row>
    <row r="229" spans="1:4" x14ac:dyDescent="0.3">
      <c r="A229" s="7">
        <v>41500</v>
      </c>
      <c r="B229" s="9">
        <f>SUMIFS(Реестр!$C:$C,Реестр!$A:$A,'Остатки на счетах'!$A229,Реестр!$D:$D,"Счёт в ВТБ 24")+'Остатки на счетах'!B228</f>
        <v>1634797.2500000009</v>
      </c>
      <c r="C229" s="9">
        <f>SUMIFS(Реестр!$C:$C,Реестр!$A:$A,'Остатки на счетах'!$A229,Реестр!$D:$D,"Счёт в Сбербанке")+'Остатки на счетах'!C228</f>
        <v>2462499.790000001</v>
      </c>
      <c r="D229" s="9">
        <f>SUMIFS(Реестр!$C:$C,Реестр!$A:$A,'Остатки на счетах'!$A229,Реестр!$D:$D,"Счёт в Альфа-Банке")+'Остатки на счетах'!D228</f>
        <v>43490.29000000027</v>
      </c>
    </row>
    <row r="230" spans="1:4" x14ac:dyDescent="0.3">
      <c r="A230" s="7">
        <v>41501</v>
      </c>
      <c r="B230" s="9">
        <f>SUMIFS(Реестр!$C:$C,Реестр!$A:$A,'Остатки на счетах'!$A230,Реестр!$D:$D,"Счёт в ВТБ 24")+'Остатки на счетах'!B229</f>
        <v>1634797.2500000009</v>
      </c>
      <c r="C230" s="9">
        <f>SUMIFS(Реестр!$C:$C,Реестр!$A:$A,'Остатки на счетах'!$A230,Реестр!$D:$D,"Счёт в Сбербанке")+'Остатки на счетах'!C229</f>
        <v>2462499.790000001</v>
      </c>
      <c r="D230" s="9">
        <f>SUMIFS(Реестр!$C:$C,Реестр!$A:$A,'Остатки на счетах'!$A230,Реестр!$D:$D,"Счёт в Альфа-Банке")+'Остатки на счетах'!D229</f>
        <v>43490.29000000027</v>
      </c>
    </row>
    <row r="231" spans="1:4" x14ac:dyDescent="0.3">
      <c r="A231" s="7">
        <v>41502</v>
      </c>
      <c r="B231" s="9">
        <f>SUMIFS(Реестр!$C:$C,Реестр!$A:$A,'Остатки на счетах'!$A231,Реестр!$D:$D,"Счёт в ВТБ 24")+'Остатки на счетах'!B230</f>
        <v>1634797.2500000009</v>
      </c>
      <c r="C231" s="9">
        <f>SUMIFS(Реестр!$C:$C,Реестр!$A:$A,'Остатки на счетах'!$A231,Реестр!$D:$D,"Счёт в Сбербанке")+'Остатки на счетах'!C230</f>
        <v>2462499.790000001</v>
      </c>
      <c r="D231" s="9">
        <f>SUMIFS(Реестр!$C:$C,Реестр!$A:$A,'Остатки на счетах'!$A231,Реестр!$D:$D,"Счёт в Альфа-Банке")+'Остатки на счетах'!D230</f>
        <v>43490.29000000027</v>
      </c>
    </row>
    <row r="232" spans="1:4" x14ac:dyDescent="0.3">
      <c r="A232" s="7">
        <v>41503</v>
      </c>
      <c r="B232" s="9">
        <f>SUMIFS(Реестр!$C:$C,Реестр!$A:$A,'Остатки на счетах'!$A232,Реестр!$D:$D,"Счёт в ВТБ 24")+'Остатки на счетах'!B231</f>
        <v>1634797.2500000009</v>
      </c>
      <c r="C232" s="9">
        <f>SUMIFS(Реестр!$C:$C,Реестр!$A:$A,'Остатки на счетах'!$A232,Реестр!$D:$D,"Счёт в Сбербанке")+'Остатки на счетах'!C231</f>
        <v>2462499.790000001</v>
      </c>
      <c r="D232" s="9">
        <f>SUMIFS(Реестр!$C:$C,Реестр!$A:$A,'Остатки на счетах'!$A232,Реестр!$D:$D,"Счёт в Альфа-Банке")+'Остатки на счетах'!D231</f>
        <v>43490.29000000027</v>
      </c>
    </row>
    <row r="233" spans="1:4" x14ac:dyDescent="0.3">
      <c r="A233" s="7">
        <v>41504</v>
      </c>
      <c r="B233" s="9">
        <f>SUMIFS(Реестр!$C:$C,Реестр!$A:$A,'Остатки на счетах'!$A233,Реестр!$D:$D,"Счёт в ВТБ 24")+'Остатки на счетах'!B232</f>
        <v>1634797.2500000009</v>
      </c>
      <c r="C233" s="9">
        <f>SUMIFS(Реестр!$C:$C,Реестр!$A:$A,'Остатки на счетах'!$A233,Реестр!$D:$D,"Счёт в Сбербанке")+'Остатки на счетах'!C232</f>
        <v>2462499.790000001</v>
      </c>
      <c r="D233" s="9">
        <f>SUMIFS(Реестр!$C:$C,Реестр!$A:$A,'Остатки на счетах'!$A233,Реестр!$D:$D,"Счёт в Альфа-Банке")+'Остатки на счетах'!D232</f>
        <v>43490.29000000027</v>
      </c>
    </row>
    <row r="234" spans="1:4" x14ac:dyDescent="0.3">
      <c r="A234" s="7">
        <v>41505</v>
      </c>
      <c r="B234" s="9">
        <f>SUMIFS(Реестр!$C:$C,Реестр!$A:$A,'Остатки на счетах'!$A234,Реестр!$D:$D,"Счёт в ВТБ 24")+'Остатки на счетах'!B233</f>
        <v>1634797.2500000009</v>
      </c>
      <c r="C234" s="9">
        <f>SUMIFS(Реестр!$C:$C,Реестр!$A:$A,'Остатки на счетах'!$A234,Реестр!$D:$D,"Счёт в Сбербанке")+'Остатки на счетах'!C233</f>
        <v>2462499.790000001</v>
      </c>
      <c r="D234" s="9">
        <f>SUMIFS(Реестр!$C:$C,Реестр!$A:$A,'Остатки на счетах'!$A234,Реестр!$D:$D,"Счёт в Альфа-Банке")+'Остатки на счетах'!D233</f>
        <v>43490.29000000027</v>
      </c>
    </row>
    <row r="235" spans="1:4" x14ac:dyDescent="0.3">
      <c r="A235" s="7">
        <v>41506</v>
      </c>
      <c r="B235" s="9">
        <f>SUMIFS(Реестр!$C:$C,Реестр!$A:$A,'Остатки на счетах'!$A235,Реестр!$D:$D,"Счёт в ВТБ 24")+'Остатки на счетах'!B234</f>
        <v>1634797.2500000009</v>
      </c>
      <c r="C235" s="9">
        <f>SUMIFS(Реестр!$C:$C,Реестр!$A:$A,'Остатки на счетах'!$A235,Реестр!$D:$D,"Счёт в Сбербанке")+'Остатки на счетах'!C234</f>
        <v>2462499.790000001</v>
      </c>
      <c r="D235" s="9">
        <f>SUMIFS(Реестр!$C:$C,Реестр!$A:$A,'Остатки на счетах'!$A235,Реестр!$D:$D,"Счёт в Альфа-Банке")+'Остатки на счетах'!D234</f>
        <v>43490.29000000027</v>
      </c>
    </row>
    <row r="236" spans="1:4" x14ac:dyDescent="0.3">
      <c r="A236" s="7">
        <v>41507</v>
      </c>
      <c r="B236" s="9">
        <f>SUMIFS(Реестр!$C:$C,Реестр!$A:$A,'Остатки на счетах'!$A236,Реестр!$D:$D,"Счёт в ВТБ 24")+'Остатки на счетах'!B235</f>
        <v>1634797.2500000009</v>
      </c>
      <c r="C236" s="9">
        <f>SUMIFS(Реестр!$C:$C,Реестр!$A:$A,'Остатки на счетах'!$A236,Реестр!$D:$D,"Счёт в Сбербанке")+'Остатки на счетах'!C235</f>
        <v>2462499.790000001</v>
      </c>
      <c r="D236" s="9">
        <f>SUMIFS(Реестр!$C:$C,Реестр!$A:$A,'Остатки на счетах'!$A236,Реестр!$D:$D,"Счёт в Альфа-Банке")+'Остатки на счетах'!D235</f>
        <v>43490.29000000027</v>
      </c>
    </row>
    <row r="237" spans="1:4" x14ac:dyDescent="0.3">
      <c r="A237" s="7">
        <v>41508</v>
      </c>
      <c r="B237" s="9">
        <f>SUMIFS(Реестр!$C:$C,Реестр!$A:$A,'Остатки на счетах'!$A237,Реестр!$D:$D,"Счёт в ВТБ 24")+'Остатки на счетах'!B236</f>
        <v>1634797.2500000009</v>
      </c>
      <c r="C237" s="9">
        <f>SUMIFS(Реестр!$C:$C,Реестр!$A:$A,'Остатки на счетах'!$A237,Реестр!$D:$D,"Счёт в Сбербанке")+'Остатки на счетах'!C236</f>
        <v>2462499.790000001</v>
      </c>
      <c r="D237" s="9">
        <f>SUMIFS(Реестр!$C:$C,Реестр!$A:$A,'Остатки на счетах'!$A237,Реестр!$D:$D,"Счёт в Альфа-Банке")+'Остатки на счетах'!D236</f>
        <v>43490.29000000027</v>
      </c>
    </row>
    <row r="238" spans="1:4" x14ac:dyDescent="0.3">
      <c r="A238" s="7">
        <v>41509</v>
      </c>
      <c r="B238" s="9">
        <f>SUMIFS(Реестр!$C:$C,Реестр!$A:$A,'Остатки на счетах'!$A238,Реестр!$D:$D,"Счёт в ВТБ 24")+'Остатки на счетах'!B237</f>
        <v>1634797.2500000009</v>
      </c>
      <c r="C238" s="9">
        <f>SUMIFS(Реестр!$C:$C,Реестр!$A:$A,'Остатки на счетах'!$A238,Реестр!$D:$D,"Счёт в Сбербанке")+'Остатки на счетах'!C237</f>
        <v>2462499.790000001</v>
      </c>
      <c r="D238" s="9">
        <f>SUMIFS(Реестр!$C:$C,Реестр!$A:$A,'Остатки на счетах'!$A238,Реестр!$D:$D,"Счёт в Альфа-Банке")+'Остатки на счетах'!D237</f>
        <v>43490.29000000027</v>
      </c>
    </row>
    <row r="239" spans="1:4" x14ac:dyDescent="0.3">
      <c r="A239" s="7">
        <v>41510</v>
      </c>
      <c r="B239" s="9">
        <f>SUMIFS(Реестр!$C:$C,Реестр!$A:$A,'Остатки на счетах'!$A239,Реестр!$D:$D,"Счёт в ВТБ 24")+'Остатки на счетах'!B238</f>
        <v>1634797.2500000009</v>
      </c>
      <c r="C239" s="9">
        <f>SUMIFS(Реестр!$C:$C,Реестр!$A:$A,'Остатки на счетах'!$A239,Реестр!$D:$D,"Счёт в Сбербанке")+'Остатки на счетах'!C238</f>
        <v>2462499.790000001</v>
      </c>
      <c r="D239" s="9">
        <f>SUMIFS(Реестр!$C:$C,Реестр!$A:$A,'Остатки на счетах'!$A239,Реестр!$D:$D,"Счёт в Альфа-Банке")+'Остатки на счетах'!D238</f>
        <v>43490.29000000027</v>
      </c>
    </row>
    <row r="240" spans="1:4" x14ac:dyDescent="0.3">
      <c r="A240" s="7">
        <v>41511</v>
      </c>
      <c r="B240" s="9">
        <f>SUMIFS(Реестр!$C:$C,Реестр!$A:$A,'Остатки на счетах'!$A240,Реестр!$D:$D,"Счёт в ВТБ 24")+'Остатки на счетах'!B239</f>
        <v>1634797.2500000009</v>
      </c>
      <c r="C240" s="9">
        <f>SUMIFS(Реестр!$C:$C,Реестр!$A:$A,'Остатки на счетах'!$A240,Реестр!$D:$D,"Счёт в Сбербанке")+'Остатки на счетах'!C239</f>
        <v>2462499.790000001</v>
      </c>
      <c r="D240" s="9">
        <f>SUMIFS(Реестр!$C:$C,Реестр!$A:$A,'Остатки на счетах'!$A240,Реестр!$D:$D,"Счёт в Альфа-Банке")+'Остатки на счетах'!D239</f>
        <v>43490.29000000027</v>
      </c>
    </row>
    <row r="241" spans="1:4" x14ac:dyDescent="0.3">
      <c r="A241" s="7">
        <v>41512</v>
      </c>
      <c r="B241" s="9">
        <f>SUMIFS(Реестр!$C:$C,Реестр!$A:$A,'Остатки на счетах'!$A241,Реестр!$D:$D,"Счёт в ВТБ 24")+'Остатки на счетах'!B240</f>
        <v>1634797.2500000009</v>
      </c>
      <c r="C241" s="9">
        <f>SUMIFS(Реестр!$C:$C,Реестр!$A:$A,'Остатки на счетах'!$A241,Реестр!$D:$D,"Счёт в Сбербанке")+'Остатки на счетах'!C240</f>
        <v>2462499.790000001</v>
      </c>
      <c r="D241" s="9">
        <f>SUMIFS(Реестр!$C:$C,Реестр!$A:$A,'Остатки на счетах'!$A241,Реестр!$D:$D,"Счёт в Альфа-Банке")+'Остатки на счетах'!D240</f>
        <v>43490.29000000027</v>
      </c>
    </row>
    <row r="242" spans="1:4" x14ac:dyDescent="0.3">
      <c r="A242" s="7">
        <v>41513</v>
      </c>
      <c r="B242" s="9">
        <f>SUMIFS(Реестр!$C:$C,Реестр!$A:$A,'Остатки на счетах'!$A242,Реестр!$D:$D,"Счёт в ВТБ 24")+'Остатки на счетах'!B241</f>
        <v>1634797.2500000009</v>
      </c>
      <c r="C242" s="9">
        <f>SUMIFS(Реестр!$C:$C,Реестр!$A:$A,'Остатки на счетах'!$A242,Реестр!$D:$D,"Счёт в Сбербанке")+'Остатки на счетах'!C241</f>
        <v>2462499.790000001</v>
      </c>
      <c r="D242" s="9">
        <f>SUMIFS(Реестр!$C:$C,Реестр!$A:$A,'Остатки на счетах'!$A242,Реестр!$D:$D,"Счёт в Альфа-Банке")+'Остатки на счетах'!D241</f>
        <v>43490.29000000027</v>
      </c>
    </row>
    <row r="243" spans="1:4" x14ac:dyDescent="0.3">
      <c r="A243" s="7">
        <v>41514</v>
      </c>
      <c r="B243" s="9">
        <f>SUMIFS(Реестр!$C:$C,Реестр!$A:$A,'Остатки на счетах'!$A243,Реестр!$D:$D,"Счёт в ВТБ 24")+'Остатки на счетах'!B242</f>
        <v>1634797.2500000009</v>
      </c>
      <c r="C243" s="9">
        <f>SUMIFS(Реестр!$C:$C,Реестр!$A:$A,'Остатки на счетах'!$A243,Реестр!$D:$D,"Счёт в Сбербанке")+'Остатки на счетах'!C242</f>
        <v>2462499.790000001</v>
      </c>
      <c r="D243" s="9">
        <f>SUMIFS(Реестр!$C:$C,Реестр!$A:$A,'Остатки на счетах'!$A243,Реестр!$D:$D,"Счёт в Альфа-Банке")+'Остатки на счетах'!D242</f>
        <v>43490.29000000027</v>
      </c>
    </row>
    <row r="244" spans="1:4" x14ac:dyDescent="0.3">
      <c r="A244" s="7">
        <v>41515</v>
      </c>
      <c r="B244" s="9">
        <f>SUMIFS(Реестр!$C:$C,Реестр!$A:$A,'Остатки на счетах'!$A244,Реестр!$D:$D,"Счёт в ВТБ 24")+'Остатки на счетах'!B243</f>
        <v>1634797.2500000009</v>
      </c>
      <c r="C244" s="9">
        <f>SUMIFS(Реестр!$C:$C,Реестр!$A:$A,'Остатки на счетах'!$A244,Реестр!$D:$D,"Счёт в Сбербанке")+'Остатки на счетах'!C243</f>
        <v>2462499.790000001</v>
      </c>
      <c r="D244" s="9">
        <f>SUMIFS(Реестр!$C:$C,Реестр!$A:$A,'Остатки на счетах'!$A244,Реестр!$D:$D,"Счёт в Альфа-Банке")+'Остатки на счетах'!D243</f>
        <v>43490.29000000027</v>
      </c>
    </row>
    <row r="245" spans="1:4" x14ac:dyDescent="0.3">
      <c r="A245" s="7">
        <v>41516</v>
      </c>
      <c r="B245" s="9">
        <f>SUMIFS(Реестр!$C:$C,Реестр!$A:$A,'Остатки на счетах'!$A245,Реестр!$D:$D,"Счёт в ВТБ 24")+'Остатки на счетах'!B244</f>
        <v>1634797.2500000009</v>
      </c>
      <c r="C245" s="9">
        <f>SUMIFS(Реестр!$C:$C,Реестр!$A:$A,'Остатки на счетах'!$A245,Реестр!$D:$D,"Счёт в Сбербанке")+'Остатки на счетах'!C244</f>
        <v>2462499.790000001</v>
      </c>
      <c r="D245" s="9">
        <f>SUMIFS(Реестр!$C:$C,Реестр!$A:$A,'Остатки на счетах'!$A245,Реестр!$D:$D,"Счёт в Альфа-Банке")+'Остатки на счетах'!D244</f>
        <v>43490.29000000027</v>
      </c>
    </row>
    <row r="246" spans="1:4" x14ac:dyDescent="0.3">
      <c r="A246" s="7">
        <v>41517</v>
      </c>
      <c r="B246" s="9">
        <f>SUMIFS(Реестр!$C:$C,Реестр!$A:$A,'Остатки на счетах'!$A246,Реестр!$D:$D,"Счёт в ВТБ 24")+'Остатки на счетах'!B245</f>
        <v>1634797.2500000009</v>
      </c>
      <c r="C246" s="9">
        <f>SUMIFS(Реестр!$C:$C,Реестр!$A:$A,'Остатки на счетах'!$A246,Реестр!$D:$D,"Счёт в Сбербанке")+'Остатки на счетах'!C245</f>
        <v>2462499.790000001</v>
      </c>
      <c r="D246" s="9">
        <f>SUMIFS(Реестр!$C:$C,Реестр!$A:$A,'Остатки на счетах'!$A246,Реестр!$D:$D,"Счёт в Альфа-Банке")+'Остатки на счетах'!D245</f>
        <v>43490.29000000027</v>
      </c>
    </row>
    <row r="247" spans="1:4" x14ac:dyDescent="0.3">
      <c r="A247" s="7">
        <v>41518</v>
      </c>
      <c r="B247" s="9">
        <f>SUMIFS(Реестр!$C:$C,Реестр!$A:$A,'Остатки на счетах'!$A247,Реестр!$D:$D,"Счёт в ВТБ 24")+'Остатки на счетах'!B246</f>
        <v>1634797.2500000009</v>
      </c>
      <c r="C247" s="9">
        <f>SUMIFS(Реестр!$C:$C,Реестр!$A:$A,'Остатки на счетах'!$A247,Реестр!$D:$D,"Счёт в Сбербанке")+'Остатки на счетах'!C246</f>
        <v>2462499.790000001</v>
      </c>
      <c r="D247" s="9">
        <f>SUMIFS(Реестр!$C:$C,Реестр!$A:$A,'Остатки на счетах'!$A247,Реестр!$D:$D,"Счёт в Альфа-Банке")+'Остатки на счетах'!D246</f>
        <v>43490.29000000027</v>
      </c>
    </row>
    <row r="248" spans="1:4" x14ac:dyDescent="0.3">
      <c r="A248" s="7">
        <v>41519</v>
      </c>
      <c r="B248" s="9">
        <f>SUMIFS(Реестр!$C:$C,Реестр!$A:$A,'Остатки на счетах'!$A248,Реестр!$D:$D,"Счёт в ВТБ 24")+'Остатки на счетах'!B247</f>
        <v>1634797.2500000009</v>
      </c>
      <c r="C248" s="9">
        <f>SUMIFS(Реестр!$C:$C,Реестр!$A:$A,'Остатки на счетах'!$A248,Реестр!$D:$D,"Счёт в Сбербанке")+'Остатки на счетах'!C247</f>
        <v>2462499.790000001</v>
      </c>
      <c r="D248" s="9">
        <f>SUMIFS(Реестр!$C:$C,Реестр!$A:$A,'Остатки на счетах'!$A248,Реестр!$D:$D,"Счёт в Альфа-Банке")+'Остатки на счетах'!D247</f>
        <v>43490.29000000027</v>
      </c>
    </row>
    <row r="249" spans="1:4" x14ac:dyDescent="0.3">
      <c r="A249" s="7">
        <v>41520</v>
      </c>
      <c r="B249" s="9">
        <f>SUMIFS(Реестр!$C:$C,Реестр!$A:$A,'Остатки на счетах'!$A249,Реестр!$D:$D,"Счёт в ВТБ 24")+'Остатки на счетах'!B248</f>
        <v>1634797.2500000009</v>
      </c>
      <c r="C249" s="9">
        <f>SUMIFS(Реестр!$C:$C,Реестр!$A:$A,'Остатки на счетах'!$A249,Реестр!$D:$D,"Счёт в Сбербанке")+'Остатки на счетах'!C248</f>
        <v>2462499.790000001</v>
      </c>
      <c r="D249" s="9">
        <f>SUMIFS(Реестр!$C:$C,Реестр!$A:$A,'Остатки на счетах'!$A249,Реестр!$D:$D,"Счёт в Альфа-Банке")+'Остатки на счетах'!D248</f>
        <v>43490.29000000027</v>
      </c>
    </row>
    <row r="250" spans="1:4" x14ac:dyDescent="0.3">
      <c r="A250" s="7">
        <v>41521</v>
      </c>
      <c r="B250" s="9">
        <f>SUMIFS(Реестр!$C:$C,Реестр!$A:$A,'Остатки на счетах'!$A250,Реестр!$D:$D,"Счёт в ВТБ 24")+'Остатки на счетах'!B249</f>
        <v>1634797.2500000009</v>
      </c>
      <c r="C250" s="9">
        <f>SUMIFS(Реестр!$C:$C,Реестр!$A:$A,'Остатки на счетах'!$A250,Реестр!$D:$D,"Счёт в Сбербанке")+'Остатки на счетах'!C249</f>
        <v>2462499.790000001</v>
      </c>
      <c r="D250" s="9">
        <f>SUMIFS(Реестр!$C:$C,Реестр!$A:$A,'Остатки на счетах'!$A250,Реестр!$D:$D,"Счёт в Альфа-Банке")+'Остатки на счетах'!D249</f>
        <v>43490.29000000027</v>
      </c>
    </row>
    <row r="251" spans="1:4" x14ac:dyDescent="0.3">
      <c r="A251" s="7">
        <v>41522</v>
      </c>
      <c r="B251" s="9">
        <f>SUMIFS(Реестр!$C:$C,Реестр!$A:$A,'Остатки на счетах'!$A251,Реестр!$D:$D,"Счёт в ВТБ 24")+'Остатки на счетах'!B250</f>
        <v>1634797.2500000009</v>
      </c>
      <c r="C251" s="9">
        <f>SUMIFS(Реестр!$C:$C,Реестр!$A:$A,'Остатки на счетах'!$A251,Реестр!$D:$D,"Счёт в Сбербанке")+'Остатки на счетах'!C250</f>
        <v>2462499.790000001</v>
      </c>
      <c r="D251" s="9">
        <f>SUMIFS(Реестр!$C:$C,Реестр!$A:$A,'Остатки на счетах'!$A251,Реестр!$D:$D,"Счёт в Альфа-Банке")+'Остатки на счетах'!D250</f>
        <v>43490.29000000027</v>
      </c>
    </row>
    <row r="252" spans="1:4" x14ac:dyDescent="0.3">
      <c r="A252" s="7">
        <v>41523</v>
      </c>
      <c r="B252" s="9">
        <f>SUMIFS(Реестр!$C:$C,Реестр!$A:$A,'Остатки на счетах'!$A252,Реестр!$D:$D,"Счёт в ВТБ 24")+'Остатки на счетах'!B251</f>
        <v>1634797.2500000009</v>
      </c>
      <c r="C252" s="9">
        <f>SUMIFS(Реестр!$C:$C,Реестр!$A:$A,'Остатки на счетах'!$A252,Реестр!$D:$D,"Счёт в Сбербанке")+'Остатки на счетах'!C251</f>
        <v>2462499.790000001</v>
      </c>
      <c r="D252" s="9">
        <f>SUMIFS(Реестр!$C:$C,Реестр!$A:$A,'Остатки на счетах'!$A252,Реестр!$D:$D,"Счёт в Альфа-Банке")+'Остатки на счетах'!D251</f>
        <v>43490.29000000027</v>
      </c>
    </row>
    <row r="253" spans="1:4" x14ac:dyDescent="0.3">
      <c r="A253" s="7">
        <v>41524</v>
      </c>
      <c r="B253" s="9">
        <f>SUMIFS(Реестр!$C:$C,Реестр!$A:$A,'Остатки на счетах'!$A253,Реестр!$D:$D,"Счёт в ВТБ 24")+'Остатки на счетах'!B252</f>
        <v>1634797.2500000009</v>
      </c>
      <c r="C253" s="9">
        <f>SUMIFS(Реестр!$C:$C,Реестр!$A:$A,'Остатки на счетах'!$A253,Реестр!$D:$D,"Счёт в Сбербанке")+'Остатки на счетах'!C252</f>
        <v>2462499.790000001</v>
      </c>
      <c r="D253" s="9">
        <f>SUMIFS(Реестр!$C:$C,Реестр!$A:$A,'Остатки на счетах'!$A253,Реестр!$D:$D,"Счёт в Альфа-Банке")+'Остатки на счетах'!D252</f>
        <v>43490.29000000027</v>
      </c>
    </row>
    <row r="254" spans="1:4" x14ac:dyDescent="0.3">
      <c r="A254" s="7">
        <v>41525</v>
      </c>
      <c r="B254" s="9">
        <f>SUMIFS(Реестр!$C:$C,Реестр!$A:$A,'Остатки на счетах'!$A254,Реестр!$D:$D,"Счёт в ВТБ 24")+'Остатки на счетах'!B253</f>
        <v>1634797.2500000009</v>
      </c>
      <c r="C254" s="9">
        <f>SUMIFS(Реестр!$C:$C,Реестр!$A:$A,'Остатки на счетах'!$A254,Реестр!$D:$D,"Счёт в Сбербанке")+'Остатки на счетах'!C253</f>
        <v>2462499.790000001</v>
      </c>
      <c r="D254" s="9">
        <f>SUMIFS(Реестр!$C:$C,Реестр!$A:$A,'Остатки на счетах'!$A254,Реестр!$D:$D,"Счёт в Альфа-Банке")+'Остатки на счетах'!D253</f>
        <v>43490.29000000027</v>
      </c>
    </row>
    <row r="255" spans="1:4" x14ac:dyDescent="0.3">
      <c r="A255" s="7">
        <v>41526</v>
      </c>
      <c r="B255" s="9">
        <f>SUMIFS(Реестр!$C:$C,Реестр!$A:$A,'Остатки на счетах'!$A255,Реестр!$D:$D,"Счёт в ВТБ 24")+'Остатки на счетах'!B254</f>
        <v>1634797.2500000009</v>
      </c>
      <c r="C255" s="9">
        <f>SUMIFS(Реестр!$C:$C,Реестр!$A:$A,'Остатки на счетах'!$A255,Реестр!$D:$D,"Счёт в Сбербанке")+'Остатки на счетах'!C254</f>
        <v>2462499.790000001</v>
      </c>
      <c r="D255" s="9">
        <f>SUMIFS(Реестр!$C:$C,Реестр!$A:$A,'Остатки на счетах'!$A255,Реестр!$D:$D,"Счёт в Альфа-Банке")+'Остатки на счетах'!D254</f>
        <v>43490.29000000027</v>
      </c>
    </row>
    <row r="256" spans="1:4" x14ac:dyDescent="0.3">
      <c r="A256" s="7">
        <v>41527</v>
      </c>
      <c r="B256" s="9">
        <f>SUMIFS(Реестр!$C:$C,Реестр!$A:$A,'Остатки на счетах'!$A256,Реестр!$D:$D,"Счёт в ВТБ 24")+'Остатки на счетах'!B255</f>
        <v>1634797.2500000009</v>
      </c>
      <c r="C256" s="9">
        <f>SUMIFS(Реестр!$C:$C,Реестр!$A:$A,'Остатки на счетах'!$A256,Реестр!$D:$D,"Счёт в Сбербанке")+'Остатки на счетах'!C255</f>
        <v>2462499.790000001</v>
      </c>
      <c r="D256" s="9">
        <f>SUMIFS(Реестр!$C:$C,Реестр!$A:$A,'Остатки на счетах'!$A256,Реестр!$D:$D,"Счёт в Альфа-Банке")+'Остатки на счетах'!D255</f>
        <v>43490.29000000027</v>
      </c>
    </row>
    <row r="257" spans="1:4" x14ac:dyDescent="0.3">
      <c r="A257" s="7">
        <v>41528</v>
      </c>
      <c r="B257" s="9">
        <f>SUMIFS(Реестр!$C:$C,Реестр!$A:$A,'Остатки на счетах'!$A257,Реестр!$D:$D,"Счёт в ВТБ 24")+'Остатки на счетах'!B256</f>
        <v>1634797.2500000009</v>
      </c>
      <c r="C257" s="9">
        <f>SUMIFS(Реестр!$C:$C,Реестр!$A:$A,'Остатки на счетах'!$A257,Реестр!$D:$D,"Счёт в Сбербанке")+'Остатки на счетах'!C256</f>
        <v>2462499.790000001</v>
      </c>
      <c r="D257" s="9">
        <f>SUMIFS(Реестр!$C:$C,Реестр!$A:$A,'Остатки на счетах'!$A257,Реестр!$D:$D,"Счёт в Альфа-Банке")+'Остатки на счетах'!D256</f>
        <v>43490.29000000027</v>
      </c>
    </row>
    <row r="258" spans="1:4" x14ac:dyDescent="0.3">
      <c r="A258" s="7">
        <v>41529</v>
      </c>
      <c r="B258" s="9">
        <f>SUMIFS(Реестр!$C:$C,Реестр!$A:$A,'Остатки на счетах'!$A258,Реестр!$D:$D,"Счёт в ВТБ 24")+'Остатки на счетах'!B257</f>
        <v>1634797.2500000009</v>
      </c>
      <c r="C258" s="9">
        <f>SUMIFS(Реестр!$C:$C,Реестр!$A:$A,'Остатки на счетах'!$A258,Реестр!$D:$D,"Счёт в Сбербанке")+'Остатки на счетах'!C257</f>
        <v>2462499.790000001</v>
      </c>
      <c r="D258" s="9">
        <f>SUMIFS(Реестр!$C:$C,Реестр!$A:$A,'Остатки на счетах'!$A258,Реестр!$D:$D,"Счёт в Альфа-Банке")+'Остатки на счетах'!D257</f>
        <v>43490.29000000027</v>
      </c>
    </row>
    <row r="259" spans="1:4" x14ac:dyDescent="0.3">
      <c r="A259" s="7">
        <v>41530</v>
      </c>
      <c r="B259" s="9">
        <f>SUMIFS(Реестр!$C:$C,Реестр!$A:$A,'Остатки на счетах'!$A259,Реестр!$D:$D,"Счёт в ВТБ 24")+'Остатки на счетах'!B258</f>
        <v>1634797.2500000009</v>
      </c>
      <c r="C259" s="9">
        <f>SUMIFS(Реестр!$C:$C,Реестр!$A:$A,'Остатки на счетах'!$A259,Реестр!$D:$D,"Счёт в Сбербанке")+'Остатки на счетах'!C258</f>
        <v>2462499.790000001</v>
      </c>
      <c r="D259" s="9">
        <f>SUMIFS(Реестр!$C:$C,Реестр!$A:$A,'Остатки на счетах'!$A259,Реестр!$D:$D,"Счёт в Альфа-Банке")+'Остатки на счетах'!D258</f>
        <v>43490.29000000027</v>
      </c>
    </row>
    <row r="260" spans="1:4" x14ac:dyDescent="0.3">
      <c r="A260" s="7">
        <v>41531</v>
      </c>
      <c r="B260" s="9">
        <f>SUMIFS(Реестр!$C:$C,Реестр!$A:$A,'Остатки на счетах'!$A260,Реестр!$D:$D,"Счёт в ВТБ 24")+'Остатки на счетах'!B259</f>
        <v>1634797.2500000009</v>
      </c>
      <c r="C260" s="9">
        <f>SUMIFS(Реестр!$C:$C,Реестр!$A:$A,'Остатки на счетах'!$A260,Реестр!$D:$D,"Счёт в Сбербанке")+'Остатки на счетах'!C259</f>
        <v>2462499.790000001</v>
      </c>
      <c r="D260" s="9">
        <f>SUMIFS(Реестр!$C:$C,Реестр!$A:$A,'Остатки на счетах'!$A260,Реестр!$D:$D,"Счёт в Альфа-Банке")+'Остатки на счетах'!D259</f>
        <v>43490.29000000027</v>
      </c>
    </row>
    <row r="261" spans="1:4" x14ac:dyDescent="0.3">
      <c r="A261" s="7">
        <v>41532</v>
      </c>
      <c r="B261" s="9">
        <f>SUMIFS(Реестр!$C:$C,Реестр!$A:$A,'Остатки на счетах'!$A261,Реестр!$D:$D,"Счёт в ВТБ 24")+'Остатки на счетах'!B260</f>
        <v>1634797.2500000009</v>
      </c>
      <c r="C261" s="9">
        <f>SUMIFS(Реестр!$C:$C,Реестр!$A:$A,'Остатки на счетах'!$A261,Реестр!$D:$D,"Счёт в Сбербанке")+'Остатки на счетах'!C260</f>
        <v>2462499.790000001</v>
      </c>
      <c r="D261" s="9">
        <f>SUMIFS(Реестр!$C:$C,Реестр!$A:$A,'Остатки на счетах'!$A261,Реестр!$D:$D,"Счёт в Альфа-Банке")+'Остатки на счетах'!D260</f>
        <v>43490.29000000027</v>
      </c>
    </row>
    <row r="262" spans="1:4" x14ac:dyDescent="0.3">
      <c r="A262" s="7">
        <v>41533</v>
      </c>
      <c r="B262" s="9">
        <f>SUMIFS(Реестр!$C:$C,Реестр!$A:$A,'Остатки на счетах'!$A262,Реестр!$D:$D,"Счёт в ВТБ 24")+'Остатки на счетах'!B261</f>
        <v>1634797.2500000009</v>
      </c>
      <c r="C262" s="9">
        <f>SUMIFS(Реестр!$C:$C,Реестр!$A:$A,'Остатки на счетах'!$A262,Реестр!$D:$D,"Счёт в Сбербанке")+'Остатки на счетах'!C261</f>
        <v>2462499.790000001</v>
      </c>
      <c r="D262" s="9">
        <f>SUMIFS(Реестр!$C:$C,Реестр!$A:$A,'Остатки на счетах'!$A262,Реестр!$D:$D,"Счёт в Альфа-Банке")+'Остатки на счетах'!D261</f>
        <v>43490.29000000027</v>
      </c>
    </row>
    <row r="263" spans="1:4" x14ac:dyDescent="0.3">
      <c r="A263" s="7">
        <v>41534</v>
      </c>
      <c r="B263" s="9">
        <f>SUMIFS(Реестр!$C:$C,Реестр!$A:$A,'Остатки на счетах'!$A263,Реестр!$D:$D,"Счёт в ВТБ 24")+'Остатки на счетах'!B262</f>
        <v>1634797.2500000009</v>
      </c>
      <c r="C263" s="9">
        <f>SUMIFS(Реестр!$C:$C,Реестр!$A:$A,'Остатки на счетах'!$A263,Реестр!$D:$D,"Счёт в Сбербанке")+'Остатки на счетах'!C262</f>
        <v>2462499.790000001</v>
      </c>
      <c r="D263" s="9">
        <f>SUMIFS(Реестр!$C:$C,Реестр!$A:$A,'Остатки на счетах'!$A263,Реестр!$D:$D,"Счёт в Альфа-Банке")+'Остатки на счетах'!D262</f>
        <v>43490.29000000027</v>
      </c>
    </row>
    <row r="264" spans="1:4" x14ac:dyDescent="0.3">
      <c r="A264" s="7">
        <v>41535</v>
      </c>
      <c r="B264" s="9">
        <f>SUMIFS(Реестр!$C:$C,Реестр!$A:$A,'Остатки на счетах'!$A264,Реестр!$D:$D,"Счёт в ВТБ 24")+'Остатки на счетах'!B263</f>
        <v>1634797.2500000009</v>
      </c>
      <c r="C264" s="9">
        <f>SUMIFS(Реестр!$C:$C,Реестр!$A:$A,'Остатки на счетах'!$A264,Реестр!$D:$D,"Счёт в Сбербанке")+'Остатки на счетах'!C263</f>
        <v>2462499.790000001</v>
      </c>
      <c r="D264" s="9">
        <f>SUMIFS(Реестр!$C:$C,Реестр!$A:$A,'Остатки на счетах'!$A264,Реестр!$D:$D,"Счёт в Альфа-Банке")+'Остатки на счетах'!D263</f>
        <v>43490.29000000027</v>
      </c>
    </row>
    <row r="265" spans="1:4" x14ac:dyDescent="0.3">
      <c r="A265" s="7">
        <v>41536</v>
      </c>
      <c r="B265" s="9">
        <f>SUMIFS(Реестр!$C:$C,Реестр!$A:$A,'Остатки на счетах'!$A265,Реестр!$D:$D,"Счёт в ВТБ 24")+'Остатки на счетах'!B264</f>
        <v>1634797.2500000009</v>
      </c>
      <c r="C265" s="9">
        <f>SUMIFS(Реестр!$C:$C,Реестр!$A:$A,'Остатки на счетах'!$A265,Реестр!$D:$D,"Счёт в Сбербанке")+'Остатки на счетах'!C264</f>
        <v>2462499.790000001</v>
      </c>
      <c r="D265" s="9">
        <f>SUMIFS(Реестр!$C:$C,Реестр!$A:$A,'Остатки на счетах'!$A265,Реестр!$D:$D,"Счёт в Альфа-Банке")+'Остатки на счетах'!D264</f>
        <v>43490.29000000027</v>
      </c>
    </row>
    <row r="266" spans="1:4" x14ac:dyDescent="0.3">
      <c r="A266" s="7">
        <v>41537</v>
      </c>
      <c r="B266" s="9">
        <f>SUMIFS(Реестр!$C:$C,Реестр!$A:$A,'Остатки на счетах'!$A266,Реестр!$D:$D,"Счёт в ВТБ 24")+'Остатки на счетах'!B265</f>
        <v>1634797.2500000009</v>
      </c>
      <c r="C266" s="9">
        <f>SUMIFS(Реестр!$C:$C,Реестр!$A:$A,'Остатки на счетах'!$A266,Реестр!$D:$D,"Счёт в Сбербанке")+'Остатки на счетах'!C265</f>
        <v>2462499.790000001</v>
      </c>
      <c r="D266" s="9">
        <f>SUMIFS(Реестр!$C:$C,Реестр!$A:$A,'Остатки на счетах'!$A266,Реестр!$D:$D,"Счёт в Альфа-Банке")+'Остатки на счетах'!D265</f>
        <v>43490.29000000027</v>
      </c>
    </row>
    <row r="267" spans="1:4" x14ac:dyDescent="0.3">
      <c r="A267" s="7">
        <v>41538</v>
      </c>
      <c r="B267" s="9">
        <f>SUMIFS(Реестр!$C:$C,Реестр!$A:$A,'Остатки на счетах'!$A267,Реестр!$D:$D,"Счёт в ВТБ 24")+'Остатки на счетах'!B266</f>
        <v>1634797.2500000009</v>
      </c>
      <c r="C267" s="9">
        <f>SUMIFS(Реестр!$C:$C,Реестр!$A:$A,'Остатки на счетах'!$A267,Реестр!$D:$D,"Счёт в Сбербанке")+'Остатки на счетах'!C266</f>
        <v>2462499.790000001</v>
      </c>
      <c r="D267" s="9">
        <f>SUMIFS(Реестр!$C:$C,Реестр!$A:$A,'Остатки на счетах'!$A267,Реестр!$D:$D,"Счёт в Альфа-Банке")+'Остатки на счетах'!D266</f>
        <v>43490.29000000027</v>
      </c>
    </row>
    <row r="268" spans="1:4" x14ac:dyDescent="0.3">
      <c r="A268" s="7">
        <v>41539</v>
      </c>
      <c r="B268" s="9">
        <f>SUMIFS(Реестр!$C:$C,Реестр!$A:$A,'Остатки на счетах'!$A268,Реестр!$D:$D,"Счёт в ВТБ 24")+'Остатки на счетах'!B267</f>
        <v>1634797.2500000009</v>
      </c>
      <c r="C268" s="9">
        <f>SUMIFS(Реестр!$C:$C,Реестр!$A:$A,'Остатки на счетах'!$A268,Реестр!$D:$D,"Счёт в Сбербанке")+'Остатки на счетах'!C267</f>
        <v>2462499.790000001</v>
      </c>
      <c r="D268" s="9">
        <f>SUMIFS(Реестр!$C:$C,Реестр!$A:$A,'Остатки на счетах'!$A268,Реестр!$D:$D,"Счёт в Альфа-Банке")+'Остатки на счетах'!D267</f>
        <v>43490.29000000027</v>
      </c>
    </row>
    <row r="269" spans="1:4" x14ac:dyDescent="0.3">
      <c r="A269" s="7">
        <v>41540</v>
      </c>
      <c r="B269" s="9">
        <f>SUMIFS(Реестр!$C:$C,Реестр!$A:$A,'Остатки на счетах'!$A269,Реестр!$D:$D,"Счёт в ВТБ 24")+'Остатки на счетах'!B268</f>
        <v>1634797.2500000009</v>
      </c>
      <c r="C269" s="9">
        <f>SUMIFS(Реестр!$C:$C,Реестр!$A:$A,'Остатки на счетах'!$A269,Реестр!$D:$D,"Счёт в Сбербанке")+'Остатки на счетах'!C268</f>
        <v>2462499.790000001</v>
      </c>
      <c r="D269" s="9">
        <f>SUMIFS(Реестр!$C:$C,Реестр!$A:$A,'Остатки на счетах'!$A269,Реестр!$D:$D,"Счёт в Альфа-Банке")+'Остатки на счетах'!D268</f>
        <v>43490.29000000027</v>
      </c>
    </row>
    <row r="270" spans="1:4" x14ac:dyDescent="0.3">
      <c r="A270" s="7">
        <v>41541</v>
      </c>
      <c r="B270" s="9">
        <f>SUMIFS(Реестр!$C:$C,Реестр!$A:$A,'Остатки на счетах'!$A270,Реестр!$D:$D,"Счёт в ВТБ 24")+'Остатки на счетах'!B269</f>
        <v>1634797.2500000009</v>
      </c>
      <c r="C270" s="9">
        <f>SUMIFS(Реестр!$C:$C,Реестр!$A:$A,'Остатки на счетах'!$A270,Реестр!$D:$D,"Счёт в Сбербанке")+'Остатки на счетах'!C269</f>
        <v>2462499.790000001</v>
      </c>
      <c r="D270" s="9">
        <f>SUMIFS(Реестр!$C:$C,Реестр!$A:$A,'Остатки на счетах'!$A270,Реестр!$D:$D,"Счёт в Альфа-Банке")+'Остатки на счетах'!D269</f>
        <v>43490.29000000027</v>
      </c>
    </row>
    <row r="271" spans="1:4" x14ac:dyDescent="0.3">
      <c r="A271" s="7">
        <v>41542</v>
      </c>
      <c r="B271" s="9">
        <f>SUMIFS(Реестр!$C:$C,Реестр!$A:$A,'Остатки на счетах'!$A271,Реестр!$D:$D,"Счёт в ВТБ 24")+'Остатки на счетах'!B270</f>
        <v>1634797.2500000009</v>
      </c>
      <c r="C271" s="9">
        <f>SUMIFS(Реестр!$C:$C,Реестр!$A:$A,'Остатки на счетах'!$A271,Реестр!$D:$D,"Счёт в Сбербанке")+'Остатки на счетах'!C270</f>
        <v>2462499.790000001</v>
      </c>
      <c r="D271" s="9">
        <f>SUMIFS(Реестр!$C:$C,Реестр!$A:$A,'Остатки на счетах'!$A271,Реестр!$D:$D,"Счёт в Альфа-Банке")+'Остатки на счетах'!D270</f>
        <v>43490.29000000027</v>
      </c>
    </row>
    <row r="272" spans="1:4" x14ac:dyDescent="0.3">
      <c r="A272" s="7">
        <v>41543</v>
      </c>
      <c r="B272" s="9">
        <f>SUMIFS(Реестр!$C:$C,Реестр!$A:$A,'Остатки на счетах'!$A272,Реестр!$D:$D,"Счёт в ВТБ 24")+'Остатки на счетах'!B271</f>
        <v>1634797.2500000009</v>
      </c>
      <c r="C272" s="9">
        <f>SUMIFS(Реестр!$C:$C,Реестр!$A:$A,'Остатки на счетах'!$A272,Реестр!$D:$D,"Счёт в Сбербанке")+'Остатки на счетах'!C271</f>
        <v>2462499.790000001</v>
      </c>
      <c r="D272" s="9">
        <f>SUMIFS(Реестр!$C:$C,Реестр!$A:$A,'Остатки на счетах'!$A272,Реестр!$D:$D,"Счёт в Альфа-Банке")+'Остатки на счетах'!D271</f>
        <v>43490.29000000027</v>
      </c>
    </row>
    <row r="273" spans="1:4" x14ac:dyDescent="0.3">
      <c r="A273" s="7">
        <v>41544</v>
      </c>
      <c r="B273" s="9">
        <f>SUMIFS(Реестр!$C:$C,Реестр!$A:$A,'Остатки на счетах'!$A273,Реестр!$D:$D,"Счёт в ВТБ 24")+'Остатки на счетах'!B272</f>
        <v>1634797.2500000009</v>
      </c>
      <c r="C273" s="9">
        <f>SUMIFS(Реестр!$C:$C,Реестр!$A:$A,'Остатки на счетах'!$A273,Реестр!$D:$D,"Счёт в Сбербанке")+'Остатки на счетах'!C272</f>
        <v>2462499.790000001</v>
      </c>
      <c r="D273" s="9">
        <f>SUMIFS(Реестр!$C:$C,Реестр!$A:$A,'Остатки на счетах'!$A273,Реестр!$D:$D,"Счёт в Альфа-Банке")+'Остатки на счетах'!D272</f>
        <v>43490.29000000027</v>
      </c>
    </row>
    <row r="274" spans="1:4" x14ac:dyDescent="0.3">
      <c r="A274" s="7">
        <v>41545</v>
      </c>
      <c r="B274" s="9">
        <f>SUMIFS(Реестр!$C:$C,Реестр!$A:$A,'Остатки на счетах'!$A274,Реестр!$D:$D,"Счёт в ВТБ 24")+'Остатки на счетах'!B273</f>
        <v>1634797.2500000009</v>
      </c>
      <c r="C274" s="9">
        <f>SUMIFS(Реестр!$C:$C,Реестр!$A:$A,'Остатки на счетах'!$A274,Реестр!$D:$D,"Счёт в Сбербанке")+'Остатки на счетах'!C273</f>
        <v>2462499.790000001</v>
      </c>
      <c r="D274" s="9">
        <f>SUMIFS(Реестр!$C:$C,Реестр!$A:$A,'Остатки на счетах'!$A274,Реестр!$D:$D,"Счёт в Альфа-Банке")+'Остатки на счетах'!D273</f>
        <v>43490.29000000027</v>
      </c>
    </row>
    <row r="275" spans="1:4" x14ac:dyDescent="0.3">
      <c r="A275" s="7">
        <v>41546</v>
      </c>
      <c r="B275" s="9">
        <f>SUMIFS(Реестр!$C:$C,Реестр!$A:$A,'Остатки на счетах'!$A275,Реестр!$D:$D,"Счёт в ВТБ 24")+'Остатки на счетах'!B274</f>
        <v>1634797.2500000009</v>
      </c>
      <c r="C275" s="9">
        <f>SUMIFS(Реестр!$C:$C,Реестр!$A:$A,'Остатки на счетах'!$A275,Реестр!$D:$D,"Счёт в Сбербанке")+'Остатки на счетах'!C274</f>
        <v>2462499.790000001</v>
      </c>
      <c r="D275" s="9">
        <f>SUMIFS(Реестр!$C:$C,Реестр!$A:$A,'Остатки на счетах'!$A275,Реестр!$D:$D,"Счёт в Альфа-Банке")+'Остатки на счетах'!D274</f>
        <v>43490.29000000027</v>
      </c>
    </row>
    <row r="276" spans="1:4" x14ac:dyDescent="0.3">
      <c r="A276" s="7">
        <v>41547</v>
      </c>
      <c r="B276" s="9">
        <f>SUMIFS(Реестр!$C:$C,Реестр!$A:$A,'Остатки на счетах'!$A276,Реестр!$D:$D,"Счёт в ВТБ 24")+'Остатки на счетах'!B275</f>
        <v>1634797.2500000009</v>
      </c>
      <c r="C276" s="9">
        <f>SUMIFS(Реестр!$C:$C,Реестр!$A:$A,'Остатки на счетах'!$A276,Реестр!$D:$D,"Счёт в Сбербанке")+'Остатки на счетах'!C275</f>
        <v>2462499.790000001</v>
      </c>
      <c r="D276" s="9">
        <f>SUMIFS(Реестр!$C:$C,Реестр!$A:$A,'Остатки на счетах'!$A276,Реестр!$D:$D,"Счёт в Альфа-Банке")+'Остатки на счетах'!D275</f>
        <v>43490.29000000027</v>
      </c>
    </row>
    <row r="277" spans="1:4" x14ac:dyDescent="0.3">
      <c r="A277" s="7">
        <v>41548</v>
      </c>
      <c r="B277" s="9">
        <f>SUMIFS(Реестр!$C:$C,Реестр!$A:$A,'Остатки на счетах'!$A277,Реестр!$D:$D,"Счёт в ВТБ 24")+'Остатки на счетах'!B276</f>
        <v>1634797.2500000009</v>
      </c>
      <c r="C277" s="9">
        <f>SUMIFS(Реестр!$C:$C,Реестр!$A:$A,'Остатки на счетах'!$A277,Реестр!$D:$D,"Счёт в Сбербанке")+'Остатки на счетах'!C276</f>
        <v>2462499.790000001</v>
      </c>
      <c r="D277" s="9">
        <f>SUMIFS(Реестр!$C:$C,Реестр!$A:$A,'Остатки на счетах'!$A277,Реестр!$D:$D,"Счёт в Альфа-Банке")+'Остатки на счетах'!D276</f>
        <v>43490.29000000027</v>
      </c>
    </row>
    <row r="278" spans="1:4" x14ac:dyDescent="0.3">
      <c r="A278" s="7">
        <v>41549</v>
      </c>
      <c r="B278" s="9">
        <f>SUMIFS(Реестр!$C:$C,Реестр!$A:$A,'Остатки на счетах'!$A278,Реестр!$D:$D,"Счёт в ВТБ 24")+'Остатки на счетах'!B277</f>
        <v>1634797.2500000009</v>
      </c>
      <c r="C278" s="9">
        <f>SUMIFS(Реестр!$C:$C,Реестр!$A:$A,'Остатки на счетах'!$A278,Реестр!$D:$D,"Счёт в Сбербанке")+'Остатки на счетах'!C277</f>
        <v>2462499.790000001</v>
      </c>
      <c r="D278" s="9">
        <f>SUMIFS(Реестр!$C:$C,Реестр!$A:$A,'Остатки на счетах'!$A278,Реестр!$D:$D,"Счёт в Альфа-Банке")+'Остатки на счетах'!D277</f>
        <v>43490.29000000027</v>
      </c>
    </row>
    <row r="279" spans="1:4" x14ac:dyDescent="0.3">
      <c r="A279" s="7">
        <v>41550</v>
      </c>
      <c r="B279" s="9">
        <f>SUMIFS(Реестр!$C:$C,Реестр!$A:$A,'Остатки на счетах'!$A279,Реестр!$D:$D,"Счёт в ВТБ 24")+'Остатки на счетах'!B278</f>
        <v>1634797.2500000009</v>
      </c>
      <c r="C279" s="9">
        <f>SUMIFS(Реестр!$C:$C,Реестр!$A:$A,'Остатки на счетах'!$A279,Реестр!$D:$D,"Счёт в Сбербанке")+'Остатки на счетах'!C278</f>
        <v>2462499.790000001</v>
      </c>
      <c r="D279" s="9">
        <f>SUMIFS(Реестр!$C:$C,Реестр!$A:$A,'Остатки на счетах'!$A279,Реестр!$D:$D,"Счёт в Альфа-Банке")+'Остатки на счетах'!D278</f>
        <v>43490.29000000027</v>
      </c>
    </row>
    <row r="280" spans="1:4" x14ac:dyDescent="0.3">
      <c r="A280" s="7">
        <v>41551</v>
      </c>
      <c r="B280" s="9">
        <f>SUMIFS(Реестр!$C:$C,Реестр!$A:$A,'Остатки на счетах'!$A280,Реестр!$D:$D,"Счёт в ВТБ 24")+'Остатки на счетах'!B279</f>
        <v>1634797.2500000009</v>
      </c>
      <c r="C280" s="9">
        <f>SUMIFS(Реестр!$C:$C,Реестр!$A:$A,'Остатки на счетах'!$A280,Реестр!$D:$D,"Счёт в Сбербанке")+'Остатки на счетах'!C279</f>
        <v>2462499.790000001</v>
      </c>
      <c r="D280" s="9">
        <f>SUMIFS(Реестр!$C:$C,Реестр!$A:$A,'Остатки на счетах'!$A280,Реестр!$D:$D,"Счёт в Альфа-Банке")+'Остатки на счетах'!D279</f>
        <v>43490.29000000027</v>
      </c>
    </row>
    <row r="281" spans="1:4" x14ac:dyDescent="0.3">
      <c r="A281" s="7">
        <v>41552</v>
      </c>
      <c r="B281" s="9">
        <f>SUMIFS(Реестр!$C:$C,Реестр!$A:$A,'Остатки на счетах'!$A281,Реестр!$D:$D,"Счёт в ВТБ 24")+'Остатки на счетах'!B280</f>
        <v>1634797.2500000009</v>
      </c>
      <c r="C281" s="9">
        <f>SUMIFS(Реестр!$C:$C,Реестр!$A:$A,'Остатки на счетах'!$A281,Реестр!$D:$D,"Счёт в Сбербанке")+'Остатки на счетах'!C280</f>
        <v>2462499.790000001</v>
      </c>
      <c r="D281" s="9">
        <f>SUMIFS(Реестр!$C:$C,Реестр!$A:$A,'Остатки на счетах'!$A281,Реестр!$D:$D,"Счёт в Альфа-Банке")+'Остатки на счетах'!D280</f>
        <v>43490.29000000027</v>
      </c>
    </row>
    <row r="282" spans="1:4" x14ac:dyDescent="0.3">
      <c r="A282" s="7">
        <v>41553</v>
      </c>
      <c r="B282" s="9">
        <f>SUMIFS(Реестр!$C:$C,Реестр!$A:$A,'Остатки на счетах'!$A282,Реестр!$D:$D,"Счёт в ВТБ 24")+'Остатки на счетах'!B281</f>
        <v>1634797.2500000009</v>
      </c>
      <c r="C282" s="9">
        <f>SUMIFS(Реестр!$C:$C,Реестр!$A:$A,'Остатки на счетах'!$A282,Реестр!$D:$D,"Счёт в Сбербанке")+'Остатки на счетах'!C281</f>
        <v>2462499.790000001</v>
      </c>
      <c r="D282" s="9">
        <f>SUMIFS(Реестр!$C:$C,Реестр!$A:$A,'Остатки на счетах'!$A282,Реестр!$D:$D,"Счёт в Альфа-Банке")+'Остатки на счетах'!D281</f>
        <v>43490.29000000027</v>
      </c>
    </row>
    <row r="283" spans="1:4" x14ac:dyDescent="0.3">
      <c r="A283" s="7">
        <v>41554</v>
      </c>
      <c r="B283" s="9">
        <f>SUMIFS(Реестр!$C:$C,Реестр!$A:$A,'Остатки на счетах'!$A283,Реестр!$D:$D,"Счёт в ВТБ 24")+'Остатки на счетах'!B282</f>
        <v>1634797.2500000009</v>
      </c>
      <c r="C283" s="9">
        <f>SUMIFS(Реестр!$C:$C,Реестр!$A:$A,'Остатки на счетах'!$A283,Реестр!$D:$D,"Счёт в Сбербанке")+'Остатки на счетах'!C282</f>
        <v>2462499.790000001</v>
      </c>
      <c r="D283" s="9">
        <f>SUMIFS(Реестр!$C:$C,Реестр!$A:$A,'Остатки на счетах'!$A283,Реестр!$D:$D,"Счёт в Альфа-Банке")+'Остатки на счетах'!D282</f>
        <v>43490.29000000027</v>
      </c>
    </row>
    <row r="284" spans="1:4" x14ac:dyDescent="0.3">
      <c r="A284" s="7">
        <v>41555</v>
      </c>
      <c r="B284" s="9">
        <f>SUMIFS(Реестр!$C:$C,Реестр!$A:$A,'Остатки на счетах'!$A284,Реестр!$D:$D,"Счёт в ВТБ 24")+'Остатки на счетах'!B283</f>
        <v>1634797.2500000009</v>
      </c>
      <c r="C284" s="9">
        <f>SUMIFS(Реестр!$C:$C,Реестр!$A:$A,'Остатки на счетах'!$A284,Реестр!$D:$D,"Счёт в Сбербанке")+'Остатки на счетах'!C283</f>
        <v>2462499.790000001</v>
      </c>
      <c r="D284" s="9">
        <f>SUMIFS(Реестр!$C:$C,Реестр!$A:$A,'Остатки на счетах'!$A284,Реестр!$D:$D,"Счёт в Альфа-Банке")+'Остатки на счетах'!D283</f>
        <v>43490.29000000027</v>
      </c>
    </row>
    <row r="285" spans="1:4" x14ac:dyDescent="0.3">
      <c r="A285" s="7">
        <v>41556</v>
      </c>
      <c r="B285" s="9">
        <f>SUMIFS(Реестр!$C:$C,Реестр!$A:$A,'Остатки на счетах'!$A285,Реестр!$D:$D,"Счёт в ВТБ 24")+'Остатки на счетах'!B284</f>
        <v>1634797.2500000009</v>
      </c>
      <c r="C285" s="9">
        <f>SUMIFS(Реестр!$C:$C,Реестр!$A:$A,'Остатки на счетах'!$A285,Реестр!$D:$D,"Счёт в Сбербанке")+'Остатки на счетах'!C284</f>
        <v>2462499.790000001</v>
      </c>
      <c r="D285" s="9">
        <f>SUMIFS(Реестр!$C:$C,Реестр!$A:$A,'Остатки на счетах'!$A285,Реестр!$D:$D,"Счёт в Альфа-Банке")+'Остатки на счетах'!D284</f>
        <v>43490.29000000027</v>
      </c>
    </row>
    <row r="286" spans="1:4" x14ac:dyDescent="0.3">
      <c r="A286" s="7">
        <v>41557</v>
      </c>
      <c r="B286" s="9">
        <f>SUMIFS(Реестр!$C:$C,Реестр!$A:$A,'Остатки на счетах'!$A286,Реестр!$D:$D,"Счёт в ВТБ 24")+'Остатки на счетах'!B285</f>
        <v>1634797.2500000009</v>
      </c>
      <c r="C286" s="9">
        <f>SUMIFS(Реестр!$C:$C,Реестр!$A:$A,'Остатки на счетах'!$A286,Реестр!$D:$D,"Счёт в Сбербанке")+'Остатки на счетах'!C285</f>
        <v>2462499.790000001</v>
      </c>
      <c r="D286" s="9">
        <f>SUMIFS(Реестр!$C:$C,Реестр!$A:$A,'Остатки на счетах'!$A286,Реестр!$D:$D,"Счёт в Альфа-Банке")+'Остатки на счетах'!D285</f>
        <v>43490.29000000027</v>
      </c>
    </row>
    <row r="287" spans="1:4" x14ac:dyDescent="0.3">
      <c r="A287" s="7">
        <v>41558</v>
      </c>
      <c r="B287" s="9">
        <f>SUMIFS(Реестр!$C:$C,Реестр!$A:$A,'Остатки на счетах'!$A287,Реестр!$D:$D,"Счёт в ВТБ 24")+'Остатки на счетах'!B286</f>
        <v>1634797.2500000009</v>
      </c>
      <c r="C287" s="9">
        <f>SUMIFS(Реестр!$C:$C,Реестр!$A:$A,'Остатки на счетах'!$A287,Реестр!$D:$D,"Счёт в Сбербанке")+'Остатки на счетах'!C286</f>
        <v>2462499.790000001</v>
      </c>
      <c r="D287" s="9">
        <f>SUMIFS(Реестр!$C:$C,Реестр!$A:$A,'Остатки на счетах'!$A287,Реестр!$D:$D,"Счёт в Альфа-Банке")+'Остатки на счетах'!D286</f>
        <v>43490.29000000027</v>
      </c>
    </row>
    <row r="288" spans="1:4" x14ac:dyDescent="0.3">
      <c r="A288" s="7">
        <v>41559</v>
      </c>
      <c r="B288" s="9">
        <f>SUMIFS(Реестр!$C:$C,Реестр!$A:$A,'Остатки на счетах'!$A288,Реестр!$D:$D,"Счёт в ВТБ 24")+'Остатки на счетах'!B287</f>
        <v>1634797.2500000009</v>
      </c>
      <c r="C288" s="9">
        <f>SUMIFS(Реестр!$C:$C,Реестр!$A:$A,'Остатки на счетах'!$A288,Реестр!$D:$D,"Счёт в Сбербанке")+'Остатки на счетах'!C287</f>
        <v>2462499.790000001</v>
      </c>
      <c r="D288" s="9">
        <f>SUMIFS(Реестр!$C:$C,Реестр!$A:$A,'Остатки на счетах'!$A288,Реестр!$D:$D,"Счёт в Альфа-Банке")+'Остатки на счетах'!D287</f>
        <v>43490.29000000027</v>
      </c>
    </row>
    <row r="289" spans="1:4" x14ac:dyDescent="0.3">
      <c r="A289" s="7">
        <v>41560</v>
      </c>
      <c r="B289" s="9">
        <f>SUMIFS(Реестр!$C:$C,Реестр!$A:$A,'Остатки на счетах'!$A289,Реестр!$D:$D,"Счёт в ВТБ 24")+'Остатки на счетах'!B288</f>
        <v>1634797.2500000009</v>
      </c>
      <c r="C289" s="9">
        <f>SUMIFS(Реестр!$C:$C,Реестр!$A:$A,'Остатки на счетах'!$A289,Реестр!$D:$D,"Счёт в Сбербанке")+'Остатки на счетах'!C288</f>
        <v>2462499.790000001</v>
      </c>
      <c r="D289" s="9">
        <f>SUMIFS(Реестр!$C:$C,Реестр!$A:$A,'Остатки на счетах'!$A289,Реестр!$D:$D,"Счёт в Альфа-Банке")+'Остатки на счетах'!D288</f>
        <v>43490.29000000027</v>
      </c>
    </row>
    <row r="290" spans="1:4" x14ac:dyDescent="0.3">
      <c r="A290" s="7">
        <v>41561</v>
      </c>
      <c r="B290" s="9">
        <f>SUMIFS(Реестр!$C:$C,Реестр!$A:$A,'Остатки на счетах'!$A290,Реестр!$D:$D,"Счёт в ВТБ 24")+'Остатки на счетах'!B289</f>
        <v>1634797.2500000009</v>
      </c>
      <c r="C290" s="9">
        <f>SUMIFS(Реестр!$C:$C,Реестр!$A:$A,'Остатки на счетах'!$A290,Реестр!$D:$D,"Счёт в Сбербанке")+'Остатки на счетах'!C289</f>
        <v>2462499.790000001</v>
      </c>
      <c r="D290" s="9">
        <f>SUMIFS(Реестр!$C:$C,Реестр!$A:$A,'Остатки на счетах'!$A290,Реестр!$D:$D,"Счёт в Альфа-Банке")+'Остатки на счетах'!D289</f>
        <v>43490.29000000027</v>
      </c>
    </row>
    <row r="291" spans="1:4" x14ac:dyDescent="0.3">
      <c r="A291" s="7">
        <v>41562</v>
      </c>
      <c r="B291" s="9">
        <f>SUMIFS(Реестр!$C:$C,Реестр!$A:$A,'Остатки на счетах'!$A291,Реестр!$D:$D,"Счёт в ВТБ 24")+'Остатки на счетах'!B290</f>
        <v>1634797.2500000009</v>
      </c>
      <c r="C291" s="9">
        <f>SUMIFS(Реестр!$C:$C,Реестр!$A:$A,'Остатки на счетах'!$A291,Реестр!$D:$D,"Счёт в Сбербанке")+'Остатки на счетах'!C290</f>
        <v>2462499.790000001</v>
      </c>
      <c r="D291" s="9">
        <f>SUMIFS(Реестр!$C:$C,Реестр!$A:$A,'Остатки на счетах'!$A291,Реестр!$D:$D,"Счёт в Альфа-Банке")+'Остатки на счетах'!D290</f>
        <v>43490.29000000027</v>
      </c>
    </row>
    <row r="292" spans="1:4" x14ac:dyDescent="0.3">
      <c r="A292" s="7">
        <v>41563</v>
      </c>
      <c r="B292" s="9">
        <f>SUMIFS(Реестр!$C:$C,Реестр!$A:$A,'Остатки на счетах'!$A292,Реестр!$D:$D,"Счёт в ВТБ 24")+'Остатки на счетах'!B291</f>
        <v>1634797.2500000009</v>
      </c>
      <c r="C292" s="9">
        <f>SUMIFS(Реестр!$C:$C,Реестр!$A:$A,'Остатки на счетах'!$A292,Реестр!$D:$D,"Счёт в Сбербанке")+'Остатки на счетах'!C291</f>
        <v>2462499.790000001</v>
      </c>
      <c r="D292" s="9">
        <f>SUMIFS(Реестр!$C:$C,Реестр!$A:$A,'Остатки на счетах'!$A292,Реестр!$D:$D,"Счёт в Альфа-Банке")+'Остатки на счетах'!D291</f>
        <v>43490.29000000027</v>
      </c>
    </row>
    <row r="293" spans="1:4" x14ac:dyDescent="0.3">
      <c r="A293" s="7">
        <v>41564</v>
      </c>
      <c r="B293" s="9">
        <f>SUMIFS(Реестр!$C:$C,Реестр!$A:$A,'Остатки на счетах'!$A293,Реестр!$D:$D,"Счёт в ВТБ 24")+'Остатки на счетах'!B292</f>
        <v>1634797.2500000009</v>
      </c>
      <c r="C293" s="9">
        <f>SUMIFS(Реестр!$C:$C,Реестр!$A:$A,'Остатки на счетах'!$A293,Реестр!$D:$D,"Счёт в Сбербанке")+'Остатки на счетах'!C292</f>
        <v>2462499.790000001</v>
      </c>
      <c r="D293" s="9">
        <f>SUMIFS(Реестр!$C:$C,Реестр!$A:$A,'Остатки на счетах'!$A293,Реестр!$D:$D,"Счёт в Альфа-Банке")+'Остатки на счетах'!D292</f>
        <v>43490.29000000027</v>
      </c>
    </row>
    <row r="294" spans="1:4" x14ac:dyDescent="0.3">
      <c r="A294" s="7">
        <v>41565</v>
      </c>
      <c r="B294" s="9">
        <f>SUMIFS(Реестр!$C:$C,Реестр!$A:$A,'Остатки на счетах'!$A294,Реестр!$D:$D,"Счёт в ВТБ 24")+'Остатки на счетах'!B293</f>
        <v>1634797.2500000009</v>
      </c>
      <c r="C294" s="9">
        <f>SUMIFS(Реестр!$C:$C,Реестр!$A:$A,'Остатки на счетах'!$A294,Реестр!$D:$D,"Счёт в Сбербанке")+'Остатки на счетах'!C293</f>
        <v>2462499.790000001</v>
      </c>
      <c r="D294" s="9">
        <f>SUMIFS(Реестр!$C:$C,Реестр!$A:$A,'Остатки на счетах'!$A294,Реестр!$D:$D,"Счёт в Альфа-Банке")+'Остатки на счетах'!D293</f>
        <v>43490.29000000027</v>
      </c>
    </row>
    <row r="295" spans="1:4" x14ac:dyDescent="0.3">
      <c r="A295" s="7">
        <v>41566</v>
      </c>
      <c r="B295" s="9">
        <f>SUMIFS(Реестр!$C:$C,Реестр!$A:$A,'Остатки на счетах'!$A295,Реестр!$D:$D,"Счёт в ВТБ 24")+'Остатки на счетах'!B294</f>
        <v>1634797.2500000009</v>
      </c>
      <c r="C295" s="9">
        <f>SUMIFS(Реестр!$C:$C,Реестр!$A:$A,'Остатки на счетах'!$A295,Реестр!$D:$D,"Счёт в Сбербанке")+'Остатки на счетах'!C294</f>
        <v>2462499.790000001</v>
      </c>
      <c r="D295" s="9">
        <f>SUMIFS(Реестр!$C:$C,Реестр!$A:$A,'Остатки на счетах'!$A295,Реестр!$D:$D,"Счёт в Альфа-Банке")+'Остатки на счетах'!D294</f>
        <v>43490.29000000027</v>
      </c>
    </row>
    <row r="296" spans="1:4" x14ac:dyDescent="0.3">
      <c r="A296" s="7">
        <v>41567</v>
      </c>
      <c r="B296" s="9">
        <f>SUMIFS(Реестр!$C:$C,Реестр!$A:$A,'Остатки на счетах'!$A296,Реестр!$D:$D,"Счёт в ВТБ 24")+'Остатки на счетах'!B295</f>
        <v>1634797.2500000009</v>
      </c>
      <c r="C296" s="9">
        <f>SUMIFS(Реестр!$C:$C,Реестр!$A:$A,'Остатки на счетах'!$A296,Реестр!$D:$D,"Счёт в Сбербанке")+'Остатки на счетах'!C295</f>
        <v>2462499.790000001</v>
      </c>
      <c r="D296" s="9">
        <f>SUMIFS(Реестр!$C:$C,Реестр!$A:$A,'Остатки на счетах'!$A296,Реестр!$D:$D,"Счёт в Альфа-Банке")+'Остатки на счетах'!D295</f>
        <v>43490.29000000027</v>
      </c>
    </row>
    <row r="297" spans="1:4" x14ac:dyDescent="0.3">
      <c r="A297" s="7">
        <v>41568</v>
      </c>
      <c r="B297" s="9">
        <f>SUMIFS(Реестр!$C:$C,Реестр!$A:$A,'Остатки на счетах'!$A297,Реестр!$D:$D,"Счёт в ВТБ 24")+'Остатки на счетах'!B296</f>
        <v>1634797.2500000009</v>
      </c>
      <c r="C297" s="9">
        <f>SUMIFS(Реестр!$C:$C,Реестр!$A:$A,'Остатки на счетах'!$A297,Реестр!$D:$D,"Счёт в Сбербанке")+'Остатки на счетах'!C296</f>
        <v>2462499.790000001</v>
      </c>
      <c r="D297" s="9">
        <f>SUMIFS(Реестр!$C:$C,Реестр!$A:$A,'Остатки на счетах'!$A297,Реестр!$D:$D,"Счёт в Альфа-Банке")+'Остатки на счетах'!D296</f>
        <v>43490.29000000027</v>
      </c>
    </row>
    <row r="298" spans="1:4" x14ac:dyDescent="0.3">
      <c r="A298" s="7">
        <v>41569</v>
      </c>
      <c r="B298" s="9">
        <f>SUMIFS(Реестр!$C:$C,Реестр!$A:$A,'Остатки на счетах'!$A298,Реестр!$D:$D,"Счёт в ВТБ 24")+'Остатки на счетах'!B297</f>
        <v>1634797.2500000009</v>
      </c>
      <c r="C298" s="9">
        <f>SUMIFS(Реестр!$C:$C,Реестр!$A:$A,'Остатки на счетах'!$A298,Реестр!$D:$D,"Счёт в Сбербанке")+'Остатки на счетах'!C297</f>
        <v>2462499.790000001</v>
      </c>
      <c r="D298" s="9">
        <f>SUMIFS(Реестр!$C:$C,Реестр!$A:$A,'Остатки на счетах'!$A298,Реестр!$D:$D,"Счёт в Альфа-Банке")+'Остатки на счетах'!D297</f>
        <v>43490.29000000027</v>
      </c>
    </row>
    <row r="299" spans="1:4" x14ac:dyDescent="0.3">
      <c r="A299" s="7">
        <v>41570</v>
      </c>
      <c r="B299" s="9">
        <f>SUMIFS(Реестр!$C:$C,Реестр!$A:$A,'Остатки на счетах'!$A299,Реестр!$D:$D,"Счёт в ВТБ 24")+'Остатки на счетах'!B298</f>
        <v>1634797.2500000009</v>
      </c>
      <c r="C299" s="9">
        <f>SUMIFS(Реестр!$C:$C,Реестр!$A:$A,'Остатки на счетах'!$A299,Реестр!$D:$D,"Счёт в Сбербанке")+'Остатки на счетах'!C298</f>
        <v>2462499.790000001</v>
      </c>
      <c r="D299" s="9">
        <f>SUMIFS(Реестр!$C:$C,Реестр!$A:$A,'Остатки на счетах'!$A299,Реестр!$D:$D,"Счёт в Альфа-Банке")+'Остатки на счетах'!D298</f>
        <v>43490.29000000027</v>
      </c>
    </row>
    <row r="300" spans="1:4" x14ac:dyDescent="0.3">
      <c r="A300" s="7">
        <v>41571</v>
      </c>
      <c r="B300" s="9">
        <f>SUMIFS(Реестр!$C:$C,Реестр!$A:$A,'Остатки на счетах'!$A300,Реестр!$D:$D,"Счёт в ВТБ 24")+'Остатки на счетах'!B299</f>
        <v>1634797.2500000009</v>
      </c>
      <c r="C300" s="9">
        <f>SUMIFS(Реестр!$C:$C,Реестр!$A:$A,'Остатки на счетах'!$A300,Реестр!$D:$D,"Счёт в Сбербанке")+'Остатки на счетах'!C299</f>
        <v>2462499.790000001</v>
      </c>
      <c r="D300" s="9">
        <f>SUMIFS(Реестр!$C:$C,Реестр!$A:$A,'Остатки на счетах'!$A300,Реестр!$D:$D,"Счёт в Альфа-Банке")+'Остатки на счетах'!D299</f>
        <v>43490.29000000027</v>
      </c>
    </row>
    <row r="301" spans="1:4" x14ac:dyDescent="0.3">
      <c r="A301" s="7">
        <v>41572</v>
      </c>
      <c r="B301" s="9">
        <f>SUMIFS(Реестр!$C:$C,Реестр!$A:$A,'Остатки на счетах'!$A301,Реестр!$D:$D,"Счёт в ВТБ 24")+'Остатки на счетах'!B300</f>
        <v>1634797.2500000009</v>
      </c>
      <c r="C301" s="9">
        <f>SUMIFS(Реестр!$C:$C,Реестр!$A:$A,'Остатки на счетах'!$A301,Реестр!$D:$D,"Счёт в Сбербанке")+'Остатки на счетах'!C300</f>
        <v>2462499.790000001</v>
      </c>
      <c r="D301" s="9">
        <f>SUMIFS(Реестр!$C:$C,Реестр!$A:$A,'Остатки на счетах'!$A301,Реестр!$D:$D,"Счёт в Альфа-Банке")+'Остатки на счетах'!D300</f>
        <v>43490.29000000027</v>
      </c>
    </row>
    <row r="302" spans="1:4" x14ac:dyDescent="0.3">
      <c r="A302" s="7">
        <v>41573</v>
      </c>
      <c r="B302" s="9">
        <f>SUMIFS(Реестр!$C:$C,Реестр!$A:$A,'Остатки на счетах'!$A302,Реестр!$D:$D,"Счёт в ВТБ 24")+'Остатки на счетах'!B301</f>
        <v>1634797.2500000009</v>
      </c>
      <c r="C302" s="9">
        <f>SUMIFS(Реестр!$C:$C,Реестр!$A:$A,'Остатки на счетах'!$A302,Реестр!$D:$D,"Счёт в Сбербанке")+'Остатки на счетах'!C301</f>
        <v>2462499.790000001</v>
      </c>
      <c r="D302" s="9">
        <f>SUMIFS(Реестр!$C:$C,Реестр!$A:$A,'Остатки на счетах'!$A302,Реестр!$D:$D,"Счёт в Альфа-Банке")+'Остатки на счетах'!D301</f>
        <v>43490.29000000027</v>
      </c>
    </row>
    <row r="303" spans="1:4" x14ac:dyDescent="0.3">
      <c r="A303" s="7">
        <v>41574</v>
      </c>
      <c r="B303" s="9">
        <f>SUMIFS(Реестр!$C:$C,Реестр!$A:$A,'Остатки на счетах'!$A303,Реестр!$D:$D,"Счёт в ВТБ 24")+'Остатки на счетах'!B302</f>
        <v>1634797.2500000009</v>
      </c>
      <c r="C303" s="9">
        <f>SUMIFS(Реестр!$C:$C,Реестр!$A:$A,'Остатки на счетах'!$A303,Реестр!$D:$D,"Счёт в Сбербанке")+'Остатки на счетах'!C302</f>
        <v>2462499.790000001</v>
      </c>
      <c r="D303" s="9">
        <f>SUMIFS(Реестр!$C:$C,Реестр!$A:$A,'Остатки на счетах'!$A303,Реестр!$D:$D,"Счёт в Альфа-Банке")+'Остатки на счетах'!D302</f>
        <v>43490.29000000027</v>
      </c>
    </row>
    <row r="304" spans="1:4" x14ac:dyDescent="0.3">
      <c r="A304" s="7">
        <v>41575</v>
      </c>
      <c r="B304" s="9">
        <f>SUMIFS(Реестр!$C:$C,Реестр!$A:$A,'Остатки на счетах'!$A304,Реестр!$D:$D,"Счёт в ВТБ 24")+'Остатки на счетах'!B303</f>
        <v>1634797.2500000009</v>
      </c>
      <c r="C304" s="9">
        <f>SUMIFS(Реестр!$C:$C,Реестр!$A:$A,'Остатки на счетах'!$A304,Реестр!$D:$D,"Счёт в Сбербанке")+'Остатки на счетах'!C303</f>
        <v>2462499.790000001</v>
      </c>
      <c r="D304" s="9">
        <f>SUMIFS(Реестр!$C:$C,Реестр!$A:$A,'Остатки на счетах'!$A304,Реестр!$D:$D,"Счёт в Альфа-Банке")+'Остатки на счетах'!D303</f>
        <v>43490.29000000027</v>
      </c>
    </row>
    <row r="305" spans="1:4" x14ac:dyDescent="0.3">
      <c r="A305" s="7">
        <v>41576</v>
      </c>
      <c r="B305" s="9">
        <f>SUMIFS(Реестр!$C:$C,Реестр!$A:$A,'Остатки на счетах'!$A305,Реестр!$D:$D,"Счёт в ВТБ 24")+'Остатки на счетах'!B304</f>
        <v>1634797.2500000009</v>
      </c>
      <c r="C305" s="9">
        <f>SUMIFS(Реестр!$C:$C,Реестр!$A:$A,'Остатки на счетах'!$A305,Реестр!$D:$D,"Счёт в Сбербанке")+'Остатки на счетах'!C304</f>
        <v>2462499.790000001</v>
      </c>
      <c r="D305" s="9">
        <f>SUMIFS(Реестр!$C:$C,Реестр!$A:$A,'Остатки на счетах'!$A305,Реестр!$D:$D,"Счёт в Альфа-Банке")+'Остатки на счетах'!D304</f>
        <v>43490.29000000027</v>
      </c>
    </row>
    <row r="306" spans="1:4" x14ac:dyDescent="0.3">
      <c r="A306" s="7">
        <v>41577</v>
      </c>
      <c r="B306" s="9">
        <f>SUMIFS(Реестр!$C:$C,Реестр!$A:$A,'Остатки на счетах'!$A306,Реестр!$D:$D,"Счёт в ВТБ 24")+'Остатки на счетах'!B305</f>
        <v>1634797.2500000009</v>
      </c>
      <c r="C306" s="9">
        <f>SUMIFS(Реестр!$C:$C,Реестр!$A:$A,'Остатки на счетах'!$A306,Реестр!$D:$D,"Счёт в Сбербанке")+'Остатки на счетах'!C305</f>
        <v>2462499.790000001</v>
      </c>
      <c r="D306" s="9">
        <f>SUMIFS(Реестр!$C:$C,Реестр!$A:$A,'Остатки на счетах'!$A306,Реестр!$D:$D,"Счёт в Альфа-Банке")+'Остатки на счетах'!D305</f>
        <v>43490.29000000027</v>
      </c>
    </row>
    <row r="307" spans="1:4" x14ac:dyDescent="0.3">
      <c r="A307" s="7">
        <v>41578</v>
      </c>
      <c r="B307" s="9">
        <f>SUMIFS(Реестр!$C:$C,Реестр!$A:$A,'Остатки на счетах'!$A307,Реестр!$D:$D,"Счёт в ВТБ 24")+'Остатки на счетах'!B306</f>
        <v>1634797.2500000009</v>
      </c>
      <c r="C307" s="9">
        <f>SUMIFS(Реестр!$C:$C,Реестр!$A:$A,'Остатки на счетах'!$A307,Реестр!$D:$D,"Счёт в Сбербанке")+'Остатки на счетах'!C306</f>
        <v>2462499.790000001</v>
      </c>
      <c r="D307" s="9">
        <f>SUMIFS(Реестр!$C:$C,Реестр!$A:$A,'Остатки на счетах'!$A307,Реестр!$D:$D,"Счёт в Альфа-Банке")+'Остатки на счетах'!D306</f>
        <v>43490.29000000027</v>
      </c>
    </row>
    <row r="308" spans="1:4" x14ac:dyDescent="0.3">
      <c r="A308" s="7">
        <v>41579</v>
      </c>
      <c r="B308" s="9">
        <f>SUMIFS(Реестр!$C:$C,Реестр!$A:$A,'Остатки на счетах'!$A308,Реестр!$D:$D,"Счёт в ВТБ 24")+'Остатки на счетах'!B307</f>
        <v>1634797.2500000009</v>
      </c>
      <c r="C308" s="9">
        <f>SUMIFS(Реестр!$C:$C,Реестр!$A:$A,'Остатки на счетах'!$A308,Реестр!$D:$D,"Счёт в Сбербанке")+'Остатки на счетах'!C307</f>
        <v>2462499.790000001</v>
      </c>
      <c r="D308" s="9">
        <f>SUMIFS(Реестр!$C:$C,Реестр!$A:$A,'Остатки на счетах'!$A308,Реестр!$D:$D,"Счёт в Альфа-Банке")+'Остатки на счетах'!D307</f>
        <v>43490.29000000027</v>
      </c>
    </row>
    <row r="309" spans="1:4" x14ac:dyDescent="0.3">
      <c r="A309" s="7">
        <v>41580</v>
      </c>
      <c r="B309" s="9">
        <f>SUMIFS(Реестр!$C:$C,Реестр!$A:$A,'Остатки на счетах'!$A309,Реестр!$D:$D,"Счёт в ВТБ 24")+'Остатки на счетах'!B308</f>
        <v>1634797.2500000009</v>
      </c>
      <c r="C309" s="9">
        <f>SUMIFS(Реестр!$C:$C,Реестр!$A:$A,'Остатки на счетах'!$A309,Реестр!$D:$D,"Счёт в Сбербанке")+'Остатки на счетах'!C308</f>
        <v>2462499.790000001</v>
      </c>
      <c r="D309" s="9">
        <f>SUMIFS(Реестр!$C:$C,Реестр!$A:$A,'Остатки на счетах'!$A309,Реестр!$D:$D,"Счёт в Альфа-Банке")+'Остатки на счетах'!D308</f>
        <v>43490.29000000027</v>
      </c>
    </row>
    <row r="310" spans="1:4" x14ac:dyDescent="0.3">
      <c r="A310" s="7">
        <v>41581</v>
      </c>
      <c r="B310" s="9">
        <f>SUMIFS(Реестр!$C:$C,Реестр!$A:$A,'Остатки на счетах'!$A310,Реестр!$D:$D,"Счёт в ВТБ 24")+'Остатки на счетах'!B309</f>
        <v>1634797.2500000009</v>
      </c>
      <c r="C310" s="9">
        <f>SUMIFS(Реестр!$C:$C,Реестр!$A:$A,'Остатки на счетах'!$A310,Реестр!$D:$D,"Счёт в Сбербанке")+'Остатки на счетах'!C309</f>
        <v>2462499.790000001</v>
      </c>
      <c r="D310" s="9">
        <f>SUMIFS(Реестр!$C:$C,Реестр!$A:$A,'Остатки на счетах'!$A310,Реестр!$D:$D,"Счёт в Альфа-Банке")+'Остатки на счетах'!D309</f>
        <v>43490.29000000027</v>
      </c>
    </row>
    <row r="311" spans="1:4" x14ac:dyDescent="0.3">
      <c r="A311" s="7">
        <v>41582</v>
      </c>
      <c r="B311" s="9">
        <f>SUMIFS(Реестр!$C:$C,Реестр!$A:$A,'Остатки на счетах'!$A311,Реестр!$D:$D,"Счёт в ВТБ 24")+'Остатки на счетах'!B310</f>
        <v>1634797.2500000009</v>
      </c>
      <c r="C311" s="9">
        <f>SUMIFS(Реестр!$C:$C,Реестр!$A:$A,'Остатки на счетах'!$A311,Реестр!$D:$D,"Счёт в Сбербанке")+'Остатки на счетах'!C310</f>
        <v>2462499.790000001</v>
      </c>
      <c r="D311" s="9">
        <f>SUMIFS(Реестр!$C:$C,Реестр!$A:$A,'Остатки на счетах'!$A311,Реестр!$D:$D,"Счёт в Альфа-Банке")+'Остатки на счетах'!D310</f>
        <v>43490.29000000027</v>
      </c>
    </row>
    <row r="312" spans="1:4" x14ac:dyDescent="0.3">
      <c r="A312" s="7">
        <v>41583</v>
      </c>
      <c r="B312" s="9">
        <f>SUMIFS(Реестр!$C:$C,Реестр!$A:$A,'Остатки на счетах'!$A312,Реестр!$D:$D,"Счёт в ВТБ 24")+'Остатки на счетах'!B311</f>
        <v>1634797.2500000009</v>
      </c>
      <c r="C312" s="9">
        <f>SUMIFS(Реестр!$C:$C,Реестр!$A:$A,'Остатки на счетах'!$A312,Реестр!$D:$D,"Счёт в Сбербанке")+'Остатки на счетах'!C311</f>
        <v>2462499.790000001</v>
      </c>
      <c r="D312" s="9">
        <f>SUMIFS(Реестр!$C:$C,Реестр!$A:$A,'Остатки на счетах'!$A312,Реестр!$D:$D,"Счёт в Альфа-Банке")+'Остатки на счетах'!D311</f>
        <v>43490.29000000027</v>
      </c>
    </row>
    <row r="313" spans="1:4" x14ac:dyDescent="0.3">
      <c r="A313" s="7">
        <v>41584</v>
      </c>
      <c r="B313" s="9">
        <f>SUMIFS(Реестр!$C:$C,Реестр!$A:$A,'Остатки на счетах'!$A313,Реестр!$D:$D,"Счёт в ВТБ 24")+'Остатки на счетах'!B312</f>
        <v>1634797.2500000009</v>
      </c>
      <c r="C313" s="9">
        <f>SUMIFS(Реестр!$C:$C,Реестр!$A:$A,'Остатки на счетах'!$A313,Реестр!$D:$D,"Счёт в Сбербанке")+'Остатки на счетах'!C312</f>
        <v>2462499.790000001</v>
      </c>
      <c r="D313" s="9">
        <f>SUMIFS(Реестр!$C:$C,Реестр!$A:$A,'Остатки на счетах'!$A313,Реестр!$D:$D,"Счёт в Альфа-Банке")+'Остатки на счетах'!D312</f>
        <v>43490.29000000027</v>
      </c>
    </row>
    <row r="314" spans="1:4" x14ac:dyDescent="0.3">
      <c r="A314" s="7">
        <v>41585</v>
      </c>
      <c r="B314" s="9">
        <f>SUMIFS(Реестр!$C:$C,Реестр!$A:$A,'Остатки на счетах'!$A314,Реестр!$D:$D,"Счёт в ВТБ 24")+'Остатки на счетах'!B313</f>
        <v>1634797.2500000009</v>
      </c>
      <c r="C314" s="9">
        <f>SUMIFS(Реестр!$C:$C,Реестр!$A:$A,'Остатки на счетах'!$A314,Реестр!$D:$D,"Счёт в Сбербанке")+'Остатки на счетах'!C313</f>
        <v>2462499.790000001</v>
      </c>
      <c r="D314" s="9">
        <f>SUMIFS(Реестр!$C:$C,Реестр!$A:$A,'Остатки на счетах'!$A314,Реестр!$D:$D,"Счёт в Альфа-Банке")+'Остатки на счетах'!D313</f>
        <v>43490.29000000027</v>
      </c>
    </row>
    <row r="315" spans="1:4" x14ac:dyDescent="0.3">
      <c r="A315" s="7">
        <v>41586</v>
      </c>
      <c r="B315" s="9">
        <f>SUMIFS(Реестр!$C:$C,Реестр!$A:$A,'Остатки на счетах'!$A315,Реестр!$D:$D,"Счёт в ВТБ 24")+'Остатки на счетах'!B314</f>
        <v>1634797.2500000009</v>
      </c>
      <c r="C315" s="9">
        <f>SUMIFS(Реестр!$C:$C,Реестр!$A:$A,'Остатки на счетах'!$A315,Реестр!$D:$D,"Счёт в Сбербанке")+'Остатки на счетах'!C314</f>
        <v>2462499.790000001</v>
      </c>
      <c r="D315" s="9">
        <f>SUMIFS(Реестр!$C:$C,Реестр!$A:$A,'Остатки на счетах'!$A315,Реестр!$D:$D,"Счёт в Альфа-Банке")+'Остатки на счетах'!D314</f>
        <v>43490.29000000027</v>
      </c>
    </row>
    <row r="316" spans="1:4" x14ac:dyDescent="0.3">
      <c r="A316" s="7">
        <v>41587</v>
      </c>
      <c r="B316" s="9">
        <f>SUMIFS(Реестр!$C:$C,Реестр!$A:$A,'Остатки на счетах'!$A316,Реестр!$D:$D,"Счёт в ВТБ 24")+'Остатки на счетах'!B315</f>
        <v>1634797.2500000009</v>
      </c>
      <c r="C316" s="9">
        <f>SUMIFS(Реестр!$C:$C,Реестр!$A:$A,'Остатки на счетах'!$A316,Реестр!$D:$D,"Счёт в Сбербанке")+'Остатки на счетах'!C315</f>
        <v>2462499.790000001</v>
      </c>
      <c r="D316" s="9">
        <f>SUMIFS(Реестр!$C:$C,Реестр!$A:$A,'Остатки на счетах'!$A316,Реестр!$D:$D,"Счёт в Альфа-Банке")+'Остатки на счетах'!D315</f>
        <v>43490.29000000027</v>
      </c>
    </row>
    <row r="317" spans="1:4" x14ac:dyDescent="0.3">
      <c r="A317" s="7">
        <v>41588</v>
      </c>
      <c r="B317" s="9">
        <f>SUMIFS(Реестр!$C:$C,Реестр!$A:$A,'Остатки на счетах'!$A317,Реестр!$D:$D,"Счёт в ВТБ 24")+'Остатки на счетах'!B316</f>
        <v>1634797.2500000009</v>
      </c>
      <c r="C317" s="9">
        <f>SUMIFS(Реестр!$C:$C,Реестр!$A:$A,'Остатки на счетах'!$A317,Реестр!$D:$D,"Счёт в Сбербанке")+'Остатки на счетах'!C316</f>
        <v>2462499.790000001</v>
      </c>
      <c r="D317" s="9">
        <f>SUMIFS(Реестр!$C:$C,Реестр!$A:$A,'Остатки на счетах'!$A317,Реестр!$D:$D,"Счёт в Альфа-Банке")+'Остатки на счетах'!D316</f>
        <v>43490.29000000027</v>
      </c>
    </row>
    <row r="318" spans="1:4" x14ac:dyDescent="0.3">
      <c r="A318" s="7">
        <v>41589</v>
      </c>
      <c r="B318" s="9">
        <f>SUMIFS(Реестр!$C:$C,Реестр!$A:$A,'Остатки на счетах'!$A318,Реестр!$D:$D,"Счёт в ВТБ 24")+'Остатки на счетах'!B317</f>
        <v>1634797.2500000009</v>
      </c>
      <c r="C318" s="9">
        <f>SUMIFS(Реестр!$C:$C,Реестр!$A:$A,'Остатки на счетах'!$A318,Реестр!$D:$D,"Счёт в Сбербанке")+'Остатки на счетах'!C317</f>
        <v>2462499.790000001</v>
      </c>
      <c r="D318" s="9">
        <f>SUMIFS(Реестр!$C:$C,Реестр!$A:$A,'Остатки на счетах'!$A318,Реестр!$D:$D,"Счёт в Альфа-Банке")+'Остатки на счетах'!D317</f>
        <v>43490.29000000027</v>
      </c>
    </row>
    <row r="319" spans="1:4" x14ac:dyDescent="0.3">
      <c r="A319" s="7">
        <v>41590</v>
      </c>
      <c r="B319" s="9">
        <f>SUMIFS(Реестр!$C:$C,Реестр!$A:$A,'Остатки на счетах'!$A319,Реестр!$D:$D,"Счёт в ВТБ 24")+'Остатки на счетах'!B318</f>
        <v>1634797.2500000009</v>
      </c>
      <c r="C319" s="9">
        <f>SUMIFS(Реестр!$C:$C,Реестр!$A:$A,'Остатки на счетах'!$A319,Реестр!$D:$D,"Счёт в Сбербанке")+'Остатки на счетах'!C318</f>
        <v>2462499.790000001</v>
      </c>
      <c r="D319" s="9">
        <f>SUMIFS(Реестр!$C:$C,Реестр!$A:$A,'Остатки на счетах'!$A319,Реестр!$D:$D,"Счёт в Альфа-Банке")+'Остатки на счетах'!D318</f>
        <v>43490.29000000027</v>
      </c>
    </row>
    <row r="320" spans="1:4" x14ac:dyDescent="0.3">
      <c r="A320" s="7">
        <v>41591</v>
      </c>
      <c r="B320" s="9">
        <f>SUMIFS(Реестр!$C:$C,Реестр!$A:$A,'Остатки на счетах'!$A320,Реестр!$D:$D,"Счёт в ВТБ 24")+'Остатки на счетах'!B319</f>
        <v>1634797.2500000009</v>
      </c>
      <c r="C320" s="9">
        <f>SUMIFS(Реестр!$C:$C,Реестр!$A:$A,'Остатки на счетах'!$A320,Реестр!$D:$D,"Счёт в Сбербанке")+'Остатки на счетах'!C319</f>
        <v>2462499.790000001</v>
      </c>
      <c r="D320" s="9">
        <f>SUMIFS(Реестр!$C:$C,Реестр!$A:$A,'Остатки на счетах'!$A320,Реестр!$D:$D,"Счёт в Альфа-Банке")+'Остатки на счетах'!D319</f>
        <v>43490.29000000027</v>
      </c>
    </row>
    <row r="321" spans="1:4" x14ac:dyDescent="0.3">
      <c r="A321" s="7">
        <v>41592</v>
      </c>
      <c r="B321" s="9">
        <f>SUMIFS(Реестр!$C:$C,Реестр!$A:$A,'Остатки на счетах'!$A321,Реестр!$D:$D,"Счёт в ВТБ 24")+'Остатки на счетах'!B320</f>
        <v>1634797.2500000009</v>
      </c>
      <c r="C321" s="9">
        <f>SUMIFS(Реестр!$C:$C,Реестр!$A:$A,'Остатки на счетах'!$A321,Реестр!$D:$D,"Счёт в Сбербанке")+'Остатки на счетах'!C320</f>
        <v>2462499.790000001</v>
      </c>
      <c r="D321" s="9">
        <f>SUMIFS(Реестр!$C:$C,Реестр!$A:$A,'Остатки на счетах'!$A321,Реестр!$D:$D,"Счёт в Альфа-Банке")+'Остатки на счетах'!D320</f>
        <v>43490.29000000027</v>
      </c>
    </row>
    <row r="322" spans="1:4" x14ac:dyDescent="0.3">
      <c r="A322" s="7">
        <v>41593</v>
      </c>
      <c r="B322" s="9">
        <f>SUMIFS(Реестр!$C:$C,Реестр!$A:$A,'Остатки на счетах'!$A322,Реестр!$D:$D,"Счёт в ВТБ 24")+'Остатки на счетах'!B321</f>
        <v>1634797.2500000009</v>
      </c>
      <c r="C322" s="9">
        <f>SUMIFS(Реестр!$C:$C,Реестр!$A:$A,'Остатки на счетах'!$A322,Реестр!$D:$D,"Счёт в Сбербанке")+'Остатки на счетах'!C321</f>
        <v>2462499.790000001</v>
      </c>
      <c r="D322" s="9">
        <f>SUMIFS(Реестр!$C:$C,Реестр!$A:$A,'Остатки на счетах'!$A322,Реестр!$D:$D,"Счёт в Альфа-Банке")+'Остатки на счетах'!D321</f>
        <v>43490.29000000027</v>
      </c>
    </row>
    <row r="323" spans="1:4" x14ac:dyDescent="0.3">
      <c r="A323" s="7">
        <v>41594</v>
      </c>
      <c r="B323" s="9">
        <f>SUMIFS(Реестр!$C:$C,Реестр!$A:$A,'Остатки на счетах'!$A323,Реестр!$D:$D,"Счёт в ВТБ 24")+'Остатки на счетах'!B322</f>
        <v>1634797.2500000009</v>
      </c>
      <c r="C323" s="9">
        <f>SUMIFS(Реестр!$C:$C,Реестр!$A:$A,'Остатки на счетах'!$A323,Реестр!$D:$D,"Счёт в Сбербанке")+'Остатки на счетах'!C322</f>
        <v>2462499.790000001</v>
      </c>
      <c r="D323" s="9">
        <f>SUMIFS(Реестр!$C:$C,Реестр!$A:$A,'Остатки на счетах'!$A323,Реестр!$D:$D,"Счёт в Альфа-Банке")+'Остатки на счетах'!D322</f>
        <v>43490.29000000027</v>
      </c>
    </row>
    <row r="324" spans="1:4" x14ac:dyDescent="0.3">
      <c r="A324" s="7">
        <v>41595</v>
      </c>
      <c r="B324" s="9">
        <f>SUMIFS(Реестр!$C:$C,Реестр!$A:$A,'Остатки на счетах'!$A324,Реестр!$D:$D,"Счёт в ВТБ 24")+'Остатки на счетах'!B323</f>
        <v>1634797.2500000009</v>
      </c>
      <c r="C324" s="9">
        <f>SUMIFS(Реестр!$C:$C,Реестр!$A:$A,'Остатки на счетах'!$A324,Реестр!$D:$D,"Счёт в Сбербанке")+'Остатки на счетах'!C323</f>
        <v>2462499.790000001</v>
      </c>
      <c r="D324" s="9">
        <f>SUMIFS(Реестр!$C:$C,Реестр!$A:$A,'Остатки на счетах'!$A324,Реестр!$D:$D,"Счёт в Альфа-Банке")+'Остатки на счетах'!D323</f>
        <v>43490.29000000027</v>
      </c>
    </row>
    <row r="325" spans="1:4" x14ac:dyDescent="0.3">
      <c r="A325" s="7">
        <v>41596</v>
      </c>
      <c r="B325" s="9">
        <f>SUMIFS(Реестр!$C:$C,Реестр!$A:$A,'Остатки на счетах'!$A325,Реестр!$D:$D,"Счёт в ВТБ 24")+'Остатки на счетах'!B324</f>
        <v>1634797.2500000009</v>
      </c>
      <c r="C325" s="9">
        <f>SUMIFS(Реестр!$C:$C,Реестр!$A:$A,'Остатки на счетах'!$A325,Реестр!$D:$D,"Счёт в Сбербанке")+'Остатки на счетах'!C324</f>
        <v>2462499.790000001</v>
      </c>
      <c r="D325" s="9">
        <f>SUMIFS(Реестр!$C:$C,Реестр!$A:$A,'Остатки на счетах'!$A325,Реестр!$D:$D,"Счёт в Альфа-Банке")+'Остатки на счетах'!D324</f>
        <v>43490.29000000027</v>
      </c>
    </row>
    <row r="326" spans="1:4" x14ac:dyDescent="0.3">
      <c r="A326" s="7">
        <v>41597</v>
      </c>
      <c r="B326" s="9">
        <f>SUMIFS(Реестр!$C:$C,Реестр!$A:$A,'Остатки на счетах'!$A326,Реестр!$D:$D,"Счёт в ВТБ 24")+'Остатки на счетах'!B325</f>
        <v>1634797.2500000009</v>
      </c>
      <c r="C326" s="9">
        <f>SUMIFS(Реестр!$C:$C,Реестр!$A:$A,'Остатки на счетах'!$A326,Реестр!$D:$D,"Счёт в Сбербанке")+'Остатки на счетах'!C325</f>
        <v>2462499.790000001</v>
      </c>
      <c r="D326" s="9">
        <f>SUMIFS(Реестр!$C:$C,Реестр!$A:$A,'Остатки на счетах'!$A326,Реестр!$D:$D,"Счёт в Альфа-Банке")+'Остатки на счетах'!D325</f>
        <v>43490.29000000027</v>
      </c>
    </row>
    <row r="327" spans="1:4" x14ac:dyDescent="0.3">
      <c r="A327" s="7">
        <v>41598</v>
      </c>
      <c r="B327" s="9">
        <f>SUMIFS(Реестр!$C:$C,Реестр!$A:$A,'Остатки на счетах'!$A327,Реестр!$D:$D,"Счёт в ВТБ 24")+'Остатки на счетах'!B326</f>
        <v>1634797.2500000009</v>
      </c>
      <c r="C327" s="9">
        <f>SUMIFS(Реестр!$C:$C,Реестр!$A:$A,'Остатки на счетах'!$A327,Реестр!$D:$D,"Счёт в Сбербанке")+'Остатки на счетах'!C326</f>
        <v>2462499.790000001</v>
      </c>
      <c r="D327" s="9">
        <f>SUMIFS(Реестр!$C:$C,Реестр!$A:$A,'Остатки на счетах'!$A327,Реестр!$D:$D,"Счёт в Альфа-Банке")+'Остатки на счетах'!D326</f>
        <v>43490.29000000027</v>
      </c>
    </row>
    <row r="328" spans="1:4" x14ac:dyDescent="0.3">
      <c r="A328" s="7">
        <v>41599</v>
      </c>
      <c r="B328" s="9">
        <f>SUMIFS(Реестр!$C:$C,Реестр!$A:$A,'Остатки на счетах'!$A328,Реестр!$D:$D,"Счёт в ВТБ 24")+'Остатки на счетах'!B327</f>
        <v>1634797.2500000009</v>
      </c>
      <c r="C328" s="9">
        <f>SUMIFS(Реестр!$C:$C,Реестр!$A:$A,'Остатки на счетах'!$A328,Реестр!$D:$D,"Счёт в Сбербанке")+'Остатки на счетах'!C327</f>
        <v>2462499.790000001</v>
      </c>
      <c r="D328" s="9">
        <f>SUMIFS(Реестр!$C:$C,Реестр!$A:$A,'Остатки на счетах'!$A328,Реестр!$D:$D,"Счёт в Альфа-Банке")+'Остатки на счетах'!D327</f>
        <v>43490.29000000027</v>
      </c>
    </row>
    <row r="329" spans="1:4" x14ac:dyDescent="0.3">
      <c r="A329" s="7">
        <v>41600</v>
      </c>
      <c r="B329" s="9">
        <f>SUMIFS(Реестр!$C:$C,Реестр!$A:$A,'Остатки на счетах'!$A329,Реестр!$D:$D,"Счёт в ВТБ 24")+'Остатки на счетах'!B328</f>
        <v>1634797.2500000009</v>
      </c>
      <c r="C329" s="9">
        <f>SUMIFS(Реестр!$C:$C,Реестр!$A:$A,'Остатки на счетах'!$A329,Реестр!$D:$D,"Счёт в Сбербанке")+'Остатки на счетах'!C328</f>
        <v>2462499.790000001</v>
      </c>
      <c r="D329" s="9">
        <f>SUMIFS(Реестр!$C:$C,Реестр!$A:$A,'Остатки на счетах'!$A329,Реестр!$D:$D,"Счёт в Альфа-Банке")+'Остатки на счетах'!D328</f>
        <v>43490.29000000027</v>
      </c>
    </row>
    <row r="330" spans="1:4" x14ac:dyDescent="0.3">
      <c r="A330" s="7">
        <v>41601</v>
      </c>
      <c r="B330" s="9">
        <f>SUMIFS(Реестр!$C:$C,Реестр!$A:$A,'Остатки на счетах'!$A330,Реестр!$D:$D,"Счёт в ВТБ 24")+'Остатки на счетах'!B329</f>
        <v>1634797.2500000009</v>
      </c>
      <c r="C330" s="9">
        <f>SUMIFS(Реестр!$C:$C,Реестр!$A:$A,'Остатки на счетах'!$A330,Реестр!$D:$D,"Счёт в Сбербанке")+'Остатки на счетах'!C329</f>
        <v>2462499.790000001</v>
      </c>
      <c r="D330" s="9">
        <f>SUMIFS(Реестр!$C:$C,Реестр!$A:$A,'Остатки на счетах'!$A330,Реестр!$D:$D,"Счёт в Альфа-Банке")+'Остатки на счетах'!D329</f>
        <v>43490.29000000027</v>
      </c>
    </row>
    <row r="331" spans="1:4" x14ac:dyDescent="0.3">
      <c r="A331" s="7">
        <v>41602</v>
      </c>
      <c r="B331" s="9">
        <f>SUMIFS(Реестр!$C:$C,Реестр!$A:$A,'Остатки на счетах'!$A331,Реестр!$D:$D,"Счёт в ВТБ 24")+'Остатки на счетах'!B330</f>
        <v>1634797.2500000009</v>
      </c>
      <c r="C331" s="9">
        <f>SUMIFS(Реестр!$C:$C,Реестр!$A:$A,'Остатки на счетах'!$A331,Реестр!$D:$D,"Счёт в Сбербанке")+'Остатки на счетах'!C330</f>
        <v>2462499.790000001</v>
      </c>
      <c r="D331" s="9">
        <f>SUMIFS(Реестр!$C:$C,Реестр!$A:$A,'Остатки на счетах'!$A331,Реестр!$D:$D,"Счёт в Альфа-Банке")+'Остатки на счетах'!D330</f>
        <v>43490.29000000027</v>
      </c>
    </row>
    <row r="332" spans="1:4" x14ac:dyDescent="0.3">
      <c r="A332" s="7">
        <v>41603</v>
      </c>
      <c r="B332" s="9">
        <f>SUMIFS(Реестр!$C:$C,Реестр!$A:$A,'Остатки на счетах'!$A332,Реестр!$D:$D,"Счёт в ВТБ 24")+'Остатки на счетах'!B331</f>
        <v>1634797.2500000009</v>
      </c>
      <c r="C332" s="9">
        <f>SUMIFS(Реестр!$C:$C,Реестр!$A:$A,'Остатки на счетах'!$A332,Реестр!$D:$D,"Счёт в Сбербанке")+'Остатки на счетах'!C331</f>
        <v>2462499.790000001</v>
      </c>
      <c r="D332" s="9">
        <f>SUMIFS(Реестр!$C:$C,Реестр!$A:$A,'Остатки на счетах'!$A332,Реестр!$D:$D,"Счёт в Альфа-Банке")+'Остатки на счетах'!D331</f>
        <v>43490.29000000027</v>
      </c>
    </row>
    <row r="333" spans="1:4" x14ac:dyDescent="0.3">
      <c r="A333" s="7">
        <v>41604</v>
      </c>
      <c r="B333" s="9">
        <f>SUMIFS(Реестр!$C:$C,Реестр!$A:$A,'Остатки на счетах'!$A333,Реестр!$D:$D,"Счёт в ВТБ 24")+'Остатки на счетах'!B332</f>
        <v>1634797.2500000009</v>
      </c>
      <c r="C333" s="9">
        <f>SUMIFS(Реестр!$C:$C,Реестр!$A:$A,'Остатки на счетах'!$A333,Реестр!$D:$D,"Счёт в Сбербанке")+'Остатки на счетах'!C332</f>
        <v>2462499.790000001</v>
      </c>
      <c r="D333" s="9">
        <f>SUMIFS(Реестр!$C:$C,Реестр!$A:$A,'Остатки на счетах'!$A333,Реестр!$D:$D,"Счёт в Альфа-Банке")+'Остатки на счетах'!D332</f>
        <v>43490.29000000027</v>
      </c>
    </row>
    <row r="334" spans="1:4" x14ac:dyDescent="0.3">
      <c r="A334" s="7">
        <v>41605</v>
      </c>
      <c r="B334" s="9">
        <f>SUMIFS(Реестр!$C:$C,Реестр!$A:$A,'Остатки на счетах'!$A334,Реестр!$D:$D,"Счёт в ВТБ 24")+'Остатки на счетах'!B333</f>
        <v>1634797.2500000009</v>
      </c>
      <c r="C334" s="9">
        <f>SUMIFS(Реестр!$C:$C,Реестр!$A:$A,'Остатки на счетах'!$A334,Реестр!$D:$D,"Счёт в Сбербанке")+'Остатки на счетах'!C333</f>
        <v>2462499.790000001</v>
      </c>
      <c r="D334" s="9">
        <f>SUMIFS(Реестр!$C:$C,Реестр!$A:$A,'Остатки на счетах'!$A334,Реестр!$D:$D,"Счёт в Альфа-Банке")+'Остатки на счетах'!D333</f>
        <v>43490.29000000027</v>
      </c>
    </row>
    <row r="335" spans="1:4" x14ac:dyDescent="0.3">
      <c r="A335" s="7">
        <v>41606</v>
      </c>
      <c r="B335" s="9">
        <f>SUMIFS(Реестр!$C:$C,Реестр!$A:$A,'Остатки на счетах'!$A335,Реестр!$D:$D,"Счёт в ВТБ 24")+'Остатки на счетах'!B334</f>
        <v>1634797.2500000009</v>
      </c>
      <c r="C335" s="9">
        <f>SUMIFS(Реестр!$C:$C,Реестр!$A:$A,'Остатки на счетах'!$A335,Реестр!$D:$D,"Счёт в Сбербанке")+'Остатки на счетах'!C334</f>
        <v>2462499.790000001</v>
      </c>
      <c r="D335" s="9">
        <f>SUMIFS(Реестр!$C:$C,Реестр!$A:$A,'Остатки на счетах'!$A335,Реестр!$D:$D,"Счёт в Альфа-Банке")+'Остатки на счетах'!D334</f>
        <v>43490.29000000027</v>
      </c>
    </row>
    <row r="336" spans="1:4" x14ac:dyDescent="0.3">
      <c r="A336" s="7">
        <v>41607</v>
      </c>
      <c r="B336" s="9">
        <f>SUMIFS(Реестр!$C:$C,Реестр!$A:$A,'Остатки на счетах'!$A336,Реестр!$D:$D,"Счёт в ВТБ 24")+'Остатки на счетах'!B335</f>
        <v>1634797.2500000009</v>
      </c>
      <c r="C336" s="9">
        <f>SUMIFS(Реестр!$C:$C,Реестр!$A:$A,'Остатки на счетах'!$A336,Реестр!$D:$D,"Счёт в Сбербанке")+'Остатки на счетах'!C335</f>
        <v>2462499.790000001</v>
      </c>
      <c r="D336" s="9">
        <f>SUMIFS(Реестр!$C:$C,Реестр!$A:$A,'Остатки на счетах'!$A336,Реестр!$D:$D,"Счёт в Альфа-Банке")+'Остатки на счетах'!D335</f>
        <v>43490.29000000027</v>
      </c>
    </row>
    <row r="337" spans="1:4" x14ac:dyDescent="0.3">
      <c r="A337" s="7">
        <v>41608</v>
      </c>
      <c r="B337" s="9">
        <f>SUMIFS(Реестр!$C:$C,Реестр!$A:$A,'Остатки на счетах'!$A337,Реестр!$D:$D,"Счёт в ВТБ 24")+'Остатки на счетах'!B336</f>
        <v>1634797.2500000009</v>
      </c>
      <c r="C337" s="9">
        <f>SUMIFS(Реестр!$C:$C,Реестр!$A:$A,'Остатки на счетах'!$A337,Реестр!$D:$D,"Счёт в Сбербанке")+'Остатки на счетах'!C336</f>
        <v>2462499.790000001</v>
      </c>
      <c r="D337" s="9">
        <f>SUMIFS(Реестр!$C:$C,Реестр!$A:$A,'Остатки на счетах'!$A337,Реестр!$D:$D,"Счёт в Альфа-Банке")+'Остатки на счетах'!D336</f>
        <v>43490.29000000027</v>
      </c>
    </row>
    <row r="338" spans="1:4" x14ac:dyDescent="0.3">
      <c r="A338" s="7">
        <v>41609</v>
      </c>
      <c r="B338" s="9">
        <f>SUMIFS(Реестр!$C:$C,Реестр!$A:$A,'Остатки на счетах'!$A338,Реестр!$D:$D,"Счёт в ВТБ 24")+'Остатки на счетах'!B337</f>
        <v>1634797.2500000009</v>
      </c>
      <c r="C338" s="9">
        <f>SUMIFS(Реестр!$C:$C,Реестр!$A:$A,'Остатки на счетах'!$A338,Реестр!$D:$D,"Счёт в Сбербанке")+'Остатки на счетах'!C337</f>
        <v>2462499.790000001</v>
      </c>
      <c r="D338" s="9">
        <f>SUMIFS(Реестр!$C:$C,Реестр!$A:$A,'Остатки на счетах'!$A338,Реестр!$D:$D,"Счёт в Альфа-Банке")+'Остатки на счетах'!D337</f>
        <v>43490.29000000027</v>
      </c>
    </row>
    <row r="339" spans="1:4" x14ac:dyDescent="0.3">
      <c r="A339" s="7">
        <v>41610</v>
      </c>
      <c r="B339" s="9">
        <f>SUMIFS(Реестр!$C:$C,Реестр!$A:$A,'Остатки на счетах'!$A339,Реестр!$D:$D,"Счёт в ВТБ 24")+'Остатки на счетах'!B338</f>
        <v>1634797.2500000009</v>
      </c>
      <c r="C339" s="9">
        <f>SUMIFS(Реестр!$C:$C,Реестр!$A:$A,'Остатки на счетах'!$A339,Реестр!$D:$D,"Счёт в Сбербанке")+'Остатки на счетах'!C338</f>
        <v>2462499.790000001</v>
      </c>
      <c r="D339" s="9">
        <f>SUMIFS(Реестр!$C:$C,Реестр!$A:$A,'Остатки на счетах'!$A339,Реестр!$D:$D,"Счёт в Альфа-Банке")+'Остатки на счетах'!D338</f>
        <v>43490.29000000027</v>
      </c>
    </row>
    <row r="340" spans="1:4" x14ac:dyDescent="0.3">
      <c r="A340" s="7">
        <v>41611</v>
      </c>
      <c r="B340" s="9">
        <f>SUMIFS(Реестр!$C:$C,Реестр!$A:$A,'Остатки на счетах'!$A340,Реестр!$D:$D,"Счёт в ВТБ 24")+'Остатки на счетах'!B339</f>
        <v>1634797.2500000009</v>
      </c>
      <c r="C340" s="9">
        <f>SUMIFS(Реестр!$C:$C,Реестр!$A:$A,'Остатки на счетах'!$A340,Реестр!$D:$D,"Счёт в Сбербанке")+'Остатки на счетах'!C339</f>
        <v>2462499.790000001</v>
      </c>
      <c r="D340" s="9">
        <f>SUMIFS(Реестр!$C:$C,Реестр!$A:$A,'Остатки на счетах'!$A340,Реестр!$D:$D,"Счёт в Альфа-Банке")+'Остатки на счетах'!D339</f>
        <v>43490.29000000027</v>
      </c>
    </row>
    <row r="341" spans="1:4" x14ac:dyDescent="0.3">
      <c r="A341" s="7">
        <v>41612</v>
      </c>
      <c r="B341" s="9">
        <f>SUMIFS(Реестр!$C:$C,Реестр!$A:$A,'Остатки на счетах'!$A341,Реестр!$D:$D,"Счёт в ВТБ 24")+'Остатки на счетах'!B340</f>
        <v>1634797.2500000009</v>
      </c>
      <c r="C341" s="9">
        <f>SUMIFS(Реестр!$C:$C,Реестр!$A:$A,'Остатки на счетах'!$A341,Реестр!$D:$D,"Счёт в Сбербанке")+'Остатки на счетах'!C340</f>
        <v>2462499.790000001</v>
      </c>
      <c r="D341" s="9">
        <f>SUMIFS(Реестр!$C:$C,Реестр!$A:$A,'Остатки на счетах'!$A341,Реестр!$D:$D,"Счёт в Альфа-Банке")+'Остатки на счетах'!D340</f>
        <v>43490.29000000027</v>
      </c>
    </row>
    <row r="342" spans="1:4" x14ac:dyDescent="0.3">
      <c r="A342" s="7">
        <v>41613</v>
      </c>
      <c r="B342" s="9">
        <f>SUMIFS(Реестр!$C:$C,Реестр!$A:$A,'Остатки на счетах'!$A342,Реестр!$D:$D,"Счёт в ВТБ 24")+'Остатки на счетах'!B341</f>
        <v>1634797.2500000009</v>
      </c>
      <c r="C342" s="9">
        <f>SUMIFS(Реестр!$C:$C,Реестр!$A:$A,'Остатки на счетах'!$A342,Реестр!$D:$D,"Счёт в Сбербанке")+'Остатки на счетах'!C341</f>
        <v>2462499.790000001</v>
      </c>
      <c r="D342" s="9">
        <f>SUMIFS(Реестр!$C:$C,Реестр!$A:$A,'Остатки на счетах'!$A342,Реестр!$D:$D,"Счёт в Альфа-Банке")+'Остатки на счетах'!D341</f>
        <v>43490.29000000027</v>
      </c>
    </row>
    <row r="343" spans="1:4" x14ac:dyDescent="0.3">
      <c r="A343" s="7">
        <v>41614</v>
      </c>
      <c r="B343" s="9">
        <f>SUMIFS(Реестр!$C:$C,Реестр!$A:$A,'Остатки на счетах'!$A343,Реестр!$D:$D,"Счёт в ВТБ 24")+'Остатки на счетах'!B342</f>
        <v>1634797.2500000009</v>
      </c>
      <c r="C343" s="9">
        <f>SUMIFS(Реестр!$C:$C,Реестр!$A:$A,'Остатки на счетах'!$A343,Реестр!$D:$D,"Счёт в Сбербанке")+'Остатки на счетах'!C342</f>
        <v>2462499.790000001</v>
      </c>
      <c r="D343" s="9">
        <f>SUMIFS(Реестр!$C:$C,Реестр!$A:$A,'Остатки на счетах'!$A343,Реестр!$D:$D,"Счёт в Альфа-Банке")+'Остатки на счетах'!D342</f>
        <v>43490.29000000027</v>
      </c>
    </row>
    <row r="344" spans="1:4" x14ac:dyDescent="0.3">
      <c r="A344" s="7">
        <v>41615</v>
      </c>
      <c r="B344" s="9">
        <f>SUMIFS(Реестр!$C:$C,Реестр!$A:$A,'Остатки на счетах'!$A344,Реестр!$D:$D,"Счёт в ВТБ 24")+'Остатки на счетах'!B343</f>
        <v>1634797.2500000009</v>
      </c>
      <c r="C344" s="9">
        <f>SUMIFS(Реестр!$C:$C,Реестр!$A:$A,'Остатки на счетах'!$A344,Реестр!$D:$D,"Счёт в Сбербанке")+'Остатки на счетах'!C343</f>
        <v>2462499.790000001</v>
      </c>
      <c r="D344" s="9">
        <f>SUMIFS(Реестр!$C:$C,Реестр!$A:$A,'Остатки на счетах'!$A344,Реестр!$D:$D,"Счёт в Альфа-Банке")+'Остатки на счетах'!D343</f>
        <v>43490.29000000027</v>
      </c>
    </row>
    <row r="345" spans="1:4" x14ac:dyDescent="0.3">
      <c r="A345" s="7">
        <v>41616</v>
      </c>
      <c r="B345" s="9">
        <f>SUMIFS(Реестр!$C:$C,Реестр!$A:$A,'Остатки на счетах'!$A345,Реестр!$D:$D,"Счёт в ВТБ 24")+'Остатки на счетах'!B344</f>
        <v>1634797.2500000009</v>
      </c>
      <c r="C345" s="9">
        <f>SUMIFS(Реестр!$C:$C,Реестр!$A:$A,'Остатки на счетах'!$A345,Реестр!$D:$D,"Счёт в Сбербанке")+'Остатки на счетах'!C344</f>
        <v>2462499.790000001</v>
      </c>
      <c r="D345" s="9">
        <f>SUMIFS(Реестр!$C:$C,Реестр!$A:$A,'Остатки на счетах'!$A345,Реестр!$D:$D,"Счёт в Альфа-Банке")+'Остатки на счетах'!D344</f>
        <v>43490.29000000027</v>
      </c>
    </row>
    <row r="346" spans="1:4" x14ac:dyDescent="0.3">
      <c r="A346" s="7">
        <v>41617</v>
      </c>
      <c r="B346" s="9">
        <f>SUMIFS(Реестр!$C:$C,Реестр!$A:$A,'Остатки на счетах'!$A346,Реестр!$D:$D,"Счёт в ВТБ 24")+'Остатки на счетах'!B345</f>
        <v>1634797.2500000009</v>
      </c>
      <c r="C346" s="9">
        <f>SUMIFS(Реестр!$C:$C,Реестр!$A:$A,'Остатки на счетах'!$A346,Реестр!$D:$D,"Счёт в Сбербанке")+'Остатки на счетах'!C345</f>
        <v>2462499.790000001</v>
      </c>
      <c r="D346" s="9">
        <f>SUMIFS(Реестр!$C:$C,Реестр!$A:$A,'Остатки на счетах'!$A346,Реестр!$D:$D,"Счёт в Альфа-Банке")+'Остатки на счетах'!D345</f>
        <v>43490.29000000027</v>
      </c>
    </row>
    <row r="347" spans="1:4" x14ac:dyDescent="0.3">
      <c r="A347" s="7">
        <v>41618</v>
      </c>
      <c r="B347" s="9">
        <f>SUMIFS(Реестр!$C:$C,Реестр!$A:$A,'Остатки на счетах'!$A347,Реестр!$D:$D,"Счёт в ВТБ 24")+'Остатки на счетах'!B346</f>
        <v>1634797.2500000009</v>
      </c>
      <c r="C347" s="9">
        <f>SUMIFS(Реестр!$C:$C,Реестр!$A:$A,'Остатки на счетах'!$A347,Реестр!$D:$D,"Счёт в Сбербанке")+'Остатки на счетах'!C346</f>
        <v>2462499.790000001</v>
      </c>
      <c r="D347" s="9">
        <f>SUMIFS(Реестр!$C:$C,Реестр!$A:$A,'Остатки на счетах'!$A347,Реестр!$D:$D,"Счёт в Альфа-Банке")+'Остатки на счетах'!D346</f>
        <v>43490.29000000027</v>
      </c>
    </row>
    <row r="348" spans="1:4" x14ac:dyDescent="0.3">
      <c r="A348" s="7">
        <v>41619</v>
      </c>
      <c r="B348" s="9">
        <f>SUMIFS(Реестр!$C:$C,Реестр!$A:$A,'Остатки на счетах'!$A348,Реестр!$D:$D,"Счёт в ВТБ 24")+'Остатки на счетах'!B347</f>
        <v>1634797.2500000009</v>
      </c>
      <c r="C348" s="9">
        <f>SUMIFS(Реестр!$C:$C,Реестр!$A:$A,'Остатки на счетах'!$A348,Реестр!$D:$D,"Счёт в Сбербанке")+'Остатки на счетах'!C347</f>
        <v>2462499.790000001</v>
      </c>
      <c r="D348" s="9">
        <f>SUMIFS(Реестр!$C:$C,Реестр!$A:$A,'Остатки на счетах'!$A348,Реестр!$D:$D,"Счёт в Альфа-Банке")+'Остатки на счетах'!D347</f>
        <v>43490.29000000027</v>
      </c>
    </row>
    <row r="349" spans="1:4" x14ac:dyDescent="0.3">
      <c r="A349" s="7">
        <v>41620</v>
      </c>
      <c r="B349" s="9">
        <f>SUMIFS(Реестр!$C:$C,Реестр!$A:$A,'Остатки на счетах'!$A349,Реестр!$D:$D,"Счёт в ВТБ 24")+'Остатки на счетах'!B348</f>
        <v>1634797.2500000009</v>
      </c>
      <c r="C349" s="9">
        <f>SUMIFS(Реестр!$C:$C,Реестр!$A:$A,'Остатки на счетах'!$A349,Реестр!$D:$D,"Счёт в Сбербанке")+'Остатки на счетах'!C348</f>
        <v>2462499.790000001</v>
      </c>
      <c r="D349" s="9">
        <f>SUMIFS(Реестр!$C:$C,Реестр!$A:$A,'Остатки на счетах'!$A349,Реестр!$D:$D,"Счёт в Альфа-Банке")+'Остатки на счетах'!D348</f>
        <v>43490.29000000027</v>
      </c>
    </row>
    <row r="350" spans="1:4" x14ac:dyDescent="0.3">
      <c r="A350" s="7">
        <v>41621</v>
      </c>
      <c r="B350" s="9">
        <f>SUMIFS(Реестр!$C:$C,Реестр!$A:$A,'Остатки на счетах'!$A350,Реестр!$D:$D,"Счёт в ВТБ 24")+'Остатки на счетах'!B349</f>
        <v>1634797.2500000009</v>
      </c>
      <c r="C350" s="9">
        <f>SUMIFS(Реестр!$C:$C,Реестр!$A:$A,'Остатки на счетах'!$A350,Реестр!$D:$D,"Счёт в Сбербанке")+'Остатки на счетах'!C349</f>
        <v>2462499.790000001</v>
      </c>
      <c r="D350" s="9">
        <f>SUMIFS(Реестр!$C:$C,Реестр!$A:$A,'Остатки на счетах'!$A350,Реестр!$D:$D,"Счёт в Альфа-Банке")+'Остатки на счетах'!D349</f>
        <v>43490.29000000027</v>
      </c>
    </row>
    <row r="351" spans="1:4" x14ac:dyDescent="0.3">
      <c r="A351" s="7">
        <v>41622</v>
      </c>
      <c r="B351" s="9">
        <f>SUMIFS(Реестр!$C:$C,Реестр!$A:$A,'Остатки на счетах'!$A351,Реестр!$D:$D,"Счёт в ВТБ 24")+'Остатки на счетах'!B350</f>
        <v>1634797.2500000009</v>
      </c>
      <c r="C351" s="9">
        <f>SUMIFS(Реестр!$C:$C,Реестр!$A:$A,'Остатки на счетах'!$A351,Реестр!$D:$D,"Счёт в Сбербанке")+'Остатки на счетах'!C350</f>
        <v>2462499.790000001</v>
      </c>
      <c r="D351" s="9">
        <f>SUMIFS(Реестр!$C:$C,Реестр!$A:$A,'Остатки на счетах'!$A351,Реестр!$D:$D,"Счёт в Альфа-Банке")+'Остатки на счетах'!D350</f>
        <v>43490.29000000027</v>
      </c>
    </row>
    <row r="352" spans="1:4" x14ac:dyDescent="0.3">
      <c r="A352" s="7">
        <v>41623</v>
      </c>
      <c r="B352" s="9">
        <f>SUMIFS(Реестр!$C:$C,Реестр!$A:$A,'Остатки на счетах'!$A352,Реестр!$D:$D,"Счёт в ВТБ 24")+'Остатки на счетах'!B351</f>
        <v>1634797.2500000009</v>
      </c>
      <c r="C352" s="9">
        <f>SUMIFS(Реестр!$C:$C,Реестр!$A:$A,'Остатки на счетах'!$A352,Реестр!$D:$D,"Счёт в Сбербанке")+'Остатки на счетах'!C351</f>
        <v>2462499.790000001</v>
      </c>
      <c r="D352" s="9">
        <f>SUMIFS(Реестр!$C:$C,Реестр!$A:$A,'Остатки на счетах'!$A352,Реестр!$D:$D,"Счёт в Альфа-Банке")+'Остатки на счетах'!D351</f>
        <v>43490.29000000027</v>
      </c>
    </row>
    <row r="353" spans="1:4" x14ac:dyDescent="0.3">
      <c r="A353" s="7">
        <v>41624</v>
      </c>
      <c r="B353" s="9">
        <f>SUMIFS(Реестр!$C:$C,Реестр!$A:$A,'Остатки на счетах'!$A353,Реестр!$D:$D,"Счёт в ВТБ 24")+'Остатки на счетах'!B352</f>
        <v>1634797.2500000009</v>
      </c>
      <c r="C353" s="9">
        <f>SUMIFS(Реестр!$C:$C,Реестр!$A:$A,'Остатки на счетах'!$A353,Реестр!$D:$D,"Счёт в Сбербанке")+'Остатки на счетах'!C352</f>
        <v>2462499.790000001</v>
      </c>
      <c r="D353" s="9">
        <f>SUMIFS(Реестр!$C:$C,Реестр!$A:$A,'Остатки на счетах'!$A353,Реестр!$D:$D,"Счёт в Альфа-Банке")+'Остатки на счетах'!D352</f>
        <v>43490.29000000027</v>
      </c>
    </row>
    <row r="354" spans="1:4" x14ac:dyDescent="0.3">
      <c r="A354" s="7">
        <v>41625</v>
      </c>
      <c r="B354" s="9">
        <f>SUMIFS(Реестр!$C:$C,Реестр!$A:$A,'Остатки на счетах'!$A354,Реестр!$D:$D,"Счёт в ВТБ 24")+'Остатки на счетах'!B353</f>
        <v>1634797.2500000009</v>
      </c>
      <c r="C354" s="9">
        <f>SUMIFS(Реестр!$C:$C,Реестр!$A:$A,'Остатки на счетах'!$A354,Реестр!$D:$D,"Счёт в Сбербанке")+'Остатки на счетах'!C353</f>
        <v>2462499.790000001</v>
      </c>
      <c r="D354" s="9">
        <f>SUMIFS(Реестр!$C:$C,Реестр!$A:$A,'Остатки на счетах'!$A354,Реестр!$D:$D,"Счёт в Альфа-Банке")+'Остатки на счетах'!D353</f>
        <v>43490.29000000027</v>
      </c>
    </row>
    <row r="355" spans="1:4" x14ac:dyDescent="0.3">
      <c r="A355" s="7">
        <v>41626</v>
      </c>
      <c r="B355" s="9">
        <f>SUMIFS(Реестр!$C:$C,Реестр!$A:$A,'Остатки на счетах'!$A355,Реестр!$D:$D,"Счёт в ВТБ 24")+'Остатки на счетах'!B354</f>
        <v>1634797.2500000009</v>
      </c>
      <c r="C355" s="9">
        <f>SUMIFS(Реестр!$C:$C,Реестр!$A:$A,'Остатки на счетах'!$A355,Реестр!$D:$D,"Счёт в Сбербанке")+'Остатки на счетах'!C354</f>
        <v>2462499.790000001</v>
      </c>
      <c r="D355" s="9">
        <f>SUMIFS(Реестр!$C:$C,Реестр!$A:$A,'Остатки на счетах'!$A355,Реестр!$D:$D,"Счёт в Альфа-Банке")+'Остатки на счетах'!D354</f>
        <v>43490.29000000027</v>
      </c>
    </row>
    <row r="356" spans="1:4" x14ac:dyDescent="0.3">
      <c r="A356" s="7">
        <v>41627</v>
      </c>
      <c r="B356" s="9">
        <f>SUMIFS(Реестр!$C:$C,Реестр!$A:$A,'Остатки на счетах'!$A356,Реестр!$D:$D,"Счёт в ВТБ 24")+'Остатки на счетах'!B355</f>
        <v>1634797.2500000009</v>
      </c>
      <c r="C356" s="9">
        <f>SUMIFS(Реестр!$C:$C,Реестр!$A:$A,'Остатки на счетах'!$A356,Реестр!$D:$D,"Счёт в Сбербанке")+'Остатки на счетах'!C355</f>
        <v>2462499.790000001</v>
      </c>
      <c r="D356" s="9">
        <f>SUMIFS(Реестр!$C:$C,Реестр!$A:$A,'Остатки на счетах'!$A356,Реестр!$D:$D,"Счёт в Альфа-Банке")+'Остатки на счетах'!D355</f>
        <v>43490.29000000027</v>
      </c>
    </row>
    <row r="357" spans="1:4" x14ac:dyDescent="0.3">
      <c r="A357" s="7">
        <v>41628</v>
      </c>
      <c r="B357" s="9">
        <f>SUMIFS(Реестр!$C:$C,Реестр!$A:$A,'Остатки на счетах'!$A357,Реестр!$D:$D,"Счёт в ВТБ 24")+'Остатки на счетах'!B356</f>
        <v>1634797.2500000009</v>
      </c>
      <c r="C357" s="9">
        <f>SUMIFS(Реестр!$C:$C,Реестр!$A:$A,'Остатки на счетах'!$A357,Реестр!$D:$D,"Счёт в Сбербанке")+'Остатки на счетах'!C356</f>
        <v>2462499.790000001</v>
      </c>
      <c r="D357" s="9">
        <f>SUMIFS(Реестр!$C:$C,Реестр!$A:$A,'Остатки на счетах'!$A357,Реестр!$D:$D,"Счёт в Альфа-Банке")+'Остатки на счетах'!D356</f>
        <v>43490.29000000027</v>
      </c>
    </row>
    <row r="358" spans="1:4" x14ac:dyDescent="0.3">
      <c r="A358" s="7">
        <v>41629</v>
      </c>
      <c r="B358" s="9">
        <f>SUMIFS(Реестр!$C:$C,Реестр!$A:$A,'Остатки на счетах'!$A358,Реестр!$D:$D,"Счёт в ВТБ 24")+'Остатки на счетах'!B357</f>
        <v>1634797.2500000009</v>
      </c>
      <c r="C358" s="9">
        <f>SUMIFS(Реестр!$C:$C,Реестр!$A:$A,'Остатки на счетах'!$A358,Реестр!$D:$D,"Счёт в Сбербанке")+'Остатки на счетах'!C357</f>
        <v>2462499.790000001</v>
      </c>
      <c r="D358" s="9">
        <f>SUMIFS(Реестр!$C:$C,Реестр!$A:$A,'Остатки на счетах'!$A358,Реестр!$D:$D,"Счёт в Альфа-Банке")+'Остатки на счетах'!D357</f>
        <v>43490.29000000027</v>
      </c>
    </row>
    <row r="359" spans="1:4" x14ac:dyDescent="0.3">
      <c r="A359" s="7">
        <v>41630</v>
      </c>
      <c r="B359" s="9">
        <f>SUMIFS(Реестр!$C:$C,Реестр!$A:$A,'Остатки на счетах'!$A359,Реестр!$D:$D,"Счёт в ВТБ 24")+'Остатки на счетах'!B358</f>
        <v>1634797.2500000009</v>
      </c>
      <c r="C359" s="9">
        <f>SUMIFS(Реестр!$C:$C,Реестр!$A:$A,'Остатки на счетах'!$A359,Реестр!$D:$D,"Счёт в Сбербанке")+'Остатки на счетах'!C358</f>
        <v>2462499.790000001</v>
      </c>
      <c r="D359" s="9">
        <f>SUMIFS(Реестр!$C:$C,Реестр!$A:$A,'Остатки на счетах'!$A359,Реестр!$D:$D,"Счёт в Альфа-Банке")+'Остатки на счетах'!D358</f>
        <v>43490.29000000027</v>
      </c>
    </row>
    <row r="360" spans="1:4" x14ac:dyDescent="0.3">
      <c r="A360" s="7">
        <v>41631</v>
      </c>
      <c r="B360" s="9">
        <f>SUMIFS(Реестр!$C:$C,Реестр!$A:$A,'Остатки на счетах'!$A360,Реестр!$D:$D,"Счёт в ВТБ 24")+'Остатки на счетах'!B359</f>
        <v>1634797.2500000009</v>
      </c>
      <c r="C360" s="9">
        <f>SUMIFS(Реестр!$C:$C,Реестр!$A:$A,'Остатки на счетах'!$A360,Реестр!$D:$D,"Счёт в Сбербанке")+'Остатки на счетах'!C359</f>
        <v>2462499.790000001</v>
      </c>
      <c r="D360" s="9">
        <f>SUMIFS(Реестр!$C:$C,Реестр!$A:$A,'Остатки на счетах'!$A360,Реестр!$D:$D,"Счёт в Альфа-Банке")+'Остатки на счетах'!D359</f>
        <v>43490.29000000027</v>
      </c>
    </row>
    <row r="361" spans="1:4" x14ac:dyDescent="0.3">
      <c r="A361" s="7">
        <v>41632</v>
      </c>
      <c r="B361" s="9">
        <f>SUMIFS(Реестр!$C:$C,Реестр!$A:$A,'Остатки на счетах'!$A361,Реестр!$D:$D,"Счёт в ВТБ 24")+'Остатки на счетах'!B360</f>
        <v>1634797.2500000009</v>
      </c>
      <c r="C361" s="9">
        <f>SUMIFS(Реестр!$C:$C,Реестр!$A:$A,'Остатки на счетах'!$A361,Реестр!$D:$D,"Счёт в Сбербанке")+'Остатки на счетах'!C360</f>
        <v>2462499.790000001</v>
      </c>
      <c r="D361" s="9">
        <f>SUMIFS(Реестр!$C:$C,Реестр!$A:$A,'Остатки на счетах'!$A361,Реестр!$D:$D,"Счёт в Альфа-Банке")+'Остатки на счетах'!D360</f>
        <v>43490.29000000027</v>
      </c>
    </row>
    <row r="362" spans="1:4" x14ac:dyDescent="0.3">
      <c r="A362" s="7">
        <v>41633</v>
      </c>
      <c r="B362" s="9">
        <f>SUMIFS(Реестр!$C:$C,Реестр!$A:$A,'Остатки на счетах'!$A362,Реестр!$D:$D,"Счёт в ВТБ 24")+'Остатки на счетах'!B361</f>
        <v>1634797.2500000009</v>
      </c>
      <c r="C362" s="9">
        <f>SUMIFS(Реестр!$C:$C,Реестр!$A:$A,'Остатки на счетах'!$A362,Реестр!$D:$D,"Счёт в Сбербанке")+'Остатки на счетах'!C361</f>
        <v>2462499.790000001</v>
      </c>
      <c r="D362" s="9">
        <f>SUMIFS(Реестр!$C:$C,Реестр!$A:$A,'Остатки на счетах'!$A362,Реестр!$D:$D,"Счёт в Альфа-Банке")+'Остатки на счетах'!D361</f>
        <v>43490.29000000027</v>
      </c>
    </row>
    <row r="363" spans="1:4" x14ac:dyDescent="0.3">
      <c r="A363" s="7">
        <v>41634</v>
      </c>
      <c r="B363" s="9">
        <f>SUMIFS(Реестр!$C:$C,Реестр!$A:$A,'Остатки на счетах'!$A363,Реестр!$D:$D,"Счёт в ВТБ 24")+'Остатки на счетах'!B362</f>
        <v>1634797.2500000009</v>
      </c>
      <c r="C363" s="9">
        <f>SUMIFS(Реестр!$C:$C,Реестр!$A:$A,'Остатки на счетах'!$A363,Реестр!$D:$D,"Счёт в Сбербанке")+'Остатки на счетах'!C362</f>
        <v>2462499.790000001</v>
      </c>
      <c r="D363" s="9">
        <f>SUMIFS(Реестр!$C:$C,Реестр!$A:$A,'Остатки на счетах'!$A363,Реестр!$D:$D,"Счёт в Альфа-Банке")+'Остатки на счетах'!D362</f>
        <v>43490.29000000027</v>
      </c>
    </row>
    <row r="364" spans="1:4" x14ac:dyDescent="0.3">
      <c r="A364" s="7">
        <v>41635</v>
      </c>
      <c r="B364" s="9">
        <f>SUMIFS(Реестр!$C:$C,Реестр!$A:$A,'Остатки на счетах'!$A364,Реестр!$D:$D,"Счёт в ВТБ 24")+'Остатки на счетах'!B363</f>
        <v>1634797.2500000009</v>
      </c>
      <c r="C364" s="9">
        <f>SUMIFS(Реестр!$C:$C,Реестр!$A:$A,'Остатки на счетах'!$A364,Реестр!$D:$D,"Счёт в Сбербанке")+'Остатки на счетах'!C363</f>
        <v>2462499.790000001</v>
      </c>
      <c r="D364" s="9">
        <f>SUMIFS(Реестр!$C:$C,Реестр!$A:$A,'Остатки на счетах'!$A364,Реестр!$D:$D,"Счёт в Альфа-Банке")+'Остатки на счетах'!D363</f>
        <v>43490.29000000027</v>
      </c>
    </row>
    <row r="365" spans="1:4" x14ac:dyDescent="0.3">
      <c r="A365" s="7">
        <v>41636</v>
      </c>
      <c r="B365" s="9">
        <f>SUMIFS(Реестр!$C:$C,Реестр!$A:$A,'Остатки на счетах'!$A365,Реестр!$D:$D,"Счёт в ВТБ 24")+'Остатки на счетах'!B364</f>
        <v>1634797.2500000009</v>
      </c>
      <c r="C365" s="9">
        <f>SUMIFS(Реестр!$C:$C,Реестр!$A:$A,'Остатки на счетах'!$A365,Реестр!$D:$D,"Счёт в Сбербанке")+'Остатки на счетах'!C364</f>
        <v>2462499.790000001</v>
      </c>
      <c r="D365" s="9">
        <f>SUMIFS(Реестр!$C:$C,Реестр!$A:$A,'Остатки на счетах'!$A365,Реестр!$D:$D,"Счёт в Альфа-Банке")+'Остатки на счетах'!D364</f>
        <v>43490.29000000027</v>
      </c>
    </row>
    <row r="366" spans="1:4" x14ac:dyDescent="0.3">
      <c r="A366" s="7">
        <v>41637</v>
      </c>
      <c r="B366" s="9">
        <f>SUMIFS(Реестр!$C:$C,Реестр!$A:$A,'Остатки на счетах'!$A366,Реестр!$D:$D,"Счёт в ВТБ 24")+'Остатки на счетах'!B365</f>
        <v>1634797.2500000009</v>
      </c>
      <c r="C366" s="9">
        <f>SUMIFS(Реестр!$C:$C,Реестр!$A:$A,'Остатки на счетах'!$A366,Реестр!$D:$D,"Счёт в Сбербанке")+'Остатки на счетах'!C365</f>
        <v>2462499.790000001</v>
      </c>
      <c r="D366" s="9">
        <f>SUMIFS(Реестр!$C:$C,Реестр!$A:$A,'Остатки на счетах'!$A366,Реестр!$D:$D,"Счёт в Альфа-Банке")+'Остатки на счетах'!D365</f>
        <v>43490.29000000027</v>
      </c>
    </row>
    <row r="367" spans="1:4" x14ac:dyDescent="0.3">
      <c r="A367" s="7">
        <v>41638</v>
      </c>
      <c r="B367" s="9">
        <f>SUMIFS(Реестр!$C:$C,Реестр!$A:$A,'Остатки на счетах'!$A367,Реестр!$D:$D,"Счёт в ВТБ 24")+'Остатки на счетах'!B366</f>
        <v>1634797.2500000009</v>
      </c>
      <c r="C367" s="9">
        <f>SUMIFS(Реестр!$C:$C,Реестр!$A:$A,'Остатки на счетах'!$A367,Реестр!$D:$D,"Счёт в Сбербанке")+'Остатки на счетах'!C366</f>
        <v>2462499.790000001</v>
      </c>
      <c r="D367" s="9">
        <f>SUMIFS(Реестр!$C:$C,Реестр!$A:$A,'Остатки на счетах'!$A367,Реестр!$D:$D,"Счёт в Альфа-Банке")+'Остатки на счетах'!D366</f>
        <v>43490.29000000027</v>
      </c>
    </row>
    <row r="368" spans="1:4" x14ac:dyDescent="0.3">
      <c r="A368" s="7">
        <v>41639</v>
      </c>
      <c r="B368" s="9">
        <f>SUMIFS(Реестр!$C:$C,Реестр!$A:$A,'Остатки на счетах'!$A368,Реестр!$D:$D,"Счёт в ВТБ 24")+'Остатки на счетах'!B367</f>
        <v>1634797.2500000009</v>
      </c>
      <c r="C368" s="9">
        <f>SUMIFS(Реестр!$C:$C,Реестр!$A:$A,'Остатки на счетах'!$A368,Реестр!$D:$D,"Счёт в Сбербанке")+'Остатки на счетах'!C367</f>
        <v>2462499.790000001</v>
      </c>
      <c r="D368" s="9">
        <f>SUMIFS(Реестр!$C:$C,Реестр!$A:$A,'Остатки на счетах'!$A368,Реестр!$D:$D,"Счёт в Альфа-Банке")+'Остатки на счетах'!D367</f>
        <v>43490.29000000027</v>
      </c>
    </row>
    <row r="369" spans="1:1" x14ac:dyDescent="0.3">
      <c r="A369" s="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72"/>
  <sheetViews>
    <sheetView workbookViewId="0">
      <pane xSplit="3" ySplit="4" topLeftCell="D5" activePane="bottomRight" state="frozen"/>
      <selection activeCell="C48" sqref="C48"/>
      <selection pane="topRight" activeCell="C48" sqref="C48"/>
      <selection pane="bottomLeft" activeCell="C48" sqref="C48"/>
      <selection pane="bottomRight" activeCell="E10" sqref="E10"/>
    </sheetView>
  </sheetViews>
  <sheetFormatPr defaultRowHeight="14.4" x14ac:dyDescent="0.3"/>
  <cols>
    <col min="1" max="1" width="4" style="17" customWidth="1"/>
    <col min="2" max="2" width="7.77734375" style="4" customWidth="1"/>
    <col min="3" max="3" width="41.6640625" customWidth="1"/>
    <col min="4" max="41" width="9.77734375" customWidth="1"/>
  </cols>
  <sheetData>
    <row r="1" spans="1:41" ht="18" x14ac:dyDescent="0.35">
      <c r="A1" s="18" t="s">
        <v>185</v>
      </c>
    </row>
    <row r="3" spans="1:41" ht="15" thickBot="1" x14ac:dyDescent="0.35">
      <c r="B3" s="19" t="s">
        <v>18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s="1" customFormat="1" ht="19.8" customHeight="1" x14ac:dyDescent="0.3">
      <c r="A4" s="23" t="s">
        <v>19</v>
      </c>
      <c r="B4" s="24" t="s">
        <v>20</v>
      </c>
      <c r="C4" s="24" t="s">
        <v>21</v>
      </c>
      <c r="D4" s="96">
        <v>1</v>
      </c>
      <c r="E4" s="96">
        <v>2</v>
      </c>
      <c r="F4" s="96">
        <v>3</v>
      </c>
      <c r="G4" s="96">
        <v>4</v>
      </c>
      <c r="H4" s="96">
        <v>5</v>
      </c>
      <c r="I4" s="96">
        <v>6</v>
      </c>
      <c r="J4" s="96">
        <v>7</v>
      </c>
      <c r="K4" s="96">
        <v>8</v>
      </c>
      <c r="L4" s="96">
        <v>9</v>
      </c>
      <c r="M4" s="96">
        <v>10</v>
      </c>
      <c r="N4" s="96">
        <v>11</v>
      </c>
      <c r="O4" s="96">
        <v>12</v>
      </c>
      <c r="P4" s="96">
        <v>13</v>
      </c>
      <c r="Q4" s="96">
        <v>14</v>
      </c>
      <c r="R4" s="96">
        <v>15</v>
      </c>
      <c r="S4" s="96">
        <v>16</v>
      </c>
      <c r="T4" s="96">
        <v>17</v>
      </c>
      <c r="U4" s="96">
        <v>18</v>
      </c>
      <c r="V4" s="96">
        <v>19</v>
      </c>
      <c r="W4" s="96">
        <v>20</v>
      </c>
      <c r="X4" s="96">
        <v>21</v>
      </c>
      <c r="Y4" s="96">
        <v>22</v>
      </c>
      <c r="Z4" s="96">
        <v>23</v>
      </c>
      <c r="AA4" s="96">
        <v>24</v>
      </c>
      <c r="AB4" s="96">
        <v>25</v>
      </c>
      <c r="AC4" s="96">
        <v>26</v>
      </c>
      <c r="AD4" s="96">
        <v>27</v>
      </c>
      <c r="AE4" s="96">
        <v>28</v>
      </c>
      <c r="AF4" s="96">
        <v>29</v>
      </c>
      <c r="AG4" s="96">
        <v>30</v>
      </c>
      <c r="AH4" s="96">
        <v>31</v>
      </c>
      <c r="AI4" s="96">
        <v>32</v>
      </c>
      <c r="AJ4" s="96">
        <v>33</v>
      </c>
      <c r="AK4" s="96">
        <v>34</v>
      </c>
      <c r="AL4" s="96">
        <v>35</v>
      </c>
      <c r="AM4" s="96">
        <v>36</v>
      </c>
      <c r="AN4" s="96">
        <v>37</v>
      </c>
      <c r="AO4" s="96">
        <v>38</v>
      </c>
    </row>
    <row r="5" spans="1:41" s="1" customFormat="1" ht="18" customHeight="1" x14ac:dyDescent="0.3">
      <c r="A5" s="27"/>
      <c r="B5" s="28">
        <v>11000</v>
      </c>
      <c r="C5" s="29" t="s">
        <v>23</v>
      </c>
      <c r="D5" s="56">
        <f>SUM(D6:D7)</f>
        <v>0</v>
      </c>
      <c r="E5" s="56">
        <f t="shared" ref="E5:O5" si="0">SUM(E6:E7)</f>
        <v>1739288.42</v>
      </c>
      <c r="F5" s="56">
        <f t="shared" si="0"/>
        <v>1289597.03</v>
      </c>
      <c r="G5" s="56">
        <f t="shared" si="0"/>
        <v>1422122.1400000001</v>
      </c>
      <c r="H5" s="56">
        <f t="shared" si="0"/>
        <v>3590168.2199999997</v>
      </c>
      <c r="I5" s="56">
        <f t="shared" si="0"/>
        <v>2052904.51</v>
      </c>
      <c r="J5" s="56">
        <f t="shared" si="0"/>
        <v>2742577.84</v>
      </c>
      <c r="K5" s="56">
        <f t="shared" si="0"/>
        <v>3755037.53</v>
      </c>
      <c r="L5" s="56">
        <f t="shared" si="0"/>
        <v>2210256.35</v>
      </c>
      <c r="M5" s="56">
        <f t="shared" si="0"/>
        <v>2248550.4999999995</v>
      </c>
      <c r="N5" s="56">
        <f t="shared" si="0"/>
        <v>2330665.6599999997</v>
      </c>
      <c r="O5" s="56">
        <f t="shared" si="0"/>
        <v>686738.21</v>
      </c>
      <c r="P5" s="56">
        <f t="shared" ref="P5:AO5" si="1">SUM(P6:P7)</f>
        <v>2613883.92</v>
      </c>
      <c r="Q5" s="56">
        <f t="shared" si="1"/>
        <v>4480463.8</v>
      </c>
      <c r="R5" s="56">
        <f t="shared" si="1"/>
        <v>1419819.3</v>
      </c>
      <c r="S5" s="56">
        <f t="shared" si="1"/>
        <v>1128881.0699999998</v>
      </c>
      <c r="T5" s="56">
        <f t="shared" si="1"/>
        <v>2764652.55</v>
      </c>
      <c r="U5" s="56">
        <f t="shared" si="1"/>
        <v>787953.44</v>
      </c>
      <c r="V5" s="56">
        <f t="shared" si="1"/>
        <v>2129128.17</v>
      </c>
      <c r="W5" s="56">
        <f t="shared" si="1"/>
        <v>2541471.15</v>
      </c>
      <c r="X5" s="56">
        <f t="shared" si="1"/>
        <v>5685408.5899999999</v>
      </c>
      <c r="Y5" s="56">
        <f t="shared" si="1"/>
        <v>3819264.4399999995</v>
      </c>
      <c r="Z5" s="56">
        <f t="shared" si="1"/>
        <v>3691130.15</v>
      </c>
      <c r="AA5" s="56">
        <f t="shared" si="1"/>
        <v>2507171.23</v>
      </c>
      <c r="AB5" s="56">
        <f t="shared" si="1"/>
        <v>3072066.6</v>
      </c>
      <c r="AC5" s="56">
        <f t="shared" si="1"/>
        <v>3657086.9000000008</v>
      </c>
      <c r="AD5" s="56">
        <f t="shared" si="1"/>
        <v>2100</v>
      </c>
      <c r="AE5" s="56">
        <f t="shared" si="1"/>
        <v>0</v>
      </c>
      <c r="AF5" s="56">
        <f t="shared" si="1"/>
        <v>0</v>
      </c>
      <c r="AG5" s="56">
        <f t="shared" si="1"/>
        <v>0</v>
      </c>
      <c r="AH5" s="56">
        <f t="shared" si="1"/>
        <v>0</v>
      </c>
      <c r="AI5" s="56">
        <f t="shared" si="1"/>
        <v>0</v>
      </c>
      <c r="AJ5" s="56">
        <f t="shared" si="1"/>
        <v>0</v>
      </c>
      <c r="AK5" s="56">
        <f t="shared" si="1"/>
        <v>0</v>
      </c>
      <c r="AL5" s="56">
        <f t="shared" si="1"/>
        <v>0</v>
      </c>
      <c r="AM5" s="56">
        <f t="shared" si="1"/>
        <v>0</v>
      </c>
      <c r="AN5" s="56">
        <f t="shared" si="1"/>
        <v>0</v>
      </c>
      <c r="AO5" s="56">
        <f t="shared" si="1"/>
        <v>0</v>
      </c>
    </row>
    <row r="6" spans="1:41" s="1" customFormat="1" ht="18" customHeight="1" x14ac:dyDescent="0.3">
      <c r="A6" s="30" t="s">
        <v>26</v>
      </c>
      <c r="B6" s="31">
        <v>11001</v>
      </c>
      <c r="C6" s="32" t="s">
        <v>24</v>
      </c>
      <c r="D6" s="58">
        <f>SUMIFS(Реестр!$C:$C,Реестр!$J:$J,D$4,Реестр!$E:$E,$C6)*IF($A6="-",-1,1)</f>
        <v>0</v>
      </c>
      <c r="E6" s="58">
        <f>SUMIFS(Реестр!$C:$C,Реестр!$J:$J,E$4,Реестр!$E:$E,$C6)*IF($A6="-",-1,1)</f>
        <v>1739288.42</v>
      </c>
      <c r="F6" s="58">
        <f>SUMIFS(Реестр!$C:$C,Реестр!$J:$J,F$4,Реестр!$E:$E,$C6)*IF($A6="-",-1,1)</f>
        <v>1289597.03</v>
      </c>
      <c r="G6" s="58">
        <f>SUMIFS(Реестр!$C:$C,Реестр!$J:$J,G$4,Реестр!$E:$E,$C6)*IF($A6="-",-1,1)</f>
        <v>1422122.1400000001</v>
      </c>
      <c r="H6" s="58">
        <f>SUMIFS(Реестр!$C:$C,Реестр!$J:$J,H$4,Реестр!$E:$E,$C6)*IF($A6="-",-1,1)</f>
        <v>3584968.2199999997</v>
      </c>
      <c r="I6" s="58">
        <f>SUMIFS(Реестр!$C:$C,Реестр!$J:$J,I$4,Реестр!$E:$E,$C6)*IF($A6="-",-1,1)</f>
        <v>2052904.51</v>
      </c>
      <c r="J6" s="58">
        <f>SUMIFS(Реестр!$C:$C,Реестр!$J:$J,J$4,Реестр!$E:$E,$C6)*IF($A6="-",-1,1)</f>
        <v>2742577.84</v>
      </c>
      <c r="K6" s="58">
        <f>SUMIFS(Реестр!$C:$C,Реестр!$J:$J,K$4,Реестр!$E:$E,$C6)*IF($A6="-",-1,1)</f>
        <v>3755037.53</v>
      </c>
      <c r="L6" s="58">
        <f>SUMIFS(Реестр!$C:$C,Реестр!$J:$J,L$4,Реестр!$E:$E,$C6)*IF($A6="-",-1,1)</f>
        <v>2206656.35</v>
      </c>
      <c r="M6" s="58">
        <f>SUMIFS(Реестр!$C:$C,Реестр!$J:$J,M$4,Реестр!$E:$E,$C6)*IF($A6="-",-1,1)</f>
        <v>2248550.4999999995</v>
      </c>
      <c r="N6" s="58">
        <f>SUMIFS(Реестр!$C:$C,Реестр!$J:$J,N$4,Реестр!$E:$E,$C6)*IF($A6="-",-1,1)</f>
        <v>2330665.6599999997</v>
      </c>
      <c r="O6" s="58">
        <f>SUMIFS(Реестр!$C:$C,Реестр!$J:$J,O$4,Реестр!$E:$E,$C6)*IF($A6="-",-1,1)</f>
        <v>686738.21</v>
      </c>
      <c r="P6" s="58">
        <f>SUMIFS(Реестр!$C:$C,Реестр!$J:$J,P$4,Реестр!$E:$E,$C6)*IF($A6="-",-1,1)</f>
        <v>2609683.92</v>
      </c>
      <c r="Q6" s="58">
        <f>SUMIFS(Реестр!$C:$C,Реестр!$J:$J,Q$4,Реестр!$E:$E,$C6)*IF($A6="-",-1,1)</f>
        <v>4480463.8</v>
      </c>
      <c r="R6" s="58">
        <f>SUMIFS(Реестр!$C:$C,Реестр!$J:$J,R$4,Реестр!$E:$E,$C6)*IF($A6="-",-1,1)</f>
        <v>1419819.3</v>
      </c>
      <c r="S6" s="58">
        <f>SUMIFS(Реестр!$C:$C,Реестр!$J:$J,S$4,Реестр!$E:$E,$C6)*IF($A6="-",-1,1)</f>
        <v>1128881.0699999998</v>
      </c>
      <c r="T6" s="58">
        <f>SUMIFS(Реестр!$C:$C,Реестр!$J:$J,T$4,Реестр!$E:$E,$C6)*IF($A6="-",-1,1)</f>
        <v>2764652.55</v>
      </c>
      <c r="U6" s="58">
        <f>SUMIFS(Реестр!$C:$C,Реестр!$J:$J,U$4,Реестр!$E:$E,$C6)*IF($A6="-",-1,1)</f>
        <v>779153.44</v>
      </c>
      <c r="V6" s="58">
        <f>SUMIFS(Реестр!$C:$C,Реестр!$J:$J,V$4,Реестр!$E:$E,$C6)*IF($A6="-",-1,1)</f>
        <v>2129128.17</v>
      </c>
      <c r="W6" s="58">
        <f>SUMIFS(Реестр!$C:$C,Реестр!$J:$J,W$4,Реестр!$E:$E,$C6)*IF($A6="-",-1,1)</f>
        <v>2541471.15</v>
      </c>
      <c r="X6" s="58">
        <f>SUMIFS(Реестр!$C:$C,Реестр!$J:$J,X$4,Реестр!$E:$E,$C6)*IF($A6="-",-1,1)</f>
        <v>5685408.5899999999</v>
      </c>
      <c r="Y6" s="58">
        <f>SUMIFS(Реестр!$C:$C,Реестр!$J:$J,Y$4,Реестр!$E:$E,$C6)*IF($A6="-",-1,1)</f>
        <v>3812864.4399999995</v>
      </c>
      <c r="Z6" s="58">
        <f>SUMIFS(Реестр!$C:$C,Реестр!$J:$J,Z$4,Реестр!$E:$E,$C6)*IF($A6="-",-1,1)</f>
        <v>3691130.15</v>
      </c>
      <c r="AA6" s="58">
        <f>SUMIFS(Реестр!$C:$C,Реестр!$J:$J,AA$4,Реестр!$E:$E,$C6)*IF($A6="-",-1,1)</f>
        <v>2507171.23</v>
      </c>
      <c r="AB6" s="58">
        <f>SUMIFS(Реестр!$C:$C,Реестр!$J:$J,AB$4,Реестр!$E:$E,$C6)*IF($A6="-",-1,1)</f>
        <v>3072066.6</v>
      </c>
      <c r="AC6" s="58">
        <f>SUMIFS(Реестр!$C:$C,Реестр!$J:$J,AC$4,Реестр!$E:$E,$C6)*IF($A6="-",-1,1)</f>
        <v>3657086.9000000008</v>
      </c>
      <c r="AD6" s="58">
        <f>SUMIFS(Реестр!$C:$C,Реестр!$J:$J,AD$4,Реестр!$E:$E,$C6)*IF($A6="-",-1,1)</f>
        <v>0</v>
      </c>
      <c r="AE6" s="58">
        <f>SUMIFS(Реестр!$C:$C,Реестр!$J:$J,AE$4,Реестр!$E:$E,$C6)*IF($A6="-",-1,1)</f>
        <v>0</v>
      </c>
      <c r="AF6" s="58">
        <f>SUMIFS(Реестр!$C:$C,Реестр!$J:$J,AF$4,Реестр!$E:$E,$C6)*IF($A6="-",-1,1)</f>
        <v>0</v>
      </c>
      <c r="AG6" s="58">
        <f>SUMIFS(Реестр!$C:$C,Реестр!$J:$J,AG$4,Реестр!$E:$E,$C6)*IF($A6="-",-1,1)</f>
        <v>0</v>
      </c>
      <c r="AH6" s="58">
        <f>SUMIFS(Реестр!$C:$C,Реестр!$J:$J,AH$4,Реестр!$E:$E,$C6)*IF($A6="-",-1,1)</f>
        <v>0</v>
      </c>
      <c r="AI6" s="58">
        <f>SUMIFS(Реестр!$C:$C,Реестр!$J:$J,AI$4,Реестр!$E:$E,$C6)*IF($A6="-",-1,1)</f>
        <v>0</v>
      </c>
      <c r="AJ6" s="58">
        <f>SUMIFS(Реестр!$C:$C,Реестр!$J:$J,AJ$4,Реестр!$E:$E,$C6)*IF($A6="-",-1,1)</f>
        <v>0</v>
      </c>
      <c r="AK6" s="58">
        <f>SUMIFS(Реестр!$C:$C,Реестр!$J:$J,AK$4,Реестр!$E:$E,$C6)*IF($A6="-",-1,1)</f>
        <v>0</v>
      </c>
      <c r="AL6" s="58">
        <f>SUMIFS(Реестр!$C:$C,Реестр!$J:$J,AL$4,Реестр!$E:$E,$C6)*IF($A6="-",-1,1)</f>
        <v>0</v>
      </c>
      <c r="AM6" s="58">
        <f>SUMIFS(Реестр!$C:$C,Реестр!$J:$J,AM$4,Реестр!$E:$E,$C6)*IF($A6="-",-1,1)</f>
        <v>0</v>
      </c>
      <c r="AN6" s="58">
        <f>SUMIFS(Реестр!$C:$C,Реестр!$J:$J,AN$4,Реестр!$E:$E,$C6)*IF($A6="-",-1,1)</f>
        <v>0</v>
      </c>
      <c r="AO6" s="58">
        <f>SUMIFS(Реестр!$C:$C,Реестр!$J:$J,AO$4,Реестр!$E:$E,$C6)*IF($A6="-",-1,1)</f>
        <v>0</v>
      </c>
    </row>
    <row r="7" spans="1:41" s="1" customFormat="1" ht="18" customHeight="1" x14ac:dyDescent="0.3">
      <c r="A7" s="30" t="s">
        <v>26</v>
      </c>
      <c r="B7" s="31">
        <v>11002</v>
      </c>
      <c r="C7" s="32" t="s">
        <v>25</v>
      </c>
      <c r="D7" s="58">
        <f>SUMIFS(Реестр!$C:$C,Реестр!$J:$J,D$4,Реестр!$E:$E,$C7)*IF($A7="-",-1,1)</f>
        <v>0</v>
      </c>
      <c r="E7" s="58">
        <f>SUMIFS(Реестр!$C:$C,Реестр!$J:$J,E$4,Реестр!$E:$E,$C7)*IF($A7="-",-1,1)</f>
        <v>0</v>
      </c>
      <c r="F7" s="58">
        <f>SUMIFS(Реестр!$C:$C,Реестр!$J:$J,F$4,Реестр!$E:$E,$C7)*IF($A7="-",-1,1)</f>
        <v>0</v>
      </c>
      <c r="G7" s="58">
        <f>SUMIFS(Реестр!$C:$C,Реестр!$J:$J,G$4,Реестр!$E:$E,$C7)*IF($A7="-",-1,1)</f>
        <v>0</v>
      </c>
      <c r="H7" s="58">
        <f>SUMIFS(Реестр!$C:$C,Реестр!$J:$J,H$4,Реестр!$E:$E,$C7)*IF($A7="-",-1,1)</f>
        <v>5200</v>
      </c>
      <c r="I7" s="58">
        <f>SUMIFS(Реестр!$C:$C,Реестр!$J:$J,I$4,Реестр!$E:$E,$C7)*IF($A7="-",-1,1)</f>
        <v>0</v>
      </c>
      <c r="J7" s="58">
        <f>SUMIFS(Реестр!$C:$C,Реестр!$J:$J,J$4,Реестр!$E:$E,$C7)*IF($A7="-",-1,1)</f>
        <v>0</v>
      </c>
      <c r="K7" s="58">
        <f>SUMIFS(Реестр!$C:$C,Реестр!$J:$J,K$4,Реестр!$E:$E,$C7)*IF($A7="-",-1,1)</f>
        <v>0</v>
      </c>
      <c r="L7" s="58">
        <f>SUMIFS(Реестр!$C:$C,Реестр!$J:$J,L$4,Реестр!$E:$E,$C7)*IF($A7="-",-1,1)</f>
        <v>3600</v>
      </c>
      <c r="M7" s="58">
        <f>SUMIFS(Реестр!$C:$C,Реестр!$J:$J,M$4,Реестр!$E:$E,$C7)*IF($A7="-",-1,1)</f>
        <v>0</v>
      </c>
      <c r="N7" s="58">
        <f>SUMIFS(Реестр!$C:$C,Реестр!$J:$J,N$4,Реестр!$E:$E,$C7)*IF($A7="-",-1,1)</f>
        <v>0</v>
      </c>
      <c r="O7" s="58">
        <f>SUMIFS(Реестр!$C:$C,Реестр!$J:$J,O$4,Реестр!$E:$E,$C7)*IF($A7="-",-1,1)</f>
        <v>0</v>
      </c>
      <c r="P7" s="58">
        <f>SUMIFS(Реестр!$C:$C,Реестр!$J:$J,P$4,Реестр!$E:$E,$C7)*IF($A7="-",-1,1)</f>
        <v>4200</v>
      </c>
      <c r="Q7" s="58">
        <f>SUMIFS(Реестр!$C:$C,Реестр!$J:$J,Q$4,Реестр!$E:$E,$C7)*IF($A7="-",-1,1)</f>
        <v>0</v>
      </c>
      <c r="R7" s="58">
        <f>SUMIFS(Реестр!$C:$C,Реестр!$J:$J,R$4,Реестр!$E:$E,$C7)*IF($A7="-",-1,1)</f>
        <v>0</v>
      </c>
      <c r="S7" s="58">
        <f>SUMIFS(Реестр!$C:$C,Реестр!$J:$J,S$4,Реестр!$E:$E,$C7)*IF($A7="-",-1,1)</f>
        <v>0</v>
      </c>
      <c r="T7" s="58">
        <f>SUMIFS(Реестр!$C:$C,Реестр!$J:$J,T$4,Реестр!$E:$E,$C7)*IF($A7="-",-1,1)</f>
        <v>0</v>
      </c>
      <c r="U7" s="58">
        <f>SUMIFS(Реестр!$C:$C,Реестр!$J:$J,U$4,Реестр!$E:$E,$C7)*IF($A7="-",-1,1)</f>
        <v>8800</v>
      </c>
      <c r="V7" s="58">
        <f>SUMIFS(Реестр!$C:$C,Реестр!$J:$J,V$4,Реестр!$E:$E,$C7)*IF($A7="-",-1,1)</f>
        <v>0</v>
      </c>
      <c r="W7" s="58">
        <f>SUMIFS(Реестр!$C:$C,Реестр!$J:$J,W$4,Реестр!$E:$E,$C7)*IF($A7="-",-1,1)</f>
        <v>0</v>
      </c>
      <c r="X7" s="58">
        <f>SUMIFS(Реестр!$C:$C,Реестр!$J:$J,X$4,Реестр!$E:$E,$C7)*IF($A7="-",-1,1)</f>
        <v>0</v>
      </c>
      <c r="Y7" s="58">
        <f>SUMIFS(Реестр!$C:$C,Реестр!$J:$J,Y$4,Реестр!$E:$E,$C7)*IF($A7="-",-1,1)</f>
        <v>6400</v>
      </c>
      <c r="Z7" s="58">
        <f>SUMIFS(Реестр!$C:$C,Реестр!$J:$J,Z$4,Реестр!$E:$E,$C7)*IF($A7="-",-1,1)</f>
        <v>0</v>
      </c>
      <c r="AA7" s="58">
        <f>SUMIFS(Реестр!$C:$C,Реестр!$J:$J,AA$4,Реестр!$E:$E,$C7)*IF($A7="-",-1,1)</f>
        <v>0</v>
      </c>
      <c r="AB7" s="58">
        <f>SUMIFS(Реестр!$C:$C,Реестр!$J:$J,AB$4,Реестр!$E:$E,$C7)*IF($A7="-",-1,1)</f>
        <v>0</v>
      </c>
      <c r="AC7" s="58">
        <f>SUMIFS(Реестр!$C:$C,Реестр!$J:$J,AC$4,Реестр!$E:$E,$C7)*IF($A7="-",-1,1)</f>
        <v>0</v>
      </c>
      <c r="AD7" s="58">
        <f>SUMIFS(Реестр!$C:$C,Реестр!$J:$J,AD$4,Реестр!$E:$E,$C7)*IF($A7="-",-1,1)</f>
        <v>2100</v>
      </c>
      <c r="AE7" s="58">
        <f>SUMIFS(Реестр!$C:$C,Реестр!$J:$J,AE$4,Реестр!$E:$E,$C7)*IF($A7="-",-1,1)</f>
        <v>0</v>
      </c>
      <c r="AF7" s="58">
        <f>SUMIFS(Реестр!$C:$C,Реестр!$J:$J,AF$4,Реестр!$E:$E,$C7)*IF($A7="-",-1,1)</f>
        <v>0</v>
      </c>
      <c r="AG7" s="58">
        <f>SUMIFS(Реестр!$C:$C,Реестр!$J:$J,AG$4,Реестр!$E:$E,$C7)*IF($A7="-",-1,1)</f>
        <v>0</v>
      </c>
      <c r="AH7" s="58">
        <f>SUMIFS(Реестр!$C:$C,Реестр!$J:$J,AH$4,Реестр!$E:$E,$C7)*IF($A7="-",-1,1)</f>
        <v>0</v>
      </c>
      <c r="AI7" s="58">
        <f>SUMIFS(Реестр!$C:$C,Реестр!$J:$J,AI$4,Реестр!$E:$E,$C7)*IF($A7="-",-1,1)</f>
        <v>0</v>
      </c>
      <c r="AJ7" s="58">
        <f>SUMIFS(Реестр!$C:$C,Реестр!$J:$J,AJ$4,Реестр!$E:$E,$C7)*IF($A7="-",-1,1)</f>
        <v>0</v>
      </c>
      <c r="AK7" s="58">
        <f>SUMIFS(Реестр!$C:$C,Реестр!$J:$J,AK$4,Реестр!$E:$E,$C7)*IF($A7="-",-1,1)</f>
        <v>0</v>
      </c>
      <c r="AL7" s="58">
        <f>SUMIFS(Реестр!$C:$C,Реестр!$J:$J,AL$4,Реестр!$E:$E,$C7)*IF($A7="-",-1,1)</f>
        <v>0</v>
      </c>
      <c r="AM7" s="58">
        <f>SUMIFS(Реестр!$C:$C,Реестр!$J:$J,AM$4,Реестр!$E:$E,$C7)*IF($A7="-",-1,1)</f>
        <v>0</v>
      </c>
      <c r="AN7" s="58">
        <f>SUMIFS(Реестр!$C:$C,Реестр!$J:$J,AN$4,Реестр!$E:$E,$C7)*IF($A7="-",-1,1)</f>
        <v>0</v>
      </c>
      <c r="AO7" s="58">
        <f>SUMIFS(Реестр!$C:$C,Реестр!$J:$J,AO$4,Реестр!$E:$E,$C7)*IF($A7="-",-1,1)</f>
        <v>0</v>
      </c>
    </row>
    <row r="8" spans="1:41" s="1" customFormat="1" ht="18" customHeight="1" x14ac:dyDescent="0.3">
      <c r="A8" s="27"/>
      <c r="B8" s="28">
        <v>12000</v>
      </c>
      <c r="C8" s="29" t="s">
        <v>27</v>
      </c>
      <c r="D8" s="56">
        <f t="shared" ref="D8:O8" si="2">D9+D12+D16+D21+D27+D33</f>
        <v>0</v>
      </c>
      <c r="E8" s="56">
        <f t="shared" si="2"/>
        <v>289679.95999999996</v>
      </c>
      <c r="F8" s="56">
        <f t="shared" si="2"/>
        <v>642122.02</v>
      </c>
      <c r="G8" s="56">
        <f t="shared" si="2"/>
        <v>4737400.1999999993</v>
      </c>
      <c r="H8" s="56">
        <f t="shared" si="2"/>
        <v>1117625.27</v>
      </c>
      <c r="I8" s="56">
        <f t="shared" si="2"/>
        <v>735150.41999999993</v>
      </c>
      <c r="J8" s="56">
        <f t="shared" si="2"/>
        <v>3295762.0800000005</v>
      </c>
      <c r="K8" s="56">
        <f t="shared" si="2"/>
        <v>2224004.2400000002</v>
      </c>
      <c r="L8" s="56">
        <f t="shared" si="2"/>
        <v>2412175.73</v>
      </c>
      <c r="M8" s="56">
        <f t="shared" si="2"/>
        <v>1246032.94</v>
      </c>
      <c r="N8" s="56">
        <f t="shared" si="2"/>
        <v>2055334.2799999996</v>
      </c>
      <c r="O8" s="56">
        <f t="shared" si="2"/>
        <v>1141764.56</v>
      </c>
      <c r="P8" s="56">
        <f t="shared" ref="P8:AO8" si="3">P9+P12+P16+P21+P27+P33</f>
        <v>1655848.81</v>
      </c>
      <c r="Q8" s="56">
        <f t="shared" si="3"/>
        <v>469149.17000000004</v>
      </c>
      <c r="R8" s="56">
        <f t="shared" si="3"/>
        <v>65000</v>
      </c>
      <c r="S8" s="56">
        <f t="shared" si="3"/>
        <v>1351116.55</v>
      </c>
      <c r="T8" s="56">
        <f t="shared" si="3"/>
        <v>2073843.3199999998</v>
      </c>
      <c r="U8" s="56">
        <f t="shared" si="3"/>
        <v>893333.07000000007</v>
      </c>
      <c r="V8" s="56">
        <f t="shared" si="3"/>
        <v>1245742.4700000004</v>
      </c>
      <c r="W8" s="56">
        <f t="shared" si="3"/>
        <v>1250994.21</v>
      </c>
      <c r="X8" s="56">
        <f t="shared" si="3"/>
        <v>3081888.9499999997</v>
      </c>
      <c r="Y8" s="56">
        <f t="shared" si="3"/>
        <v>3600346.4</v>
      </c>
      <c r="Z8" s="56">
        <f t="shared" si="3"/>
        <v>2619898.14</v>
      </c>
      <c r="AA8" s="56">
        <f t="shared" si="3"/>
        <v>800151.25</v>
      </c>
      <c r="AB8" s="56">
        <f t="shared" si="3"/>
        <v>1039619.5</v>
      </c>
      <c r="AC8" s="56">
        <f t="shared" si="3"/>
        <v>5900279.5999999996</v>
      </c>
      <c r="AD8" s="56">
        <f t="shared" si="3"/>
        <v>103337.25</v>
      </c>
      <c r="AE8" s="56">
        <f t="shared" si="3"/>
        <v>0</v>
      </c>
      <c r="AF8" s="56">
        <f t="shared" si="3"/>
        <v>0</v>
      </c>
      <c r="AG8" s="56">
        <f t="shared" si="3"/>
        <v>0</v>
      </c>
      <c r="AH8" s="56">
        <f t="shared" si="3"/>
        <v>0</v>
      </c>
      <c r="AI8" s="56">
        <f t="shared" si="3"/>
        <v>0</v>
      </c>
      <c r="AJ8" s="56">
        <f t="shared" si="3"/>
        <v>0</v>
      </c>
      <c r="AK8" s="56">
        <f t="shared" si="3"/>
        <v>0</v>
      </c>
      <c r="AL8" s="56">
        <f t="shared" si="3"/>
        <v>0</v>
      </c>
      <c r="AM8" s="56">
        <f t="shared" si="3"/>
        <v>0</v>
      </c>
      <c r="AN8" s="56">
        <f t="shared" si="3"/>
        <v>0</v>
      </c>
      <c r="AO8" s="56">
        <f t="shared" si="3"/>
        <v>0</v>
      </c>
    </row>
    <row r="9" spans="1:41" s="22" customFormat="1" ht="18" customHeight="1" x14ac:dyDescent="0.3">
      <c r="A9" s="33"/>
      <c r="B9" s="34">
        <v>12100</v>
      </c>
      <c r="C9" s="35" t="s">
        <v>28</v>
      </c>
      <c r="D9" s="60">
        <f t="shared" ref="D9:O9" si="4">SUM(D10:D11)</f>
        <v>0</v>
      </c>
      <c r="E9" s="60">
        <f t="shared" si="4"/>
        <v>209679.96</v>
      </c>
      <c r="F9" s="60">
        <f t="shared" si="4"/>
        <v>54466.770000000004</v>
      </c>
      <c r="G9" s="60">
        <f t="shared" si="4"/>
        <v>3099162.9499999988</v>
      </c>
      <c r="H9" s="60">
        <f t="shared" si="4"/>
        <v>497625.26999999996</v>
      </c>
      <c r="I9" s="60">
        <f t="shared" si="4"/>
        <v>735150.41999999993</v>
      </c>
      <c r="J9" s="60">
        <f t="shared" si="4"/>
        <v>2588630.8300000005</v>
      </c>
      <c r="K9" s="60">
        <f t="shared" si="4"/>
        <v>1462123.24</v>
      </c>
      <c r="L9" s="60">
        <f t="shared" si="4"/>
        <v>608698.47999999986</v>
      </c>
      <c r="M9" s="60">
        <f t="shared" si="4"/>
        <v>1243432.94</v>
      </c>
      <c r="N9" s="60">
        <f t="shared" si="4"/>
        <v>1360953.0299999996</v>
      </c>
      <c r="O9" s="60">
        <f t="shared" si="4"/>
        <v>669930.56000000006</v>
      </c>
      <c r="P9" s="60">
        <f t="shared" ref="P9:AO9" si="5">SUM(P10:P11)</f>
        <v>197653.56</v>
      </c>
      <c r="Q9" s="60">
        <f t="shared" si="5"/>
        <v>469149.17000000004</v>
      </c>
      <c r="R9" s="60">
        <f t="shared" si="5"/>
        <v>0</v>
      </c>
      <c r="S9" s="60">
        <f t="shared" si="5"/>
        <v>14481.3</v>
      </c>
      <c r="T9" s="60">
        <f t="shared" si="5"/>
        <v>955499.07</v>
      </c>
      <c r="U9" s="60">
        <f t="shared" si="5"/>
        <v>363333.07</v>
      </c>
      <c r="V9" s="60">
        <f t="shared" si="5"/>
        <v>1185742.4700000004</v>
      </c>
      <c r="W9" s="60">
        <f t="shared" si="5"/>
        <v>533932.96</v>
      </c>
      <c r="X9" s="60">
        <f t="shared" si="5"/>
        <v>1447915.6999999997</v>
      </c>
      <c r="Y9" s="60">
        <f t="shared" si="5"/>
        <v>3125846.4</v>
      </c>
      <c r="Z9" s="60">
        <f t="shared" si="5"/>
        <v>2615898.14</v>
      </c>
      <c r="AA9" s="60">
        <f t="shared" si="5"/>
        <v>5375</v>
      </c>
      <c r="AB9" s="60">
        <f t="shared" si="5"/>
        <v>157885.5</v>
      </c>
      <c r="AC9" s="60">
        <f t="shared" si="5"/>
        <v>4227353.3499999996</v>
      </c>
      <c r="AD9" s="60">
        <f t="shared" si="5"/>
        <v>103337.25</v>
      </c>
      <c r="AE9" s="60">
        <f t="shared" si="5"/>
        <v>0</v>
      </c>
      <c r="AF9" s="60">
        <f t="shared" si="5"/>
        <v>0</v>
      </c>
      <c r="AG9" s="60">
        <f t="shared" si="5"/>
        <v>0</v>
      </c>
      <c r="AH9" s="60">
        <f t="shared" si="5"/>
        <v>0</v>
      </c>
      <c r="AI9" s="60">
        <f t="shared" si="5"/>
        <v>0</v>
      </c>
      <c r="AJ9" s="60">
        <f t="shared" si="5"/>
        <v>0</v>
      </c>
      <c r="AK9" s="60">
        <f t="shared" si="5"/>
        <v>0</v>
      </c>
      <c r="AL9" s="60">
        <f t="shared" si="5"/>
        <v>0</v>
      </c>
      <c r="AM9" s="60">
        <f t="shared" si="5"/>
        <v>0</v>
      </c>
      <c r="AN9" s="60">
        <f t="shared" si="5"/>
        <v>0</v>
      </c>
      <c r="AO9" s="60">
        <f t="shared" si="5"/>
        <v>0</v>
      </c>
    </row>
    <row r="10" spans="1:41" s="1" customFormat="1" ht="18" customHeight="1" x14ac:dyDescent="0.3">
      <c r="A10" s="30" t="s">
        <v>86</v>
      </c>
      <c r="B10" s="31">
        <v>12101</v>
      </c>
      <c r="C10" s="32" t="s">
        <v>29</v>
      </c>
      <c r="D10" s="58">
        <f>SUMIFS(Реестр!$C:$C,Реестр!$J:$J,D$4,Реестр!$E:$E,$C10)*IF($A10="-",-1,1)</f>
        <v>0</v>
      </c>
      <c r="E10" s="58">
        <f>SUMIFS(Реестр!$C:$C,Реестр!$J:$J,E$4,Реестр!$E:$E,$C10)*IF($A10="-",-1,1)</f>
        <v>209679.96</v>
      </c>
      <c r="F10" s="58">
        <f>SUMIFS(Реестр!$C:$C,Реестр!$J:$J,F$4,Реестр!$E:$E,$C10)*IF($A10="-",-1,1)</f>
        <v>54466.770000000004</v>
      </c>
      <c r="G10" s="58">
        <f>SUMIFS(Реестр!$C:$C,Реестр!$J:$J,G$4,Реестр!$E:$E,$C10)*IF($A10="-",-1,1)</f>
        <v>3099162.9499999988</v>
      </c>
      <c r="H10" s="58">
        <f>SUMIFS(Реестр!$C:$C,Реестр!$J:$J,H$4,Реестр!$E:$E,$C10)*IF($A10="-",-1,1)</f>
        <v>497625.26999999996</v>
      </c>
      <c r="I10" s="58">
        <f>SUMIFS(Реестр!$C:$C,Реестр!$J:$J,I$4,Реестр!$E:$E,$C10)*IF($A10="-",-1,1)</f>
        <v>735150.41999999993</v>
      </c>
      <c r="J10" s="58">
        <f>SUMIFS(Реестр!$C:$C,Реестр!$J:$J,J$4,Реестр!$E:$E,$C10)*IF($A10="-",-1,1)</f>
        <v>2588630.8300000005</v>
      </c>
      <c r="K10" s="58">
        <f>SUMIFS(Реестр!$C:$C,Реестр!$J:$J,K$4,Реестр!$E:$E,$C10)*IF($A10="-",-1,1)</f>
        <v>1462123.24</v>
      </c>
      <c r="L10" s="58">
        <f>SUMIFS(Реестр!$C:$C,Реестр!$J:$J,L$4,Реестр!$E:$E,$C10)*IF($A10="-",-1,1)</f>
        <v>608698.47999999986</v>
      </c>
      <c r="M10" s="58">
        <f>SUMIFS(Реестр!$C:$C,Реестр!$J:$J,M$4,Реестр!$E:$E,$C10)*IF($A10="-",-1,1)</f>
        <v>1243432.94</v>
      </c>
      <c r="N10" s="58">
        <f>SUMIFS(Реестр!$C:$C,Реестр!$J:$J,N$4,Реестр!$E:$E,$C10)*IF($A10="-",-1,1)</f>
        <v>1360953.0299999996</v>
      </c>
      <c r="O10" s="58">
        <f>SUMIFS(Реестр!$C:$C,Реестр!$J:$J,O$4,Реестр!$E:$E,$C10)*IF($A10="-",-1,1)</f>
        <v>669930.56000000006</v>
      </c>
      <c r="P10" s="58">
        <f>SUMIFS(Реестр!$C:$C,Реестр!$J:$J,P$4,Реестр!$E:$E,$C10)*IF($A10="-",-1,1)</f>
        <v>197653.56</v>
      </c>
      <c r="Q10" s="58">
        <f>SUMIFS(Реестр!$C:$C,Реестр!$J:$J,Q$4,Реестр!$E:$E,$C10)*IF($A10="-",-1,1)</f>
        <v>469149.17000000004</v>
      </c>
      <c r="R10" s="58">
        <f>SUMIFS(Реестр!$C:$C,Реестр!$J:$J,R$4,Реестр!$E:$E,$C10)*IF($A10="-",-1,1)</f>
        <v>0</v>
      </c>
      <c r="S10" s="58">
        <f>SUMIFS(Реестр!$C:$C,Реестр!$J:$J,S$4,Реестр!$E:$E,$C10)*IF($A10="-",-1,1)</f>
        <v>14481.3</v>
      </c>
      <c r="T10" s="58">
        <f>SUMIFS(Реестр!$C:$C,Реестр!$J:$J,T$4,Реестр!$E:$E,$C10)*IF($A10="-",-1,1)</f>
        <v>955499.07</v>
      </c>
      <c r="U10" s="58">
        <f>SUMIFS(Реестр!$C:$C,Реестр!$J:$J,U$4,Реестр!$E:$E,$C10)*IF($A10="-",-1,1)</f>
        <v>363333.07</v>
      </c>
      <c r="V10" s="58">
        <f>SUMIFS(Реестр!$C:$C,Реестр!$J:$J,V$4,Реестр!$E:$E,$C10)*IF($A10="-",-1,1)</f>
        <v>1185742.4700000004</v>
      </c>
      <c r="W10" s="58">
        <f>SUMIFS(Реестр!$C:$C,Реестр!$J:$J,W$4,Реестр!$E:$E,$C10)*IF($A10="-",-1,1)</f>
        <v>533932.96</v>
      </c>
      <c r="X10" s="58">
        <f>SUMIFS(Реестр!$C:$C,Реестр!$J:$J,X$4,Реестр!$E:$E,$C10)*IF($A10="-",-1,1)</f>
        <v>1447915.6999999997</v>
      </c>
      <c r="Y10" s="58">
        <f>SUMIFS(Реестр!$C:$C,Реестр!$J:$J,Y$4,Реестр!$E:$E,$C10)*IF($A10="-",-1,1)</f>
        <v>3125846.4</v>
      </c>
      <c r="Z10" s="58">
        <f>SUMIFS(Реестр!$C:$C,Реестр!$J:$J,Z$4,Реестр!$E:$E,$C10)*IF($A10="-",-1,1)</f>
        <v>2615898.14</v>
      </c>
      <c r="AA10" s="58">
        <f>SUMIFS(Реестр!$C:$C,Реестр!$J:$J,AA$4,Реестр!$E:$E,$C10)*IF($A10="-",-1,1)</f>
        <v>5375</v>
      </c>
      <c r="AB10" s="58">
        <f>SUMIFS(Реестр!$C:$C,Реестр!$J:$J,AB$4,Реестр!$E:$E,$C10)*IF($A10="-",-1,1)</f>
        <v>157885.5</v>
      </c>
      <c r="AC10" s="58">
        <f>SUMIFS(Реестр!$C:$C,Реестр!$J:$J,AC$4,Реестр!$E:$E,$C10)*IF($A10="-",-1,1)</f>
        <v>4227353.3499999996</v>
      </c>
      <c r="AD10" s="58">
        <f>SUMIFS(Реестр!$C:$C,Реестр!$J:$J,AD$4,Реестр!$E:$E,$C10)*IF($A10="-",-1,1)</f>
        <v>103337.25</v>
      </c>
      <c r="AE10" s="58">
        <f>SUMIFS(Реестр!$C:$C,Реестр!$J:$J,AE$4,Реестр!$E:$E,$C10)*IF($A10="-",-1,1)</f>
        <v>0</v>
      </c>
      <c r="AF10" s="58">
        <f>SUMIFS(Реестр!$C:$C,Реестр!$J:$J,AF$4,Реестр!$E:$E,$C10)*IF($A10="-",-1,1)</f>
        <v>0</v>
      </c>
      <c r="AG10" s="58">
        <f>SUMIFS(Реестр!$C:$C,Реестр!$J:$J,AG$4,Реестр!$E:$E,$C10)*IF($A10="-",-1,1)</f>
        <v>0</v>
      </c>
      <c r="AH10" s="58">
        <f>SUMIFS(Реестр!$C:$C,Реестр!$J:$J,AH$4,Реестр!$E:$E,$C10)*IF($A10="-",-1,1)</f>
        <v>0</v>
      </c>
      <c r="AI10" s="58">
        <f>SUMIFS(Реестр!$C:$C,Реестр!$J:$J,AI$4,Реестр!$E:$E,$C10)*IF($A10="-",-1,1)</f>
        <v>0</v>
      </c>
      <c r="AJ10" s="58">
        <f>SUMIFS(Реестр!$C:$C,Реестр!$J:$J,AJ$4,Реестр!$E:$E,$C10)*IF($A10="-",-1,1)</f>
        <v>0</v>
      </c>
      <c r="AK10" s="58">
        <f>SUMIFS(Реестр!$C:$C,Реестр!$J:$J,AK$4,Реестр!$E:$E,$C10)*IF($A10="-",-1,1)</f>
        <v>0</v>
      </c>
      <c r="AL10" s="58">
        <f>SUMIFS(Реестр!$C:$C,Реестр!$J:$J,AL$4,Реестр!$E:$E,$C10)*IF($A10="-",-1,1)</f>
        <v>0</v>
      </c>
      <c r="AM10" s="58">
        <f>SUMIFS(Реестр!$C:$C,Реестр!$J:$J,AM$4,Реестр!$E:$E,$C10)*IF($A10="-",-1,1)</f>
        <v>0</v>
      </c>
      <c r="AN10" s="58">
        <f>SUMIFS(Реестр!$C:$C,Реестр!$J:$J,AN$4,Реестр!$E:$E,$C10)*IF($A10="-",-1,1)</f>
        <v>0</v>
      </c>
      <c r="AO10" s="58">
        <f>SUMIFS(Реестр!$C:$C,Реестр!$J:$J,AO$4,Реестр!$E:$E,$C10)*IF($A10="-",-1,1)</f>
        <v>0</v>
      </c>
    </row>
    <row r="11" spans="1:41" s="1" customFormat="1" ht="18" customHeight="1" x14ac:dyDescent="0.3">
      <c r="A11" s="30" t="s">
        <v>86</v>
      </c>
      <c r="B11" s="31">
        <v>12102</v>
      </c>
      <c r="C11" s="32" t="s">
        <v>30</v>
      </c>
      <c r="D11" s="58">
        <f>SUMIFS(Реестр!$C:$C,Реестр!$J:$J,D$4,Реестр!$E:$E,$C11)*IF($A11="-",-1,1)</f>
        <v>0</v>
      </c>
      <c r="E11" s="58">
        <f>SUMIFS(Реестр!$C:$C,Реестр!$J:$J,E$4,Реестр!$E:$E,$C11)*IF($A11="-",-1,1)</f>
        <v>0</v>
      </c>
      <c r="F11" s="58">
        <f>SUMIFS(Реестр!$C:$C,Реестр!$J:$J,F$4,Реестр!$E:$E,$C11)*IF($A11="-",-1,1)</f>
        <v>0</v>
      </c>
      <c r="G11" s="58">
        <f>SUMIFS(Реестр!$C:$C,Реестр!$J:$J,G$4,Реестр!$E:$E,$C11)*IF($A11="-",-1,1)</f>
        <v>0</v>
      </c>
      <c r="H11" s="58">
        <f>SUMIFS(Реестр!$C:$C,Реестр!$J:$J,H$4,Реестр!$E:$E,$C11)*IF($A11="-",-1,1)</f>
        <v>0</v>
      </c>
      <c r="I11" s="58">
        <f>SUMIFS(Реестр!$C:$C,Реестр!$J:$J,I$4,Реестр!$E:$E,$C11)*IF($A11="-",-1,1)</f>
        <v>0</v>
      </c>
      <c r="J11" s="58">
        <f>SUMIFS(Реестр!$C:$C,Реестр!$J:$J,J$4,Реестр!$E:$E,$C11)*IF($A11="-",-1,1)</f>
        <v>0</v>
      </c>
      <c r="K11" s="58">
        <f>SUMIFS(Реестр!$C:$C,Реестр!$J:$J,K$4,Реестр!$E:$E,$C11)*IF($A11="-",-1,1)</f>
        <v>0</v>
      </c>
      <c r="L11" s="58">
        <f>SUMIFS(Реестр!$C:$C,Реестр!$J:$J,L$4,Реестр!$E:$E,$C11)*IF($A11="-",-1,1)</f>
        <v>0</v>
      </c>
      <c r="M11" s="58">
        <f>SUMIFS(Реестр!$C:$C,Реестр!$J:$J,M$4,Реестр!$E:$E,$C11)*IF($A11="-",-1,1)</f>
        <v>0</v>
      </c>
      <c r="N11" s="58">
        <f>SUMIFS(Реестр!$C:$C,Реестр!$J:$J,N$4,Реестр!$E:$E,$C11)*IF($A11="-",-1,1)</f>
        <v>0</v>
      </c>
      <c r="O11" s="58">
        <f>SUMIFS(Реестр!$C:$C,Реестр!$J:$J,O$4,Реестр!$E:$E,$C11)*IF($A11="-",-1,1)</f>
        <v>0</v>
      </c>
      <c r="P11" s="58">
        <f>SUMIFS(Реестр!$C:$C,Реестр!$J:$J,P$4,Реестр!$E:$E,$C11)*IF($A11="-",-1,1)</f>
        <v>0</v>
      </c>
      <c r="Q11" s="58">
        <f>SUMIFS(Реестр!$C:$C,Реестр!$J:$J,Q$4,Реестр!$E:$E,$C11)*IF($A11="-",-1,1)</f>
        <v>0</v>
      </c>
      <c r="R11" s="58">
        <f>SUMIFS(Реестр!$C:$C,Реестр!$J:$J,R$4,Реестр!$E:$E,$C11)*IF($A11="-",-1,1)</f>
        <v>0</v>
      </c>
      <c r="S11" s="58">
        <f>SUMIFS(Реестр!$C:$C,Реестр!$J:$J,S$4,Реестр!$E:$E,$C11)*IF($A11="-",-1,1)</f>
        <v>0</v>
      </c>
      <c r="T11" s="58">
        <f>SUMIFS(Реестр!$C:$C,Реестр!$J:$J,T$4,Реестр!$E:$E,$C11)*IF($A11="-",-1,1)</f>
        <v>0</v>
      </c>
      <c r="U11" s="58">
        <f>SUMIFS(Реестр!$C:$C,Реестр!$J:$J,U$4,Реестр!$E:$E,$C11)*IF($A11="-",-1,1)</f>
        <v>0</v>
      </c>
      <c r="V11" s="58">
        <f>SUMIFS(Реестр!$C:$C,Реестр!$J:$J,V$4,Реестр!$E:$E,$C11)*IF($A11="-",-1,1)</f>
        <v>0</v>
      </c>
      <c r="W11" s="58">
        <f>SUMIFS(Реестр!$C:$C,Реестр!$J:$J,W$4,Реестр!$E:$E,$C11)*IF($A11="-",-1,1)</f>
        <v>0</v>
      </c>
      <c r="X11" s="58">
        <f>SUMIFS(Реестр!$C:$C,Реестр!$J:$J,X$4,Реестр!$E:$E,$C11)*IF($A11="-",-1,1)</f>
        <v>0</v>
      </c>
      <c r="Y11" s="58">
        <f>SUMIFS(Реестр!$C:$C,Реестр!$J:$J,Y$4,Реестр!$E:$E,$C11)*IF($A11="-",-1,1)</f>
        <v>0</v>
      </c>
      <c r="Z11" s="58">
        <f>SUMIFS(Реестр!$C:$C,Реестр!$J:$J,Z$4,Реестр!$E:$E,$C11)*IF($A11="-",-1,1)</f>
        <v>0</v>
      </c>
      <c r="AA11" s="58">
        <f>SUMIFS(Реестр!$C:$C,Реестр!$J:$J,AA$4,Реестр!$E:$E,$C11)*IF($A11="-",-1,1)</f>
        <v>0</v>
      </c>
      <c r="AB11" s="58">
        <f>SUMIFS(Реестр!$C:$C,Реестр!$J:$J,AB$4,Реестр!$E:$E,$C11)*IF($A11="-",-1,1)</f>
        <v>0</v>
      </c>
      <c r="AC11" s="58">
        <f>SUMIFS(Реестр!$C:$C,Реестр!$J:$J,AC$4,Реестр!$E:$E,$C11)*IF($A11="-",-1,1)</f>
        <v>0</v>
      </c>
      <c r="AD11" s="58">
        <f>SUMIFS(Реестр!$C:$C,Реестр!$J:$J,AD$4,Реестр!$E:$E,$C11)*IF($A11="-",-1,1)</f>
        <v>0</v>
      </c>
      <c r="AE11" s="58">
        <f>SUMIFS(Реестр!$C:$C,Реестр!$J:$J,AE$4,Реестр!$E:$E,$C11)*IF($A11="-",-1,1)</f>
        <v>0</v>
      </c>
      <c r="AF11" s="58">
        <f>SUMIFS(Реестр!$C:$C,Реестр!$J:$J,AF$4,Реестр!$E:$E,$C11)*IF($A11="-",-1,1)</f>
        <v>0</v>
      </c>
      <c r="AG11" s="58">
        <f>SUMIFS(Реестр!$C:$C,Реестр!$J:$J,AG$4,Реестр!$E:$E,$C11)*IF($A11="-",-1,1)</f>
        <v>0</v>
      </c>
      <c r="AH11" s="58">
        <f>SUMIFS(Реестр!$C:$C,Реестр!$J:$J,AH$4,Реестр!$E:$E,$C11)*IF($A11="-",-1,1)</f>
        <v>0</v>
      </c>
      <c r="AI11" s="58">
        <f>SUMIFS(Реестр!$C:$C,Реестр!$J:$J,AI$4,Реестр!$E:$E,$C11)*IF($A11="-",-1,1)</f>
        <v>0</v>
      </c>
      <c r="AJ11" s="58">
        <f>SUMIFS(Реестр!$C:$C,Реестр!$J:$J,AJ$4,Реестр!$E:$E,$C11)*IF($A11="-",-1,1)</f>
        <v>0</v>
      </c>
      <c r="AK11" s="58">
        <f>SUMIFS(Реестр!$C:$C,Реестр!$J:$J,AK$4,Реестр!$E:$E,$C11)*IF($A11="-",-1,1)</f>
        <v>0</v>
      </c>
      <c r="AL11" s="58">
        <f>SUMIFS(Реестр!$C:$C,Реестр!$J:$J,AL$4,Реестр!$E:$E,$C11)*IF($A11="-",-1,1)</f>
        <v>0</v>
      </c>
      <c r="AM11" s="58">
        <f>SUMIFS(Реестр!$C:$C,Реестр!$J:$J,AM$4,Реестр!$E:$E,$C11)*IF($A11="-",-1,1)</f>
        <v>0</v>
      </c>
      <c r="AN11" s="58">
        <f>SUMIFS(Реестр!$C:$C,Реестр!$J:$J,AN$4,Реестр!$E:$E,$C11)*IF($A11="-",-1,1)</f>
        <v>0</v>
      </c>
      <c r="AO11" s="58">
        <f>SUMIFS(Реестр!$C:$C,Реестр!$J:$J,AO$4,Реестр!$E:$E,$C11)*IF($A11="-",-1,1)</f>
        <v>0</v>
      </c>
    </row>
    <row r="12" spans="1:41" s="22" customFormat="1" ht="18" customHeight="1" x14ac:dyDescent="0.3">
      <c r="A12" s="33"/>
      <c r="B12" s="34">
        <v>12200</v>
      </c>
      <c r="C12" s="35" t="s">
        <v>31</v>
      </c>
      <c r="D12" s="60">
        <f>SUM(D13:D15)</f>
        <v>0</v>
      </c>
      <c r="E12" s="60">
        <f t="shared" ref="E12:O12" si="6">SUM(E13:E15)</f>
        <v>0</v>
      </c>
      <c r="F12" s="60">
        <f t="shared" si="6"/>
        <v>480106.25</v>
      </c>
      <c r="G12" s="60">
        <f t="shared" si="6"/>
        <v>475156.25</v>
      </c>
      <c r="H12" s="60">
        <f t="shared" si="6"/>
        <v>0</v>
      </c>
      <c r="I12" s="60">
        <f t="shared" si="6"/>
        <v>0</v>
      </c>
      <c r="J12" s="60">
        <f t="shared" si="6"/>
        <v>514781.25</v>
      </c>
      <c r="K12" s="60">
        <f t="shared" si="6"/>
        <v>5400</v>
      </c>
      <c r="L12" s="60">
        <f t="shared" si="6"/>
        <v>475156.25</v>
      </c>
      <c r="M12" s="60">
        <f t="shared" si="6"/>
        <v>2600</v>
      </c>
      <c r="N12" s="60">
        <f t="shared" si="6"/>
        <v>498781.25</v>
      </c>
      <c r="O12" s="60">
        <f t="shared" si="6"/>
        <v>0</v>
      </c>
      <c r="P12" s="60">
        <f t="shared" ref="P12:AO12" si="7">SUM(P13:P15)</f>
        <v>475156.25</v>
      </c>
      <c r="Q12" s="60">
        <f t="shared" si="7"/>
        <v>0</v>
      </c>
      <c r="R12" s="60">
        <f t="shared" si="7"/>
        <v>0</v>
      </c>
      <c r="S12" s="60">
        <f t="shared" si="7"/>
        <v>545206.25</v>
      </c>
      <c r="T12" s="60">
        <f t="shared" si="7"/>
        <v>475156.25</v>
      </c>
      <c r="U12" s="60">
        <f t="shared" si="7"/>
        <v>0</v>
      </c>
      <c r="V12" s="60">
        <f t="shared" si="7"/>
        <v>0</v>
      </c>
      <c r="W12" s="60">
        <f t="shared" si="7"/>
        <v>569531.25</v>
      </c>
      <c r="X12" s="60">
        <f t="shared" si="7"/>
        <v>475156.25</v>
      </c>
      <c r="Y12" s="60">
        <f t="shared" si="7"/>
        <v>7500</v>
      </c>
      <c r="Z12" s="60">
        <f t="shared" si="7"/>
        <v>4000</v>
      </c>
      <c r="AA12" s="60">
        <f t="shared" si="7"/>
        <v>593976.25</v>
      </c>
      <c r="AB12" s="60">
        <f t="shared" si="7"/>
        <v>0</v>
      </c>
      <c r="AC12" s="60">
        <f t="shared" si="7"/>
        <v>475156.25</v>
      </c>
      <c r="AD12" s="60">
        <f t="shared" si="7"/>
        <v>0</v>
      </c>
      <c r="AE12" s="60">
        <f t="shared" si="7"/>
        <v>0</v>
      </c>
      <c r="AF12" s="60">
        <f t="shared" si="7"/>
        <v>0</v>
      </c>
      <c r="AG12" s="60">
        <f t="shared" si="7"/>
        <v>0</v>
      </c>
      <c r="AH12" s="60">
        <f t="shared" si="7"/>
        <v>0</v>
      </c>
      <c r="AI12" s="60">
        <f t="shared" si="7"/>
        <v>0</v>
      </c>
      <c r="AJ12" s="60">
        <f t="shared" si="7"/>
        <v>0</v>
      </c>
      <c r="AK12" s="60">
        <f t="shared" si="7"/>
        <v>0</v>
      </c>
      <c r="AL12" s="60">
        <f t="shared" si="7"/>
        <v>0</v>
      </c>
      <c r="AM12" s="60">
        <f t="shared" si="7"/>
        <v>0</v>
      </c>
      <c r="AN12" s="60">
        <f t="shared" si="7"/>
        <v>0</v>
      </c>
      <c r="AO12" s="60">
        <f t="shared" si="7"/>
        <v>0</v>
      </c>
    </row>
    <row r="13" spans="1:41" s="1" customFormat="1" ht="18" customHeight="1" x14ac:dyDescent="0.3">
      <c r="A13" s="30" t="s">
        <v>86</v>
      </c>
      <c r="B13" s="31">
        <v>12201</v>
      </c>
      <c r="C13" s="32" t="s">
        <v>32</v>
      </c>
      <c r="D13" s="58">
        <f>SUMIFS(Реестр!$C:$C,Реестр!$J:$J,D$4,Реестр!$E:$E,$C13)*IF($A13="-",-1,1)</f>
        <v>0</v>
      </c>
      <c r="E13" s="58">
        <f>SUMIFS(Реестр!$C:$C,Реестр!$J:$J,E$4,Реестр!$E:$E,$C13)*IF($A13="-",-1,1)</f>
        <v>0</v>
      </c>
      <c r="F13" s="58">
        <f>SUMIFS(Реестр!$C:$C,Реестр!$J:$J,F$4,Реестр!$E:$E,$C13)*IF($A13="-",-1,1)</f>
        <v>381525</v>
      </c>
      <c r="G13" s="58">
        <f>SUMIFS(Реестр!$C:$C,Реестр!$J:$J,G$4,Реестр!$E:$E,$C13)*IF($A13="-",-1,1)</f>
        <v>380125</v>
      </c>
      <c r="H13" s="58">
        <f>SUMIFS(Реестр!$C:$C,Реестр!$J:$J,H$4,Реестр!$E:$E,$C13)*IF($A13="-",-1,1)</f>
        <v>0</v>
      </c>
      <c r="I13" s="58">
        <f>SUMIFS(Реестр!$C:$C,Реестр!$J:$J,I$4,Реестр!$E:$E,$C13)*IF($A13="-",-1,1)</f>
        <v>0</v>
      </c>
      <c r="J13" s="58">
        <f>SUMIFS(Реестр!$C:$C,Реестр!$J:$J,J$4,Реестр!$E:$E,$C13)*IF($A13="-",-1,1)</f>
        <v>411825</v>
      </c>
      <c r="K13" s="58">
        <f>SUMIFS(Реестр!$C:$C,Реестр!$J:$J,K$4,Реестр!$E:$E,$C13)*IF($A13="-",-1,1)</f>
        <v>0</v>
      </c>
      <c r="L13" s="58">
        <f>SUMIFS(Реестр!$C:$C,Реестр!$J:$J,L$4,Реестр!$E:$E,$C13)*IF($A13="-",-1,1)</f>
        <v>380125</v>
      </c>
      <c r="M13" s="58">
        <f>SUMIFS(Реестр!$C:$C,Реестр!$J:$J,M$4,Реестр!$E:$E,$C13)*IF($A13="-",-1,1)</f>
        <v>0</v>
      </c>
      <c r="N13" s="58">
        <f>SUMIFS(Реестр!$C:$C,Реестр!$J:$J,N$4,Реестр!$E:$E,$C13)*IF($A13="-",-1,1)</f>
        <v>399025</v>
      </c>
      <c r="O13" s="58">
        <f>SUMIFS(Реестр!$C:$C,Реестр!$J:$J,O$4,Реестр!$E:$E,$C13)*IF($A13="-",-1,1)</f>
        <v>0</v>
      </c>
      <c r="P13" s="58">
        <f>SUMIFS(Реестр!$C:$C,Реестр!$J:$J,P$4,Реестр!$E:$E,$C13)*IF($A13="-",-1,1)</f>
        <v>380125</v>
      </c>
      <c r="Q13" s="58">
        <f>SUMIFS(Реестр!$C:$C,Реестр!$J:$J,Q$4,Реестр!$E:$E,$C13)*IF($A13="-",-1,1)</f>
        <v>0</v>
      </c>
      <c r="R13" s="58">
        <f>SUMIFS(Реестр!$C:$C,Реестр!$J:$J,R$4,Реестр!$E:$E,$C13)*IF($A13="-",-1,1)</f>
        <v>0</v>
      </c>
      <c r="S13" s="58">
        <f>SUMIFS(Реестр!$C:$C,Реестр!$J:$J,S$4,Реестр!$E:$E,$C13)*IF($A13="-",-1,1)</f>
        <v>429445</v>
      </c>
      <c r="T13" s="58">
        <f>SUMIFS(Реестр!$C:$C,Реестр!$J:$J,T$4,Реестр!$E:$E,$C13)*IF($A13="-",-1,1)</f>
        <v>380125</v>
      </c>
      <c r="U13" s="58">
        <f>SUMIFS(Реестр!$C:$C,Реестр!$J:$J,U$4,Реестр!$E:$E,$C13)*IF($A13="-",-1,1)</f>
        <v>0</v>
      </c>
      <c r="V13" s="58">
        <f>SUMIFS(Реестр!$C:$C,Реестр!$J:$J,V$4,Реестр!$E:$E,$C13)*IF($A13="-",-1,1)</f>
        <v>0</v>
      </c>
      <c r="W13" s="58">
        <f>SUMIFS(Реестр!$C:$C,Реестр!$J:$J,W$4,Реестр!$E:$E,$C13)*IF($A13="-",-1,1)</f>
        <v>455625</v>
      </c>
      <c r="X13" s="58">
        <f>SUMIFS(Реестр!$C:$C,Реестр!$J:$J,X$4,Реестр!$E:$E,$C13)*IF($A13="-",-1,1)</f>
        <v>380125</v>
      </c>
      <c r="Y13" s="58">
        <f>SUMIFS(Реестр!$C:$C,Реестр!$J:$J,Y$4,Реестр!$E:$E,$C13)*IF($A13="-",-1,1)</f>
        <v>0</v>
      </c>
      <c r="Z13" s="58">
        <f>SUMIFS(Реестр!$C:$C,Реестр!$J:$J,Z$4,Реестр!$E:$E,$C13)*IF($A13="-",-1,1)</f>
        <v>0</v>
      </c>
      <c r="AA13" s="58">
        <f>SUMIFS(Реестр!$C:$C,Реестр!$J:$J,AA$4,Реестр!$E:$E,$C13)*IF($A13="-",-1,1)</f>
        <v>475181</v>
      </c>
      <c r="AB13" s="58">
        <f>SUMIFS(Реестр!$C:$C,Реестр!$J:$J,AB$4,Реестр!$E:$E,$C13)*IF($A13="-",-1,1)</f>
        <v>0</v>
      </c>
      <c r="AC13" s="58">
        <f>SUMIFS(Реестр!$C:$C,Реестр!$J:$J,AC$4,Реестр!$E:$E,$C13)*IF($A13="-",-1,1)</f>
        <v>380125</v>
      </c>
      <c r="AD13" s="58">
        <f>SUMIFS(Реестр!$C:$C,Реестр!$J:$J,AD$4,Реестр!$E:$E,$C13)*IF($A13="-",-1,1)</f>
        <v>0</v>
      </c>
      <c r="AE13" s="58">
        <f>SUMIFS(Реестр!$C:$C,Реестр!$J:$J,AE$4,Реестр!$E:$E,$C13)*IF($A13="-",-1,1)</f>
        <v>0</v>
      </c>
      <c r="AF13" s="58">
        <f>SUMIFS(Реестр!$C:$C,Реестр!$J:$J,AF$4,Реестр!$E:$E,$C13)*IF($A13="-",-1,1)</f>
        <v>0</v>
      </c>
      <c r="AG13" s="58">
        <f>SUMIFS(Реестр!$C:$C,Реестр!$J:$J,AG$4,Реестр!$E:$E,$C13)*IF($A13="-",-1,1)</f>
        <v>0</v>
      </c>
      <c r="AH13" s="58">
        <f>SUMIFS(Реестр!$C:$C,Реестр!$J:$J,AH$4,Реестр!$E:$E,$C13)*IF($A13="-",-1,1)</f>
        <v>0</v>
      </c>
      <c r="AI13" s="58">
        <f>SUMIFS(Реестр!$C:$C,Реестр!$J:$J,AI$4,Реестр!$E:$E,$C13)*IF($A13="-",-1,1)</f>
        <v>0</v>
      </c>
      <c r="AJ13" s="58">
        <f>SUMIFS(Реестр!$C:$C,Реестр!$J:$J,AJ$4,Реестр!$E:$E,$C13)*IF($A13="-",-1,1)</f>
        <v>0</v>
      </c>
      <c r="AK13" s="58">
        <f>SUMIFS(Реестр!$C:$C,Реестр!$J:$J,AK$4,Реестр!$E:$E,$C13)*IF($A13="-",-1,1)</f>
        <v>0</v>
      </c>
      <c r="AL13" s="58">
        <f>SUMIFS(Реестр!$C:$C,Реестр!$J:$J,AL$4,Реестр!$E:$E,$C13)*IF($A13="-",-1,1)</f>
        <v>0</v>
      </c>
      <c r="AM13" s="58">
        <f>SUMIFS(Реестр!$C:$C,Реестр!$J:$J,AM$4,Реестр!$E:$E,$C13)*IF($A13="-",-1,1)</f>
        <v>0</v>
      </c>
      <c r="AN13" s="58">
        <f>SUMIFS(Реестр!$C:$C,Реестр!$J:$J,AN$4,Реестр!$E:$E,$C13)*IF($A13="-",-1,1)</f>
        <v>0</v>
      </c>
      <c r="AO13" s="58">
        <f>SUMIFS(Реестр!$C:$C,Реестр!$J:$J,AO$4,Реестр!$E:$E,$C13)*IF($A13="-",-1,1)</f>
        <v>0</v>
      </c>
    </row>
    <row r="14" spans="1:41" s="1" customFormat="1" ht="18" customHeight="1" x14ac:dyDescent="0.3">
      <c r="A14" s="30" t="s">
        <v>86</v>
      </c>
      <c r="B14" s="31">
        <v>12202</v>
      </c>
      <c r="C14" s="32" t="s">
        <v>33</v>
      </c>
      <c r="D14" s="58">
        <f>SUMIFS(Реестр!$C:$C,Реестр!$J:$J,D$4,Реестр!$E:$E,$C14)*IF($A14="-",-1,1)</f>
        <v>0</v>
      </c>
      <c r="E14" s="58">
        <f>SUMIFS(Реестр!$C:$C,Реестр!$J:$J,E$4,Реестр!$E:$E,$C14)*IF($A14="-",-1,1)</f>
        <v>0</v>
      </c>
      <c r="F14" s="58">
        <f>SUMIFS(Реестр!$C:$C,Реестр!$J:$J,F$4,Реестр!$E:$E,$C14)*IF($A14="-",-1,1)</f>
        <v>95381.25</v>
      </c>
      <c r="G14" s="58">
        <f>SUMIFS(Реестр!$C:$C,Реестр!$J:$J,G$4,Реестр!$E:$E,$C14)*IF($A14="-",-1,1)</f>
        <v>95031.25</v>
      </c>
      <c r="H14" s="58">
        <f>SUMIFS(Реестр!$C:$C,Реестр!$J:$J,H$4,Реестр!$E:$E,$C14)*IF($A14="-",-1,1)</f>
        <v>0</v>
      </c>
      <c r="I14" s="58">
        <f>SUMIFS(Реестр!$C:$C,Реестр!$J:$J,I$4,Реестр!$E:$E,$C14)*IF($A14="-",-1,1)</f>
        <v>0</v>
      </c>
      <c r="J14" s="58">
        <f>SUMIFS(Реестр!$C:$C,Реестр!$J:$J,J$4,Реестр!$E:$E,$C14)*IF($A14="-",-1,1)</f>
        <v>102956.25</v>
      </c>
      <c r="K14" s="58">
        <f>SUMIFS(Реестр!$C:$C,Реестр!$J:$J,K$4,Реестр!$E:$E,$C14)*IF($A14="-",-1,1)</f>
        <v>0</v>
      </c>
      <c r="L14" s="58">
        <f>SUMIFS(Реестр!$C:$C,Реестр!$J:$J,L$4,Реестр!$E:$E,$C14)*IF($A14="-",-1,1)</f>
        <v>95031.25</v>
      </c>
      <c r="M14" s="58">
        <f>SUMIFS(Реестр!$C:$C,Реестр!$J:$J,M$4,Реестр!$E:$E,$C14)*IF($A14="-",-1,1)</f>
        <v>0</v>
      </c>
      <c r="N14" s="58">
        <f>SUMIFS(Реестр!$C:$C,Реестр!$J:$J,N$4,Реестр!$E:$E,$C14)*IF($A14="-",-1,1)</f>
        <v>99756.25</v>
      </c>
      <c r="O14" s="58">
        <f>SUMIFS(Реестр!$C:$C,Реестр!$J:$J,O$4,Реестр!$E:$E,$C14)*IF($A14="-",-1,1)</f>
        <v>0</v>
      </c>
      <c r="P14" s="58">
        <f>SUMIFS(Реестр!$C:$C,Реестр!$J:$J,P$4,Реестр!$E:$E,$C14)*IF($A14="-",-1,1)</f>
        <v>95031.25</v>
      </c>
      <c r="Q14" s="58">
        <f>SUMIFS(Реестр!$C:$C,Реестр!$J:$J,Q$4,Реестр!$E:$E,$C14)*IF($A14="-",-1,1)</f>
        <v>0</v>
      </c>
      <c r="R14" s="58">
        <f>SUMIFS(Реестр!$C:$C,Реестр!$J:$J,R$4,Реестр!$E:$E,$C14)*IF($A14="-",-1,1)</f>
        <v>0</v>
      </c>
      <c r="S14" s="58">
        <f>SUMIFS(Реестр!$C:$C,Реестр!$J:$J,S$4,Реестр!$E:$E,$C14)*IF($A14="-",-1,1)</f>
        <v>107361.25</v>
      </c>
      <c r="T14" s="58">
        <f>SUMIFS(Реестр!$C:$C,Реестр!$J:$J,T$4,Реестр!$E:$E,$C14)*IF($A14="-",-1,1)</f>
        <v>95031.25</v>
      </c>
      <c r="U14" s="58">
        <f>SUMIFS(Реестр!$C:$C,Реестр!$J:$J,U$4,Реестр!$E:$E,$C14)*IF($A14="-",-1,1)</f>
        <v>0</v>
      </c>
      <c r="V14" s="58">
        <f>SUMIFS(Реестр!$C:$C,Реестр!$J:$J,V$4,Реестр!$E:$E,$C14)*IF($A14="-",-1,1)</f>
        <v>0</v>
      </c>
      <c r="W14" s="58">
        <f>SUMIFS(Реестр!$C:$C,Реестр!$J:$J,W$4,Реестр!$E:$E,$C14)*IF($A14="-",-1,1)</f>
        <v>113906.25</v>
      </c>
      <c r="X14" s="58">
        <f>SUMIFS(Реестр!$C:$C,Реестр!$J:$J,X$4,Реестр!$E:$E,$C14)*IF($A14="-",-1,1)</f>
        <v>95031.25</v>
      </c>
      <c r="Y14" s="58">
        <f>SUMIFS(Реестр!$C:$C,Реестр!$J:$J,Y$4,Реестр!$E:$E,$C14)*IF($A14="-",-1,1)</f>
        <v>0</v>
      </c>
      <c r="Z14" s="58">
        <f>SUMIFS(Реестр!$C:$C,Реестр!$J:$J,Z$4,Реестр!$E:$E,$C14)*IF($A14="-",-1,1)</f>
        <v>0</v>
      </c>
      <c r="AA14" s="58">
        <f>SUMIFS(Реестр!$C:$C,Реестр!$J:$J,AA$4,Реестр!$E:$E,$C14)*IF($A14="-",-1,1)</f>
        <v>118795.25</v>
      </c>
      <c r="AB14" s="58">
        <f>SUMIFS(Реестр!$C:$C,Реестр!$J:$J,AB$4,Реестр!$E:$E,$C14)*IF($A14="-",-1,1)</f>
        <v>0</v>
      </c>
      <c r="AC14" s="58">
        <f>SUMIFS(Реестр!$C:$C,Реестр!$J:$J,AC$4,Реестр!$E:$E,$C14)*IF($A14="-",-1,1)</f>
        <v>95031.25</v>
      </c>
      <c r="AD14" s="58">
        <f>SUMIFS(Реестр!$C:$C,Реестр!$J:$J,AD$4,Реестр!$E:$E,$C14)*IF($A14="-",-1,1)</f>
        <v>0</v>
      </c>
      <c r="AE14" s="58">
        <f>SUMIFS(Реестр!$C:$C,Реестр!$J:$J,AE$4,Реестр!$E:$E,$C14)*IF($A14="-",-1,1)</f>
        <v>0</v>
      </c>
      <c r="AF14" s="58">
        <f>SUMIFS(Реестр!$C:$C,Реестр!$J:$J,AF$4,Реестр!$E:$E,$C14)*IF($A14="-",-1,1)</f>
        <v>0</v>
      </c>
      <c r="AG14" s="58">
        <f>SUMIFS(Реестр!$C:$C,Реестр!$J:$J,AG$4,Реестр!$E:$E,$C14)*IF($A14="-",-1,1)</f>
        <v>0</v>
      </c>
      <c r="AH14" s="58">
        <f>SUMIFS(Реестр!$C:$C,Реестр!$J:$J,AH$4,Реестр!$E:$E,$C14)*IF($A14="-",-1,1)</f>
        <v>0</v>
      </c>
      <c r="AI14" s="58">
        <f>SUMIFS(Реестр!$C:$C,Реестр!$J:$J,AI$4,Реестр!$E:$E,$C14)*IF($A14="-",-1,1)</f>
        <v>0</v>
      </c>
      <c r="AJ14" s="58">
        <f>SUMIFS(Реестр!$C:$C,Реестр!$J:$J,AJ$4,Реестр!$E:$E,$C14)*IF($A14="-",-1,1)</f>
        <v>0</v>
      </c>
      <c r="AK14" s="58">
        <f>SUMIFS(Реестр!$C:$C,Реестр!$J:$J,AK$4,Реестр!$E:$E,$C14)*IF($A14="-",-1,1)</f>
        <v>0</v>
      </c>
      <c r="AL14" s="58">
        <f>SUMIFS(Реестр!$C:$C,Реестр!$J:$J,AL$4,Реестр!$E:$E,$C14)*IF($A14="-",-1,1)</f>
        <v>0</v>
      </c>
      <c r="AM14" s="58">
        <f>SUMIFS(Реестр!$C:$C,Реестр!$J:$J,AM$4,Реестр!$E:$E,$C14)*IF($A14="-",-1,1)</f>
        <v>0</v>
      </c>
      <c r="AN14" s="58">
        <f>SUMIFS(Реестр!$C:$C,Реестр!$J:$J,AN$4,Реестр!$E:$E,$C14)*IF($A14="-",-1,1)</f>
        <v>0</v>
      </c>
      <c r="AO14" s="58">
        <f>SUMIFS(Реестр!$C:$C,Реестр!$J:$J,AO$4,Реестр!$E:$E,$C14)*IF($A14="-",-1,1)</f>
        <v>0</v>
      </c>
    </row>
    <row r="15" spans="1:41" s="1" customFormat="1" ht="18" customHeight="1" x14ac:dyDescent="0.3">
      <c r="A15" s="30" t="s">
        <v>86</v>
      </c>
      <c r="B15" s="31">
        <v>12203</v>
      </c>
      <c r="C15" s="32" t="s">
        <v>34</v>
      </c>
      <c r="D15" s="58">
        <f>SUMIFS(Реестр!$C:$C,Реестр!$J:$J,D$4,Реестр!$E:$E,$C15)*IF($A15="-",-1,1)</f>
        <v>0</v>
      </c>
      <c r="E15" s="58">
        <f>SUMIFS(Реестр!$C:$C,Реестр!$J:$J,E$4,Реестр!$E:$E,$C15)*IF($A15="-",-1,1)</f>
        <v>0</v>
      </c>
      <c r="F15" s="58">
        <f>SUMIFS(Реестр!$C:$C,Реестр!$J:$J,F$4,Реестр!$E:$E,$C15)*IF($A15="-",-1,1)</f>
        <v>3200</v>
      </c>
      <c r="G15" s="58">
        <f>SUMIFS(Реестр!$C:$C,Реестр!$J:$J,G$4,Реестр!$E:$E,$C15)*IF($A15="-",-1,1)</f>
        <v>0</v>
      </c>
      <c r="H15" s="58">
        <f>SUMIFS(Реестр!$C:$C,Реестр!$J:$J,H$4,Реестр!$E:$E,$C15)*IF($A15="-",-1,1)</f>
        <v>0</v>
      </c>
      <c r="I15" s="58">
        <f>SUMIFS(Реестр!$C:$C,Реестр!$J:$J,I$4,Реестр!$E:$E,$C15)*IF($A15="-",-1,1)</f>
        <v>0</v>
      </c>
      <c r="J15" s="58">
        <f>SUMIFS(Реестр!$C:$C,Реестр!$J:$J,J$4,Реестр!$E:$E,$C15)*IF($A15="-",-1,1)</f>
        <v>0</v>
      </c>
      <c r="K15" s="58">
        <f>SUMIFS(Реестр!$C:$C,Реестр!$J:$J,K$4,Реестр!$E:$E,$C15)*IF($A15="-",-1,1)</f>
        <v>5400</v>
      </c>
      <c r="L15" s="58">
        <f>SUMIFS(Реестр!$C:$C,Реестр!$J:$J,L$4,Реестр!$E:$E,$C15)*IF($A15="-",-1,1)</f>
        <v>0</v>
      </c>
      <c r="M15" s="58">
        <f>SUMIFS(Реестр!$C:$C,Реестр!$J:$J,M$4,Реестр!$E:$E,$C15)*IF($A15="-",-1,1)</f>
        <v>2600</v>
      </c>
      <c r="N15" s="58">
        <f>SUMIFS(Реестр!$C:$C,Реестр!$J:$J,N$4,Реестр!$E:$E,$C15)*IF($A15="-",-1,1)</f>
        <v>0</v>
      </c>
      <c r="O15" s="58">
        <f>SUMIFS(Реестр!$C:$C,Реестр!$J:$J,O$4,Реестр!$E:$E,$C15)*IF($A15="-",-1,1)</f>
        <v>0</v>
      </c>
      <c r="P15" s="58">
        <f>SUMIFS(Реестр!$C:$C,Реестр!$J:$J,P$4,Реестр!$E:$E,$C15)*IF($A15="-",-1,1)</f>
        <v>0</v>
      </c>
      <c r="Q15" s="58">
        <f>SUMIFS(Реестр!$C:$C,Реестр!$J:$J,Q$4,Реестр!$E:$E,$C15)*IF($A15="-",-1,1)</f>
        <v>0</v>
      </c>
      <c r="R15" s="58">
        <f>SUMIFS(Реестр!$C:$C,Реестр!$J:$J,R$4,Реестр!$E:$E,$C15)*IF($A15="-",-1,1)</f>
        <v>0</v>
      </c>
      <c r="S15" s="58">
        <f>SUMIFS(Реестр!$C:$C,Реестр!$J:$J,S$4,Реестр!$E:$E,$C15)*IF($A15="-",-1,1)</f>
        <v>8400</v>
      </c>
      <c r="T15" s="58">
        <f>SUMIFS(Реестр!$C:$C,Реестр!$J:$J,T$4,Реестр!$E:$E,$C15)*IF($A15="-",-1,1)</f>
        <v>0</v>
      </c>
      <c r="U15" s="58">
        <f>SUMIFS(Реестр!$C:$C,Реестр!$J:$J,U$4,Реестр!$E:$E,$C15)*IF($A15="-",-1,1)</f>
        <v>0</v>
      </c>
      <c r="V15" s="58">
        <f>SUMIFS(Реестр!$C:$C,Реестр!$J:$J,V$4,Реестр!$E:$E,$C15)*IF($A15="-",-1,1)</f>
        <v>0</v>
      </c>
      <c r="W15" s="58">
        <f>SUMIFS(Реестр!$C:$C,Реестр!$J:$J,W$4,Реестр!$E:$E,$C15)*IF($A15="-",-1,1)</f>
        <v>0</v>
      </c>
      <c r="X15" s="58">
        <f>SUMIFS(Реестр!$C:$C,Реестр!$J:$J,X$4,Реестр!$E:$E,$C15)*IF($A15="-",-1,1)</f>
        <v>0</v>
      </c>
      <c r="Y15" s="58">
        <f>SUMIFS(Реестр!$C:$C,Реестр!$J:$J,Y$4,Реестр!$E:$E,$C15)*IF($A15="-",-1,1)</f>
        <v>7500</v>
      </c>
      <c r="Z15" s="58">
        <f>SUMIFS(Реестр!$C:$C,Реестр!$J:$J,Z$4,Реестр!$E:$E,$C15)*IF($A15="-",-1,1)</f>
        <v>4000</v>
      </c>
      <c r="AA15" s="58">
        <f>SUMIFS(Реестр!$C:$C,Реестр!$J:$J,AA$4,Реестр!$E:$E,$C15)*IF($A15="-",-1,1)</f>
        <v>0</v>
      </c>
      <c r="AB15" s="58">
        <f>SUMIFS(Реестр!$C:$C,Реестр!$J:$J,AB$4,Реестр!$E:$E,$C15)*IF($A15="-",-1,1)</f>
        <v>0</v>
      </c>
      <c r="AC15" s="58">
        <f>SUMIFS(Реестр!$C:$C,Реестр!$J:$J,AC$4,Реестр!$E:$E,$C15)*IF($A15="-",-1,1)</f>
        <v>0</v>
      </c>
      <c r="AD15" s="58">
        <f>SUMIFS(Реестр!$C:$C,Реестр!$J:$J,AD$4,Реестр!$E:$E,$C15)*IF($A15="-",-1,1)</f>
        <v>0</v>
      </c>
      <c r="AE15" s="58">
        <f>SUMIFS(Реестр!$C:$C,Реестр!$J:$J,AE$4,Реестр!$E:$E,$C15)*IF($A15="-",-1,1)</f>
        <v>0</v>
      </c>
      <c r="AF15" s="58">
        <f>SUMIFS(Реестр!$C:$C,Реестр!$J:$J,AF$4,Реестр!$E:$E,$C15)*IF($A15="-",-1,1)</f>
        <v>0</v>
      </c>
      <c r="AG15" s="58">
        <f>SUMIFS(Реестр!$C:$C,Реестр!$J:$J,AG$4,Реестр!$E:$E,$C15)*IF($A15="-",-1,1)</f>
        <v>0</v>
      </c>
      <c r="AH15" s="58">
        <f>SUMIFS(Реестр!$C:$C,Реестр!$J:$J,AH$4,Реестр!$E:$E,$C15)*IF($A15="-",-1,1)</f>
        <v>0</v>
      </c>
      <c r="AI15" s="58">
        <f>SUMIFS(Реестр!$C:$C,Реестр!$J:$J,AI$4,Реестр!$E:$E,$C15)*IF($A15="-",-1,1)</f>
        <v>0</v>
      </c>
      <c r="AJ15" s="58">
        <f>SUMIFS(Реестр!$C:$C,Реестр!$J:$J,AJ$4,Реестр!$E:$E,$C15)*IF($A15="-",-1,1)</f>
        <v>0</v>
      </c>
      <c r="AK15" s="58">
        <f>SUMIFS(Реестр!$C:$C,Реестр!$J:$J,AK$4,Реестр!$E:$E,$C15)*IF($A15="-",-1,1)</f>
        <v>0</v>
      </c>
      <c r="AL15" s="58">
        <f>SUMIFS(Реестр!$C:$C,Реестр!$J:$J,AL$4,Реестр!$E:$E,$C15)*IF($A15="-",-1,1)</f>
        <v>0</v>
      </c>
      <c r="AM15" s="58">
        <f>SUMIFS(Реестр!$C:$C,Реестр!$J:$J,AM$4,Реестр!$E:$E,$C15)*IF($A15="-",-1,1)</f>
        <v>0</v>
      </c>
      <c r="AN15" s="58">
        <f>SUMIFS(Реестр!$C:$C,Реестр!$J:$J,AN$4,Реестр!$E:$E,$C15)*IF($A15="-",-1,1)</f>
        <v>0</v>
      </c>
      <c r="AO15" s="58">
        <f>SUMIFS(Реестр!$C:$C,Реестр!$J:$J,AO$4,Реестр!$E:$E,$C15)*IF($A15="-",-1,1)</f>
        <v>0</v>
      </c>
    </row>
    <row r="16" spans="1:41" s="22" customFormat="1" ht="18" customHeight="1" x14ac:dyDescent="0.3">
      <c r="A16" s="33"/>
      <c r="B16" s="34">
        <v>12300</v>
      </c>
      <c r="C16" s="35" t="s">
        <v>35</v>
      </c>
      <c r="D16" s="60">
        <f>SUM(D17:D20)</f>
        <v>0</v>
      </c>
      <c r="E16" s="60">
        <f t="shared" ref="E16:O16" si="8">SUM(E17:E20)</f>
        <v>0</v>
      </c>
      <c r="F16" s="60">
        <f t="shared" si="8"/>
        <v>107549</v>
      </c>
      <c r="G16" s="60">
        <f t="shared" si="8"/>
        <v>560437</v>
      </c>
      <c r="H16" s="60">
        <f t="shared" si="8"/>
        <v>620000</v>
      </c>
      <c r="I16" s="60">
        <f t="shared" si="8"/>
        <v>0</v>
      </c>
      <c r="J16" s="60">
        <f t="shared" si="8"/>
        <v>117350</v>
      </c>
      <c r="K16" s="60">
        <f t="shared" si="8"/>
        <v>756481</v>
      </c>
      <c r="L16" s="60">
        <f t="shared" si="8"/>
        <v>640000</v>
      </c>
      <c r="M16" s="60">
        <f t="shared" si="8"/>
        <v>0</v>
      </c>
      <c r="N16" s="60">
        <f t="shared" si="8"/>
        <v>125600</v>
      </c>
      <c r="O16" s="60">
        <f t="shared" si="8"/>
        <v>471834</v>
      </c>
      <c r="P16" s="60">
        <f t="shared" ref="P16:AO16" si="9">SUM(P17:P20)</f>
        <v>340000</v>
      </c>
      <c r="Q16" s="60">
        <f t="shared" si="9"/>
        <v>0</v>
      </c>
      <c r="R16" s="60">
        <f t="shared" si="9"/>
        <v>0</v>
      </c>
      <c r="S16" s="60">
        <f t="shared" si="9"/>
        <v>791429</v>
      </c>
      <c r="T16" s="60">
        <f t="shared" si="9"/>
        <v>0</v>
      </c>
      <c r="U16" s="60">
        <f t="shared" si="9"/>
        <v>530000</v>
      </c>
      <c r="V16" s="60">
        <f t="shared" si="9"/>
        <v>0</v>
      </c>
      <c r="W16" s="60">
        <f t="shared" si="9"/>
        <v>147530</v>
      </c>
      <c r="X16" s="60">
        <f t="shared" si="9"/>
        <v>471847</v>
      </c>
      <c r="Y16" s="60">
        <f t="shared" si="9"/>
        <v>467000</v>
      </c>
      <c r="Z16" s="60">
        <f t="shared" si="9"/>
        <v>0</v>
      </c>
      <c r="AA16" s="60">
        <f t="shared" si="9"/>
        <v>150800</v>
      </c>
      <c r="AB16" s="60">
        <f t="shared" si="9"/>
        <v>881734</v>
      </c>
      <c r="AC16" s="60">
        <f t="shared" si="9"/>
        <v>632000</v>
      </c>
      <c r="AD16" s="60">
        <f t="shared" si="9"/>
        <v>0</v>
      </c>
      <c r="AE16" s="60">
        <f t="shared" si="9"/>
        <v>0</v>
      </c>
      <c r="AF16" s="60">
        <f t="shared" si="9"/>
        <v>0</v>
      </c>
      <c r="AG16" s="60">
        <f t="shared" si="9"/>
        <v>0</v>
      </c>
      <c r="AH16" s="60">
        <f t="shared" si="9"/>
        <v>0</v>
      </c>
      <c r="AI16" s="60">
        <f t="shared" si="9"/>
        <v>0</v>
      </c>
      <c r="AJ16" s="60">
        <f t="shared" si="9"/>
        <v>0</v>
      </c>
      <c r="AK16" s="60">
        <f t="shared" si="9"/>
        <v>0</v>
      </c>
      <c r="AL16" s="60">
        <f t="shared" si="9"/>
        <v>0</v>
      </c>
      <c r="AM16" s="60">
        <f t="shared" si="9"/>
        <v>0</v>
      </c>
      <c r="AN16" s="60">
        <f t="shared" si="9"/>
        <v>0</v>
      </c>
      <c r="AO16" s="60">
        <f t="shared" si="9"/>
        <v>0</v>
      </c>
    </row>
    <row r="17" spans="1:41" s="1" customFormat="1" ht="18" customHeight="1" x14ac:dyDescent="0.3">
      <c r="A17" s="30" t="s">
        <v>86</v>
      </c>
      <c r="B17" s="31">
        <v>12301</v>
      </c>
      <c r="C17" s="32" t="s">
        <v>36</v>
      </c>
      <c r="D17" s="58">
        <f>SUMIFS(Реестр!$C:$C,Реестр!$J:$J,D$4,Реестр!$E:$E,$C17)*IF($A17="-",-1,1)</f>
        <v>0</v>
      </c>
      <c r="E17" s="58">
        <f>SUMIFS(Реестр!$C:$C,Реестр!$J:$J,E$4,Реестр!$E:$E,$C17)*IF($A17="-",-1,1)</f>
        <v>0</v>
      </c>
      <c r="F17" s="58">
        <f>SUMIFS(Реестр!$C:$C,Реестр!$J:$J,F$4,Реестр!$E:$E,$C17)*IF($A17="-",-1,1)</f>
        <v>107549</v>
      </c>
      <c r="G17" s="58">
        <f>SUMIFS(Реестр!$C:$C,Реестр!$J:$J,G$4,Реестр!$E:$E,$C17)*IF($A17="-",-1,1)</f>
        <v>0</v>
      </c>
      <c r="H17" s="58">
        <f>SUMIFS(Реестр!$C:$C,Реестр!$J:$J,H$4,Реестр!$E:$E,$C17)*IF($A17="-",-1,1)</f>
        <v>0</v>
      </c>
      <c r="I17" s="58">
        <f>SUMIFS(Реестр!$C:$C,Реестр!$J:$J,I$4,Реестр!$E:$E,$C17)*IF($A17="-",-1,1)</f>
        <v>0</v>
      </c>
      <c r="J17" s="58">
        <f>SUMIFS(Реестр!$C:$C,Реестр!$J:$J,J$4,Реестр!$E:$E,$C17)*IF($A17="-",-1,1)</f>
        <v>117350</v>
      </c>
      <c r="K17" s="58">
        <f>SUMIFS(Реестр!$C:$C,Реестр!$J:$J,K$4,Реестр!$E:$E,$C17)*IF($A17="-",-1,1)</f>
        <v>0</v>
      </c>
      <c r="L17" s="58">
        <f>SUMIFS(Реестр!$C:$C,Реестр!$J:$J,L$4,Реестр!$E:$E,$C17)*IF($A17="-",-1,1)</f>
        <v>0</v>
      </c>
      <c r="M17" s="58">
        <f>SUMIFS(Реестр!$C:$C,Реестр!$J:$J,M$4,Реестр!$E:$E,$C17)*IF($A17="-",-1,1)</f>
        <v>0</v>
      </c>
      <c r="N17" s="58">
        <f>SUMIFS(Реестр!$C:$C,Реестр!$J:$J,N$4,Реестр!$E:$E,$C17)*IF($A17="-",-1,1)</f>
        <v>125600</v>
      </c>
      <c r="O17" s="58">
        <f>SUMIFS(Реестр!$C:$C,Реестр!$J:$J,O$4,Реестр!$E:$E,$C17)*IF($A17="-",-1,1)</f>
        <v>0</v>
      </c>
      <c r="P17" s="58">
        <f>SUMIFS(Реестр!$C:$C,Реестр!$J:$J,P$4,Реестр!$E:$E,$C17)*IF($A17="-",-1,1)</f>
        <v>0</v>
      </c>
      <c r="Q17" s="58">
        <f>SUMIFS(Реестр!$C:$C,Реестр!$J:$J,Q$4,Реестр!$E:$E,$C17)*IF($A17="-",-1,1)</f>
        <v>0</v>
      </c>
      <c r="R17" s="58">
        <f>SUMIFS(Реестр!$C:$C,Реестр!$J:$J,R$4,Реестр!$E:$E,$C17)*IF($A17="-",-1,1)</f>
        <v>0</v>
      </c>
      <c r="S17" s="58">
        <f>SUMIFS(Реестр!$C:$C,Реестр!$J:$J,S$4,Реестр!$E:$E,$C17)*IF($A17="-",-1,1)</f>
        <v>133110</v>
      </c>
      <c r="T17" s="58">
        <f>SUMIFS(Реестр!$C:$C,Реестр!$J:$J,T$4,Реестр!$E:$E,$C17)*IF($A17="-",-1,1)</f>
        <v>0</v>
      </c>
      <c r="U17" s="58">
        <f>SUMIFS(Реестр!$C:$C,Реестр!$J:$J,U$4,Реестр!$E:$E,$C17)*IF($A17="-",-1,1)</f>
        <v>0</v>
      </c>
      <c r="V17" s="58">
        <f>SUMIFS(Реестр!$C:$C,Реестр!$J:$J,V$4,Реестр!$E:$E,$C17)*IF($A17="-",-1,1)</f>
        <v>0</v>
      </c>
      <c r="W17" s="58">
        <f>SUMIFS(Реестр!$C:$C,Реестр!$J:$J,W$4,Реестр!$E:$E,$C17)*IF($A17="-",-1,1)</f>
        <v>147530</v>
      </c>
      <c r="X17" s="58">
        <f>SUMIFS(Реестр!$C:$C,Реестр!$J:$J,X$4,Реестр!$E:$E,$C17)*IF($A17="-",-1,1)</f>
        <v>0</v>
      </c>
      <c r="Y17" s="58">
        <f>SUMIFS(Реестр!$C:$C,Реестр!$J:$J,Y$4,Реестр!$E:$E,$C17)*IF($A17="-",-1,1)</f>
        <v>0</v>
      </c>
      <c r="Z17" s="58">
        <f>SUMIFS(Реестр!$C:$C,Реестр!$J:$J,Z$4,Реестр!$E:$E,$C17)*IF($A17="-",-1,1)</f>
        <v>0</v>
      </c>
      <c r="AA17" s="58">
        <f>SUMIFS(Реестр!$C:$C,Реестр!$J:$J,AA$4,Реестр!$E:$E,$C17)*IF($A17="-",-1,1)</f>
        <v>150800</v>
      </c>
      <c r="AB17" s="58">
        <f>SUMIFS(Реестр!$C:$C,Реестр!$J:$J,AB$4,Реестр!$E:$E,$C17)*IF($A17="-",-1,1)</f>
        <v>0</v>
      </c>
      <c r="AC17" s="58">
        <f>SUMIFS(Реестр!$C:$C,Реестр!$J:$J,AC$4,Реестр!$E:$E,$C17)*IF($A17="-",-1,1)</f>
        <v>0</v>
      </c>
      <c r="AD17" s="58">
        <f>SUMIFS(Реестр!$C:$C,Реестр!$J:$J,AD$4,Реестр!$E:$E,$C17)*IF($A17="-",-1,1)</f>
        <v>0</v>
      </c>
      <c r="AE17" s="58">
        <f>SUMIFS(Реестр!$C:$C,Реестр!$J:$J,AE$4,Реестр!$E:$E,$C17)*IF($A17="-",-1,1)</f>
        <v>0</v>
      </c>
      <c r="AF17" s="58">
        <f>SUMIFS(Реестр!$C:$C,Реестр!$J:$J,AF$4,Реестр!$E:$E,$C17)*IF($A17="-",-1,1)</f>
        <v>0</v>
      </c>
      <c r="AG17" s="58">
        <f>SUMIFS(Реестр!$C:$C,Реестр!$J:$J,AG$4,Реестр!$E:$E,$C17)*IF($A17="-",-1,1)</f>
        <v>0</v>
      </c>
      <c r="AH17" s="58">
        <f>SUMIFS(Реестр!$C:$C,Реестр!$J:$J,AH$4,Реестр!$E:$E,$C17)*IF($A17="-",-1,1)</f>
        <v>0</v>
      </c>
      <c r="AI17" s="58">
        <f>SUMIFS(Реестр!$C:$C,Реестр!$J:$J,AI$4,Реестр!$E:$E,$C17)*IF($A17="-",-1,1)</f>
        <v>0</v>
      </c>
      <c r="AJ17" s="58">
        <f>SUMIFS(Реестр!$C:$C,Реестр!$J:$J,AJ$4,Реестр!$E:$E,$C17)*IF($A17="-",-1,1)</f>
        <v>0</v>
      </c>
      <c r="AK17" s="58">
        <f>SUMIFS(Реестр!$C:$C,Реестр!$J:$J,AK$4,Реестр!$E:$E,$C17)*IF($A17="-",-1,1)</f>
        <v>0</v>
      </c>
      <c r="AL17" s="58">
        <f>SUMIFS(Реестр!$C:$C,Реестр!$J:$J,AL$4,Реестр!$E:$E,$C17)*IF($A17="-",-1,1)</f>
        <v>0</v>
      </c>
      <c r="AM17" s="58">
        <f>SUMIFS(Реестр!$C:$C,Реестр!$J:$J,AM$4,Реестр!$E:$E,$C17)*IF($A17="-",-1,1)</f>
        <v>0</v>
      </c>
      <c r="AN17" s="58">
        <f>SUMIFS(Реестр!$C:$C,Реестр!$J:$J,AN$4,Реестр!$E:$E,$C17)*IF($A17="-",-1,1)</f>
        <v>0</v>
      </c>
      <c r="AO17" s="58">
        <f>SUMIFS(Реестр!$C:$C,Реестр!$J:$J,AO$4,Реестр!$E:$E,$C17)*IF($A17="-",-1,1)</f>
        <v>0</v>
      </c>
    </row>
    <row r="18" spans="1:41" s="1" customFormat="1" ht="18" customHeight="1" x14ac:dyDescent="0.3">
      <c r="A18" s="30" t="s">
        <v>86</v>
      </c>
      <c r="B18" s="31">
        <v>12302</v>
      </c>
      <c r="C18" s="32" t="s">
        <v>37</v>
      </c>
      <c r="D18" s="58">
        <f>SUMIFS(Реестр!$C:$C,Реестр!$J:$J,D$4,Реестр!$E:$E,$C18)*IF($A18="-",-1,1)</f>
        <v>0</v>
      </c>
      <c r="E18" s="58">
        <f>SUMIFS(Реестр!$C:$C,Реестр!$J:$J,E$4,Реестр!$E:$E,$C18)*IF($A18="-",-1,1)</f>
        <v>0</v>
      </c>
      <c r="F18" s="58">
        <f>SUMIFS(Реестр!$C:$C,Реестр!$J:$J,F$4,Реестр!$E:$E,$C18)*IF($A18="-",-1,1)</f>
        <v>0</v>
      </c>
      <c r="G18" s="58">
        <f>SUMIFS(Реестр!$C:$C,Реестр!$J:$J,G$4,Реестр!$E:$E,$C18)*IF($A18="-",-1,1)</f>
        <v>560437</v>
      </c>
      <c r="H18" s="58">
        <f>SUMIFS(Реестр!$C:$C,Реестр!$J:$J,H$4,Реестр!$E:$E,$C18)*IF($A18="-",-1,1)</f>
        <v>0</v>
      </c>
      <c r="I18" s="58">
        <f>SUMIFS(Реестр!$C:$C,Реестр!$J:$J,I$4,Реестр!$E:$E,$C18)*IF($A18="-",-1,1)</f>
        <v>0</v>
      </c>
      <c r="J18" s="58">
        <f>SUMIFS(Реестр!$C:$C,Реестр!$J:$J,J$4,Реестр!$E:$E,$C18)*IF($A18="-",-1,1)</f>
        <v>0</v>
      </c>
      <c r="K18" s="58">
        <f>SUMIFS(Реестр!$C:$C,Реестр!$J:$J,K$4,Реестр!$E:$E,$C18)*IF($A18="-",-1,1)</f>
        <v>756481</v>
      </c>
      <c r="L18" s="58">
        <f>SUMIFS(Реестр!$C:$C,Реестр!$J:$J,L$4,Реестр!$E:$E,$C18)*IF($A18="-",-1,1)</f>
        <v>0</v>
      </c>
      <c r="M18" s="58">
        <f>SUMIFS(Реестр!$C:$C,Реестр!$J:$J,M$4,Реестр!$E:$E,$C18)*IF($A18="-",-1,1)</f>
        <v>0</v>
      </c>
      <c r="N18" s="58">
        <f>SUMIFS(Реестр!$C:$C,Реестр!$J:$J,N$4,Реестр!$E:$E,$C18)*IF($A18="-",-1,1)</f>
        <v>0</v>
      </c>
      <c r="O18" s="58">
        <f>SUMIFS(Реестр!$C:$C,Реестр!$J:$J,O$4,Реестр!$E:$E,$C18)*IF($A18="-",-1,1)</f>
        <v>471834</v>
      </c>
      <c r="P18" s="58">
        <f>SUMIFS(Реестр!$C:$C,Реестр!$J:$J,P$4,Реестр!$E:$E,$C18)*IF($A18="-",-1,1)</f>
        <v>0</v>
      </c>
      <c r="Q18" s="58">
        <f>SUMIFS(Реестр!$C:$C,Реестр!$J:$J,Q$4,Реестр!$E:$E,$C18)*IF($A18="-",-1,1)</f>
        <v>0</v>
      </c>
      <c r="R18" s="58">
        <f>SUMIFS(Реестр!$C:$C,Реестр!$J:$J,R$4,Реестр!$E:$E,$C18)*IF($A18="-",-1,1)</f>
        <v>0</v>
      </c>
      <c r="S18" s="58">
        <f>SUMIFS(Реестр!$C:$C,Реестр!$J:$J,S$4,Реестр!$E:$E,$C18)*IF($A18="-",-1,1)</f>
        <v>658319</v>
      </c>
      <c r="T18" s="58">
        <f>SUMIFS(Реестр!$C:$C,Реестр!$J:$J,T$4,Реестр!$E:$E,$C18)*IF($A18="-",-1,1)</f>
        <v>0</v>
      </c>
      <c r="U18" s="58">
        <f>SUMIFS(Реестр!$C:$C,Реестр!$J:$J,U$4,Реестр!$E:$E,$C18)*IF($A18="-",-1,1)</f>
        <v>0</v>
      </c>
      <c r="V18" s="58">
        <f>SUMIFS(Реестр!$C:$C,Реестр!$J:$J,V$4,Реестр!$E:$E,$C18)*IF($A18="-",-1,1)</f>
        <v>0</v>
      </c>
      <c r="W18" s="58">
        <f>SUMIFS(Реестр!$C:$C,Реестр!$J:$J,W$4,Реестр!$E:$E,$C18)*IF($A18="-",-1,1)</f>
        <v>0</v>
      </c>
      <c r="X18" s="58">
        <f>SUMIFS(Реестр!$C:$C,Реестр!$J:$J,X$4,Реестр!$E:$E,$C18)*IF($A18="-",-1,1)</f>
        <v>471847</v>
      </c>
      <c r="Y18" s="58">
        <f>SUMIFS(Реестр!$C:$C,Реестр!$J:$J,Y$4,Реестр!$E:$E,$C18)*IF($A18="-",-1,1)</f>
        <v>0</v>
      </c>
      <c r="Z18" s="58">
        <f>SUMIFS(Реестр!$C:$C,Реестр!$J:$J,Z$4,Реестр!$E:$E,$C18)*IF($A18="-",-1,1)</f>
        <v>0</v>
      </c>
      <c r="AA18" s="58">
        <f>SUMIFS(Реестр!$C:$C,Реестр!$J:$J,AA$4,Реестр!$E:$E,$C18)*IF($A18="-",-1,1)</f>
        <v>0</v>
      </c>
      <c r="AB18" s="58">
        <f>SUMIFS(Реестр!$C:$C,Реестр!$J:$J,AB$4,Реестр!$E:$E,$C18)*IF($A18="-",-1,1)</f>
        <v>881734</v>
      </c>
      <c r="AC18" s="58">
        <f>SUMIFS(Реестр!$C:$C,Реестр!$J:$J,AC$4,Реестр!$E:$E,$C18)*IF($A18="-",-1,1)</f>
        <v>0</v>
      </c>
      <c r="AD18" s="58">
        <f>SUMIFS(Реестр!$C:$C,Реестр!$J:$J,AD$4,Реестр!$E:$E,$C18)*IF($A18="-",-1,1)</f>
        <v>0</v>
      </c>
      <c r="AE18" s="58">
        <f>SUMIFS(Реестр!$C:$C,Реестр!$J:$J,AE$4,Реестр!$E:$E,$C18)*IF($A18="-",-1,1)</f>
        <v>0</v>
      </c>
      <c r="AF18" s="58">
        <f>SUMIFS(Реестр!$C:$C,Реестр!$J:$J,AF$4,Реестр!$E:$E,$C18)*IF($A18="-",-1,1)</f>
        <v>0</v>
      </c>
      <c r="AG18" s="58">
        <f>SUMIFS(Реестр!$C:$C,Реестр!$J:$J,AG$4,Реестр!$E:$E,$C18)*IF($A18="-",-1,1)</f>
        <v>0</v>
      </c>
      <c r="AH18" s="58">
        <f>SUMIFS(Реестр!$C:$C,Реестр!$J:$J,AH$4,Реестр!$E:$E,$C18)*IF($A18="-",-1,1)</f>
        <v>0</v>
      </c>
      <c r="AI18" s="58">
        <f>SUMIFS(Реестр!$C:$C,Реестр!$J:$J,AI$4,Реестр!$E:$E,$C18)*IF($A18="-",-1,1)</f>
        <v>0</v>
      </c>
      <c r="AJ18" s="58">
        <f>SUMIFS(Реестр!$C:$C,Реестр!$J:$J,AJ$4,Реестр!$E:$E,$C18)*IF($A18="-",-1,1)</f>
        <v>0</v>
      </c>
      <c r="AK18" s="58">
        <f>SUMIFS(Реестр!$C:$C,Реестр!$J:$J,AK$4,Реестр!$E:$E,$C18)*IF($A18="-",-1,1)</f>
        <v>0</v>
      </c>
      <c r="AL18" s="58">
        <f>SUMIFS(Реестр!$C:$C,Реестр!$J:$J,AL$4,Реестр!$E:$E,$C18)*IF($A18="-",-1,1)</f>
        <v>0</v>
      </c>
      <c r="AM18" s="58">
        <f>SUMIFS(Реестр!$C:$C,Реестр!$J:$J,AM$4,Реестр!$E:$E,$C18)*IF($A18="-",-1,1)</f>
        <v>0</v>
      </c>
      <c r="AN18" s="58">
        <f>SUMIFS(Реестр!$C:$C,Реестр!$J:$J,AN$4,Реестр!$E:$E,$C18)*IF($A18="-",-1,1)</f>
        <v>0</v>
      </c>
      <c r="AO18" s="58">
        <f>SUMIFS(Реестр!$C:$C,Реестр!$J:$J,AO$4,Реестр!$E:$E,$C18)*IF($A18="-",-1,1)</f>
        <v>0</v>
      </c>
    </row>
    <row r="19" spans="1:41" s="1" customFormat="1" ht="18" customHeight="1" x14ac:dyDescent="0.3">
      <c r="A19" s="30" t="s">
        <v>86</v>
      </c>
      <c r="B19" s="31">
        <v>12303</v>
      </c>
      <c r="C19" s="32" t="s">
        <v>38</v>
      </c>
      <c r="D19" s="58">
        <f>SUMIFS(Реестр!$C:$C,Реестр!$J:$J,D$4,Реестр!$E:$E,$C19)*IF($A19="-",-1,1)</f>
        <v>0</v>
      </c>
      <c r="E19" s="58">
        <f>SUMIFS(Реестр!$C:$C,Реестр!$J:$J,E$4,Реестр!$E:$E,$C19)*IF($A19="-",-1,1)</f>
        <v>0</v>
      </c>
      <c r="F19" s="58">
        <f>SUMIFS(Реестр!$C:$C,Реестр!$J:$J,F$4,Реестр!$E:$E,$C19)*IF($A19="-",-1,1)</f>
        <v>0</v>
      </c>
      <c r="G19" s="58">
        <f>SUMIFS(Реестр!$C:$C,Реестр!$J:$J,G$4,Реестр!$E:$E,$C19)*IF($A19="-",-1,1)</f>
        <v>0</v>
      </c>
      <c r="H19" s="58">
        <f>SUMIFS(Реестр!$C:$C,Реестр!$J:$J,H$4,Реестр!$E:$E,$C19)*IF($A19="-",-1,1)</f>
        <v>620000</v>
      </c>
      <c r="I19" s="58">
        <f>SUMIFS(Реестр!$C:$C,Реестр!$J:$J,I$4,Реестр!$E:$E,$C19)*IF($A19="-",-1,1)</f>
        <v>0</v>
      </c>
      <c r="J19" s="58">
        <f>SUMIFS(Реестр!$C:$C,Реестр!$J:$J,J$4,Реестр!$E:$E,$C19)*IF($A19="-",-1,1)</f>
        <v>0</v>
      </c>
      <c r="K19" s="58">
        <f>SUMIFS(Реестр!$C:$C,Реестр!$J:$J,K$4,Реестр!$E:$E,$C19)*IF($A19="-",-1,1)</f>
        <v>0</v>
      </c>
      <c r="L19" s="58">
        <f>SUMIFS(Реестр!$C:$C,Реестр!$J:$J,L$4,Реестр!$E:$E,$C19)*IF($A19="-",-1,1)</f>
        <v>640000</v>
      </c>
      <c r="M19" s="58">
        <f>SUMIFS(Реестр!$C:$C,Реестр!$J:$J,M$4,Реестр!$E:$E,$C19)*IF($A19="-",-1,1)</f>
        <v>0</v>
      </c>
      <c r="N19" s="58">
        <f>SUMIFS(Реестр!$C:$C,Реестр!$J:$J,N$4,Реестр!$E:$E,$C19)*IF($A19="-",-1,1)</f>
        <v>0</v>
      </c>
      <c r="O19" s="58">
        <f>SUMIFS(Реестр!$C:$C,Реестр!$J:$J,O$4,Реестр!$E:$E,$C19)*IF($A19="-",-1,1)</f>
        <v>0</v>
      </c>
      <c r="P19" s="58">
        <f>SUMIFS(Реестр!$C:$C,Реестр!$J:$J,P$4,Реестр!$E:$E,$C19)*IF($A19="-",-1,1)</f>
        <v>340000</v>
      </c>
      <c r="Q19" s="58">
        <f>SUMIFS(Реестр!$C:$C,Реестр!$J:$J,Q$4,Реестр!$E:$E,$C19)*IF($A19="-",-1,1)</f>
        <v>0</v>
      </c>
      <c r="R19" s="58">
        <f>SUMIFS(Реестр!$C:$C,Реестр!$J:$J,R$4,Реестр!$E:$E,$C19)*IF($A19="-",-1,1)</f>
        <v>0</v>
      </c>
      <c r="S19" s="58">
        <f>SUMIFS(Реестр!$C:$C,Реестр!$J:$J,S$4,Реестр!$E:$E,$C19)*IF($A19="-",-1,1)</f>
        <v>0</v>
      </c>
      <c r="T19" s="58">
        <f>SUMIFS(Реестр!$C:$C,Реестр!$J:$J,T$4,Реестр!$E:$E,$C19)*IF($A19="-",-1,1)</f>
        <v>0</v>
      </c>
      <c r="U19" s="58">
        <f>SUMIFS(Реестр!$C:$C,Реестр!$J:$J,U$4,Реестр!$E:$E,$C19)*IF($A19="-",-1,1)</f>
        <v>530000</v>
      </c>
      <c r="V19" s="58">
        <f>SUMIFS(Реестр!$C:$C,Реестр!$J:$J,V$4,Реестр!$E:$E,$C19)*IF($A19="-",-1,1)</f>
        <v>0</v>
      </c>
      <c r="W19" s="58">
        <f>SUMIFS(Реестр!$C:$C,Реестр!$J:$J,W$4,Реестр!$E:$E,$C19)*IF($A19="-",-1,1)</f>
        <v>0</v>
      </c>
      <c r="X19" s="58">
        <f>SUMIFS(Реестр!$C:$C,Реестр!$J:$J,X$4,Реестр!$E:$E,$C19)*IF($A19="-",-1,1)</f>
        <v>0</v>
      </c>
      <c r="Y19" s="58">
        <f>SUMIFS(Реестр!$C:$C,Реестр!$J:$J,Y$4,Реестр!$E:$E,$C19)*IF($A19="-",-1,1)</f>
        <v>467000</v>
      </c>
      <c r="Z19" s="58">
        <f>SUMIFS(Реестр!$C:$C,Реестр!$J:$J,Z$4,Реестр!$E:$E,$C19)*IF($A19="-",-1,1)</f>
        <v>0</v>
      </c>
      <c r="AA19" s="58">
        <f>SUMIFS(Реестр!$C:$C,Реестр!$J:$J,AA$4,Реестр!$E:$E,$C19)*IF($A19="-",-1,1)</f>
        <v>0</v>
      </c>
      <c r="AB19" s="58">
        <f>SUMIFS(Реестр!$C:$C,Реестр!$J:$J,AB$4,Реестр!$E:$E,$C19)*IF($A19="-",-1,1)</f>
        <v>0</v>
      </c>
      <c r="AC19" s="58">
        <f>SUMIFS(Реестр!$C:$C,Реестр!$J:$J,AC$4,Реестр!$E:$E,$C19)*IF($A19="-",-1,1)</f>
        <v>632000</v>
      </c>
      <c r="AD19" s="58">
        <f>SUMIFS(Реестр!$C:$C,Реестр!$J:$J,AD$4,Реестр!$E:$E,$C19)*IF($A19="-",-1,1)</f>
        <v>0</v>
      </c>
      <c r="AE19" s="58">
        <f>SUMIFS(Реестр!$C:$C,Реестр!$J:$J,AE$4,Реестр!$E:$E,$C19)*IF($A19="-",-1,1)</f>
        <v>0</v>
      </c>
      <c r="AF19" s="58">
        <f>SUMIFS(Реестр!$C:$C,Реестр!$J:$J,AF$4,Реестр!$E:$E,$C19)*IF($A19="-",-1,1)</f>
        <v>0</v>
      </c>
      <c r="AG19" s="58">
        <f>SUMIFS(Реестр!$C:$C,Реестр!$J:$J,AG$4,Реестр!$E:$E,$C19)*IF($A19="-",-1,1)</f>
        <v>0</v>
      </c>
      <c r="AH19" s="58">
        <f>SUMIFS(Реестр!$C:$C,Реестр!$J:$J,AH$4,Реестр!$E:$E,$C19)*IF($A19="-",-1,1)</f>
        <v>0</v>
      </c>
      <c r="AI19" s="58">
        <f>SUMIFS(Реестр!$C:$C,Реестр!$J:$J,AI$4,Реестр!$E:$E,$C19)*IF($A19="-",-1,1)</f>
        <v>0</v>
      </c>
      <c r="AJ19" s="58">
        <f>SUMIFS(Реестр!$C:$C,Реестр!$J:$J,AJ$4,Реестр!$E:$E,$C19)*IF($A19="-",-1,1)</f>
        <v>0</v>
      </c>
      <c r="AK19" s="58">
        <f>SUMIFS(Реестр!$C:$C,Реестр!$J:$J,AK$4,Реестр!$E:$E,$C19)*IF($A19="-",-1,1)</f>
        <v>0</v>
      </c>
      <c r="AL19" s="58">
        <f>SUMIFS(Реестр!$C:$C,Реестр!$J:$J,AL$4,Реестр!$E:$E,$C19)*IF($A19="-",-1,1)</f>
        <v>0</v>
      </c>
      <c r="AM19" s="58">
        <f>SUMIFS(Реестр!$C:$C,Реестр!$J:$J,AM$4,Реестр!$E:$E,$C19)*IF($A19="-",-1,1)</f>
        <v>0</v>
      </c>
      <c r="AN19" s="58">
        <f>SUMIFS(Реестр!$C:$C,Реестр!$J:$J,AN$4,Реестр!$E:$E,$C19)*IF($A19="-",-1,1)</f>
        <v>0</v>
      </c>
      <c r="AO19" s="58">
        <f>SUMIFS(Реестр!$C:$C,Реестр!$J:$J,AO$4,Реестр!$E:$E,$C19)*IF($A19="-",-1,1)</f>
        <v>0</v>
      </c>
    </row>
    <row r="20" spans="1:41" s="1" customFormat="1" ht="18" customHeight="1" x14ac:dyDescent="0.3">
      <c r="A20" s="30" t="s">
        <v>86</v>
      </c>
      <c r="B20" s="31">
        <v>12304</v>
      </c>
      <c r="C20" s="32" t="s">
        <v>39</v>
      </c>
      <c r="D20" s="58">
        <f>SUMIFS(Реестр!$C:$C,Реестр!$J:$J,D$4,Реестр!$E:$E,$C20)*IF($A20="-",-1,1)</f>
        <v>0</v>
      </c>
      <c r="E20" s="58">
        <f>SUMIFS(Реестр!$C:$C,Реестр!$J:$J,E$4,Реестр!$E:$E,$C20)*IF($A20="-",-1,1)</f>
        <v>0</v>
      </c>
      <c r="F20" s="58">
        <f>SUMIFS(Реестр!$C:$C,Реестр!$J:$J,F$4,Реестр!$E:$E,$C20)*IF($A20="-",-1,1)</f>
        <v>0</v>
      </c>
      <c r="G20" s="58">
        <f>SUMIFS(Реестр!$C:$C,Реестр!$J:$J,G$4,Реестр!$E:$E,$C20)*IF($A20="-",-1,1)</f>
        <v>0</v>
      </c>
      <c r="H20" s="58">
        <f>SUMIFS(Реестр!$C:$C,Реестр!$J:$J,H$4,Реестр!$E:$E,$C20)*IF($A20="-",-1,1)</f>
        <v>0</v>
      </c>
      <c r="I20" s="58">
        <f>SUMIFS(Реестр!$C:$C,Реестр!$J:$J,I$4,Реестр!$E:$E,$C20)*IF($A20="-",-1,1)</f>
        <v>0</v>
      </c>
      <c r="J20" s="58">
        <f>SUMIFS(Реестр!$C:$C,Реестр!$J:$J,J$4,Реестр!$E:$E,$C20)*IF($A20="-",-1,1)</f>
        <v>0</v>
      </c>
      <c r="K20" s="58">
        <f>SUMIFS(Реестр!$C:$C,Реестр!$J:$J,K$4,Реестр!$E:$E,$C20)*IF($A20="-",-1,1)</f>
        <v>0</v>
      </c>
      <c r="L20" s="58">
        <f>SUMIFS(Реестр!$C:$C,Реестр!$J:$J,L$4,Реестр!$E:$E,$C20)*IF($A20="-",-1,1)</f>
        <v>0</v>
      </c>
      <c r="M20" s="58">
        <f>SUMIFS(Реестр!$C:$C,Реестр!$J:$J,M$4,Реестр!$E:$E,$C20)*IF($A20="-",-1,1)</f>
        <v>0</v>
      </c>
      <c r="N20" s="58">
        <f>SUMIFS(Реестр!$C:$C,Реестр!$J:$J,N$4,Реестр!$E:$E,$C20)*IF($A20="-",-1,1)</f>
        <v>0</v>
      </c>
      <c r="O20" s="58">
        <f>SUMIFS(Реестр!$C:$C,Реестр!$J:$J,O$4,Реестр!$E:$E,$C20)*IF($A20="-",-1,1)</f>
        <v>0</v>
      </c>
      <c r="P20" s="58">
        <f>SUMIFS(Реестр!$C:$C,Реестр!$J:$J,P$4,Реестр!$E:$E,$C20)*IF($A20="-",-1,1)</f>
        <v>0</v>
      </c>
      <c r="Q20" s="58">
        <f>SUMIFS(Реестр!$C:$C,Реестр!$J:$J,Q$4,Реестр!$E:$E,$C20)*IF($A20="-",-1,1)</f>
        <v>0</v>
      </c>
      <c r="R20" s="58">
        <f>SUMIFS(Реестр!$C:$C,Реестр!$J:$J,R$4,Реестр!$E:$E,$C20)*IF($A20="-",-1,1)</f>
        <v>0</v>
      </c>
      <c r="S20" s="58">
        <f>SUMIFS(Реестр!$C:$C,Реестр!$J:$J,S$4,Реестр!$E:$E,$C20)*IF($A20="-",-1,1)</f>
        <v>0</v>
      </c>
      <c r="T20" s="58">
        <f>SUMIFS(Реестр!$C:$C,Реестр!$J:$J,T$4,Реестр!$E:$E,$C20)*IF($A20="-",-1,1)</f>
        <v>0</v>
      </c>
      <c r="U20" s="58">
        <f>SUMIFS(Реестр!$C:$C,Реестр!$J:$J,U$4,Реестр!$E:$E,$C20)*IF($A20="-",-1,1)</f>
        <v>0</v>
      </c>
      <c r="V20" s="58">
        <f>SUMIFS(Реестр!$C:$C,Реестр!$J:$J,V$4,Реестр!$E:$E,$C20)*IF($A20="-",-1,1)</f>
        <v>0</v>
      </c>
      <c r="W20" s="58">
        <f>SUMIFS(Реестр!$C:$C,Реестр!$J:$J,W$4,Реестр!$E:$E,$C20)*IF($A20="-",-1,1)</f>
        <v>0</v>
      </c>
      <c r="X20" s="58">
        <f>SUMIFS(Реестр!$C:$C,Реестр!$J:$J,X$4,Реестр!$E:$E,$C20)*IF($A20="-",-1,1)</f>
        <v>0</v>
      </c>
      <c r="Y20" s="58">
        <f>SUMIFS(Реестр!$C:$C,Реестр!$J:$J,Y$4,Реестр!$E:$E,$C20)*IF($A20="-",-1,1)</f>
        <v>0</v>
      </c>
      <c r="Z20" s="58">
        <f>SUMIFS(Реестр!$C:$C,Реестр!$J:$J,Z$4,Реестр!$E:$E,$C20)*IF($A20="-",-1,1)</f>
        <v>0</v>
      </c>
      <c r="AA20" s="58">
        <f>SUMIFS(Реестр!$C:$C,Реестр!$J:$J,AA$4,Реестр!$E:$E,$C20)*IF($A20="-",-1,1)</f>
        <v>0</v>
      </c>
      <c r="AB20" s="58">
        <f>SUMIFS(Реестр!$C:$C,Реестр!$J:$J,AB$4,Реестр!$E:$E,$C20)*IF($A20="-",-1,1)</f>
        <v>0</v>
      </c>
      <c r="AC20" s="58">
        <f>SUMIFS(Реестр!$C:$C,Реестр!$J:$J,AC$4,Реестр!$E:$E,$C20)*IF($A20="-",-1,1)</f>
        <v>0</v>
      </c>
      <c r="AD20" s="58">
        <f>SUMIFS(Реестр!$C:$C,Реестр!$J:$J,AD$4,Реестр!$E:$E,$C20)*IF($A20="-",-1,1)</f>
        <v>0</v>
      </c>
      <c r="AE20" s="58">
        <f>SUMIFS(Реестр!$C:$C,Реестр!$J:$J,AE$4,Реестр!$E:$E,$C20)*IF($A20="-",-1,1)</f>
        <v>0</v>
      </c>
      <c r="AF20" s="58">
        <f>SUMIFS(Реестр!$C:$C,Реестр!$J:$J,AF$4,Реестр!$E:$E,$C20)*IF($A20="-",-1,1)</f>
        <v>0</v>
      </c>
      <c r="AG20" s="58">
        <f>SUMIFS(Реестр!$C:$C,Реестр!$J:$J,AG$4,Реестр!$E:$E,$C20)*IF($A20="-",-1,1)</f>
        <v>0</v>
      </c>
      <c r="AH20" s="58">
        <f>SUMIFS(Реестр!$C:$C,Реестр!$J:$J,AH$4,Реестр!$E:$E,$C20)*IF($A20="-",-1,1)</f>
        <v>0</v>
      </c>
      <c r="AI20" s="58">
        <f>SUMIFS(Реестр!$C:$C,Реестр!$J:$J,AI$4,Реестр!$E:$E,$C20)*IF($A20="-",-1,1)</f>
        <v>0</v>
      </c>
      <c r="AJ20" s="58">
        <f>SUMIFS(Реестр!$C:$C,Реестр!$J:$J,AJ$4,Реестр!$E:$E,$C20)*IF($A20="-",-1,1)</f>
        <v>0</v>
      </c>
      <c r="AK20" s="58">
        <f>SUMIFS(Реестр!$C:$C,Реестр!$J:$J,AK$4,Реестр!$E:$E,$C20)*IF($A20="-",-1,1)</f>
        <v>0</v>
      </c>
      <c r="AL20" s="58">
        <f>SUMIFS(Реестр!$C:$C,Реестр!$J:$J,AL$4,Реестр!$E:$E,$C20)*IF($A20="-",-1,1)</f>
        <v>0</v>
      </c>
      <c r="AM20" s="58">
        <f>SUMIFS(Реестр!$C:$C,Реестр!$J:$J,AM$4,Реестр!$E:$E,$C20)*IF($A20="-",-1,1)</f>
        <v>0</v>
      </c>
      <c r="AN20" s="58">
        <f>SUMIFS(Реестр!$C:$C,Реестр!$J:$J,AN$4,Реестр!$E:$E,$C20)*IF($A20="-",-1,1)</f>
        <v>0</v>
      </c>
      <c r="AO20" s="58">
        <f>SUMIFS(Реестр!$C:$C,Реестр!$J:$J,AO$4,Реестр!$E:$E,$C20)*IF($A20="-",-1,1)</f>
        <v>0</v>
      </c>
    </row>
    <row r="21" spans="1:41" s="22" customFormat="1" ht="18" customHeight="1" x14ac:dyDescent="0.3">
      <c r="A21" s="33"/>
      <c r="B21" s="34">
        <v>12400</v>
      </c>
      <c r="C21" s="35" t="s">
        <v>40</v>
      </c>
      <c r="D21" s="60">
        <f>SUM(D22:D26)</f>
        <v>0</v>
      </c>
      <c r="E21" s="60">
        <f t="shared" ref="E21:O21" si="10">SUM(E22:E26)</f>
        <v>0</v>
      </c>
      <c r="F21" s="60">
        <f t="shared" si="10"/>
        <v>0</v>
      </c>
      <c r="G21" s="60">
        <f t="shared" si="10"/>
        <v>191924</v>
      </c>
      <c r="H21" s="60">
        <f t="shared" si="10"/>
        <v>0</v>
      </c>
      <c r="I21" s="60">
        <f t="shared" si="10"/>
        <v>0</v>
      </c>
      <c r="J21" s="60">
        <f t="shared" si="10"/>
        <v>0</v>
      </c>
      <c r="K21" s="60">
        <f t="shared" si="10"/>
        <v>0</v>
      </c>
      <c r="L21" s="60">
        <f t="shared" si="10"/>
        <v>210332</v>
      </c>
      <c r="M21" s="60">
        <f t="shared" si="10"/>
        <v>0</v>
      </c>
      <c r="N21" s="60">
        <f t="shared" si="10"/>
        <v>0</v>
      </c>
      <c r="O21" s="60">
        <f t="shared" si="10"/>
        <v>0</v>
      </c>
      <c r="P21" s="60">
        <f t="shared" ref="P21:AO21" si="11">SUM(P22:P26)</f>
        <v>242783</v>
      </c>
      <c r="Q21" s="60">
        <f t="shared" si="11"/>
        <v>0</v>
      </c>
      <c r="R21" s="60">
        <f t="shared" si="11"/>
        <v>0</v>
      </c>
      <c r="S21" s="60">
        <f t="shared" si="11"/>
        <v>0</v>
      </c>
      <c r="T21" s="60">
        <f t="shared" si="11"/>
        <v>170234</v>
      </c>
      <c r="U21" s="60">
        <f t="shared" si="11"/>
        <v>0</v>
      </c>
      <c r="V21" s="60">
        <f t="shared" si="11"/>
        <v>0</v>
      </c>
      <c r="W21" s="60">
        <f t="shared" si="11"/>
        <v>0</v>
      </c>
      <c r="X21" s="60">
        <f t="shared" si="11"/>
        <v>190742</v>
      </c>
      <c r="Y21" s="60">
        <f t="shared" si="11"/>
        <v>0</v>
      </c>
      <c r="Z21" s="60">
        <f t="shared" si="11"/>
        <v>0</v>
      </c>
      <c r="AA21" s="60">
        <f t="shared" si="11"/>
        <v>0</v>
      </c>
      <c r="AB21" s="60">
        <f t="shared" si="11"/>
        <v>0</v>
      </c>
      <c r="AC21" s="60">
        <f t="shared" si="11"/>
        <v>103843</v>
      </c>
      <c r="AD21" s="60">
        <f t="shared" si="11"/>
        <v>0</v>
      </c>
      <c r="AE21" s="60">
        <f t="shared" si="11"/>
        <v>0</v>
      </c>
      <c r="AF21" s="60">
        <f t="shared" si="11"/>
        <v>0</v>
      </c>
      <c r="AG21" s="60">
        <f t="shared" si="11"/>
        <v>0</v>
      </c>
      <c r="AH21" s="60">
        <f t="shared" si="11"/>
        <v>0</v>
      </c>
      <c r="AI21" s="60">
        <f t="shared" si="11"/>
        <v>0</v>
      </c>
      <c r="AJ21" s="60">
        <f t="shared" si="11"/>
        <v>0</v>
      </c>
      <c r="AK21" s="60">
        <f t="shared" si="11"/>
        <v>0</v>
      </c>
      <c r="AL21" s="60">
        <f t="shared" si="11"/>
        <v>0</v>
      </c>
      <c r="AM21" s="60">
        <f t="shared" si="11"/>
        <v>0</v>
      </c>
      <c r="AN21" s="60">
        <f t="shared" si="11"/>
        <v>0</v>
      </c>
      <c r="AO21" s="60">
        <f t="shared" si="11"/>
        <v>0</v>
      </c>
    </row>
    <row r="22" spans="1:41" s="1" customFormat="1" ht="18" customHeight="1" x14ac:dyDescent="0.3">
      <c r="A22" s="30" t="s">
        <v>86</v>
      </c>
      <c r="B22" s="31">
        <v>12401</v>
      </c>
      <c r="C22" s="32" t="s">
        <v>41</v>
      </c>
      <c r="D22" s="58">
        <f>SUMIFS(Реестр!$C:$C,Реестр!$J:$J,D$4,Реестр!$E:$E,$C22)*IF($A22="-",-1,1)</f>
        <v>0</v>
      </c>
      <c r="E22" s="58">
        <f>SUMIFS(Реестр!$C:$C,Реестр!$J:$J,E$4,Реестр!$E:$E,$C22)*IF($A22="-",-1,1)</f>
        <v>0</v>
      </c>
      <c r="F22" s="58">
        <f>SUMIFS(Реестр!$C:$C,Реестр!$J:$J,F$4,Реестр!$E:$E,$C22)*IF($A22="-",-1,1)</f>
        <v>0</v>
      </c>
      <c r="G22" s="58">
        <f>SUMIFS(Реестр!$C:$C,Реестр!$J:$J,G$4,Реестр!$E:$E,$C22)*IF($A22="-",-1,1)</f>
        <v>44618</v>
      </c>
      <c r="H22" s="58">
        <f>SUMIFS(Реестр!$C:$C,Реестр!$J:$J,H$4,Реестр!$E:$E,$C22)*IF($A22="-",-1,1)</f>
        <v>0</v>
      </c>
      <c r="I22" s="58">
        <f>SUMIFS(Реестр!$C:$C,Реестр!$J:$J,I$4,Реестр!$E:$E,$C22)*IF($A22="-",-1,1)</f>
        <v>0</v>
      </c>
      <c r="J22" s="58">
        <f>SUMIFS(Реестр!$C:$C,Реестр!$J:$J,J$4,Реестр!$E:$E,$C22)*IF($A22="-",-1,1)</f>
        <v>0</v>
      </c>
      <c r="K22" s="58">
        <f>SUMIFS(Реестр!$C:$C,Реестр!$J:$J,K$4,Реестр!$E:$E,$C22)*IF($A22="-",-1,1)</f>
        <v>0</v>
      </c>
      <c r="L22" s="58">
        <f>SUMIFS(Реестр!$C:$C,Реестр!$J:$J,L$4,Реестр!$E:$E,$C22)*IF($A22="-",-1,1)</f>
        <v>21332</v>
      </c>
      <c r="M22" s="58">
        <f>SUMIFS(Реестр!$C:$C,Реестр!$J:$J,M$4,Реестр!$E:$E,$C22)*IF($A22="-",-1,1)</f>
        <v>0</v>
      </c>
      <c r="N22" s="58">
        <f>SUMIFS(Реестр!$C:$C,Реестр!$J:$J,N$4,Реестр!$E:$E,$C22)*IF($A22="-",-1,1)</f>
        <v>0</v>
      </c>
      <c r="O22" s="58">
        <f>SUMIFS(Реестр!$C:$C,Реестр!$J:$J,O$4,Реестр!$E:$E,$C22)*IF($A22="-",-1,1)</f>
        <v>0</v>
      </c>
      <c r="P22" s="58">
        <f>SUMIFS(Реестр!$C:$C,Реестр!$J:$J,P$4,Реестр!$E:$E,$C22)*IF($A22="-",-1,1)</f>
        <v>52486</v>
      </c>
      <c r="Q22" s="58">
        <f>SUMIFS(Реестр!$C:$C,Реестр!$J:$J,Q$4,Реестр!$E:$E,$C22)*IF($A22="-",-1,1)</f>
        <v>0</v>
      </c>
      <c r="R22" s="58">
        <f>SUMIFS(Реестр!$C:$C,Реестр!$J:$J,R$4,Реестр!$E:$E,$C22)*IF($A22="-",-1,1)</f>
        <v>0</v>
      </c>
      <c r="S22" s="58">
        <f>SUMIFS(Реестр!$C:$C,Реестр!$J:$J,S$4,Реестр!$E:$E,$C22)*IF($A22="-",-1,1)</f>
        <v>0</v>
      </c>
      <c r="T22" s="58">
        <f>SUMIFS(Реестр!$C:$C,Реестр!$J:$J,T$4,Реестр!$E:$E,$C22)*IF($A22="-",-1,1)</f>
        <v>15975</v>
      </c>
      <c r="U22" s="58">
        <f>SUMIFS(Реестр!$C:$C,Реестр!$J:$J,U$4,Реестр!$E:$E,$C22)*IF($A22="-",-1,1)</f>
        <v>0</v>
      </c>
      <c r="V22" s="58">
        <f>SUMIFS(Реестр!$C:$C,Реестр!$J:$J,V$4,Реестр!$E:$E,$C22)*IF($A22="-",-1,1)</f>
        <v>0</v>
      </c>
      <c r="W22" s="58">
        <f>SUMIFS(Реестр!$C:$C,Реестр!$J:$J,W$4,Реестр!$E:$E,$C22)*IF($A22="-",-1,1)</f>
        <v>0</v>
      </c>
      <c r="X22" s="58">
        <f>SUMIFS(Реестр!$C:$C,Реестр!$J:$J,X$4,Реестр!$E:$E,$C22)*IF($A22="-",-1,1)</f>
        <v>23674</v>
      </c>
      <c r="Y22" s="58">
        <f>SUMIFS(Реестр!$C:$C,Реестр!$J:$J,Y$4,Реестр!$E:$E,$C22)*IF($A22="-",-1,1)</f>
        <v>0</v>
      </c>
      <c r="Z22" s="58">
        <f>SUMIFS(Реестр!$C:$C,Реестр!$J:$J,Z$4,Реестр!$E:$E,$C22)*IF($A22="-",-1,1)</f>
        <v>0</v>
      </c>
      <c r="AA22" s="58">
        <f>SUMIFS(Реестр!$C:$C,Реестр!$J:$J,AA$4,Реестр!$E:$E,$C22)*IF($A22="-",-1,1)</f>
        <v>0</v>
      </c>
      <c r="AB22" s="58">
        <f>SUMIFS(Реестр!$C:$C,Реестр!$J:$J,AB$4,Реестр!$E:$E,$C22)*IF($A22="-",-1,1)</f>
        <v>0</v>
      </c>
      <c r="AC22" s="58">
        <f>SUMIFS(Реестр!$C:$C,Реестр!$J:$J,AC$4,Реестр!$E:$E,$C22)*IF($A22="-",-1,1)</f>
        <v>21945</v>
      </c>
      <c r="AD22" s="58">
        <f>SUMIFS(Реестр!$C:$C,Реестр!$J:$J,AD$4,Реестр!$E:$E,$C22)*IF($A22="-",-1,1)</f>
        <v>0</v>
      </c>
      <c r="AE22" s="58">
        <f>SUMIFS(Реестр!$C:$C,Реестр!$J:$J,AE$4,Реестр!$E:$E,$C22)*IF($A22="-",-1,1)</f>
        <v>0</v>
      </c>
      <c r="AF22" s="58">
        <f>SUMIFS(Реестр!$C:$C,Реестр!$J:$J,AF$4,Реестр!$E:$E,$C22)*IF($A22="-",-1,1)</f>
        <v>0</v>
      </c>
      <c r="AG22" s="58">
        <f>SUMIFS(Реестр!$C:$C,Реестр!$J:$J,AG$4,Реестр!$E:$E,$C22)*IF($A22="-",-1,1)</f>
        <v>0</v>
      </c>
      <c r="AH22" s="58">
        <f>SUMIFS(Реестр!$C:$C,Реестр!$J:$J,AH$4,Реестр!$E:$E,$C22)*IF($A22="-",-1,1)</f>
        <v>0</v>
      </c>
      <c r="AI22" s="58">
        <f>SUMIFS(Реестр!$C:$C,Реестр!$J:$J,AI$4,Реестр!$E:$E,$C22)*IF($A22="-",-1,1)</f>
        <v>0</v>
      </c>
      <c r="AJ22" s="58">
        <f>SUMIFS(Реестр!$C:$C,Реестр!$J:$J,AJ$4,Реестр!$E:$E,$C22)*IF($A22="-",-1,1)</f>
        <v>0</v>
      </c>
      <c r="AK22" s="58">
        <f>SUMIFS(Реестр!$C:$C,Реестр!$J:$J,AK$4,Реестр!$E:$E,$C22)*IF($A22="-",-1,1)</f>
        <v>0</v>
      </c>
      <c r="AL22" s="58">
        <f>SUMIFS(Реестр!$C:$C,Реестр!$J:$J,AL$4,Реестр!$E:$E,$C22)*IF($A22="-",-1,1)</f>
        <v>0</v>
      </c>
      <c r="AM22" s="58">
        <f>SUMIFS(Реестр!$C:$C,Реестр!$J:$J,AM$4,Реестр!$E:$E,$C22)*IF($A22="-",-1,1)</f>
        <v>0</v>
      </c>
      <c r="AN22" s="58">
        <f>SUMIFS(Реестр!$C:$C,Реестр!$J:$J,AN$4,Реестр!$E:$E,$C22)*IF($A22="-",-1,1)</f>
        <v>0</v>
      </c>
      <c r="AO22" s="58">
        <f>SUMIFS(Реестр!$C:$C,Реестр!$J:$J,AO$4,Реестр!$E:$E,$C22)*IF($A22="-",-1,1)</f>
        <v>0</v>
      </c>
    </row>
    <row r="23" spans="1:41" s="1" customFormat="1" ht="18" customHeight="1" x14ac:dyDescent="0.3">
      <c r="A23" s="30" t="s">
        <v>86</v>
      </c>
      <c r="B23" s="31">
        <v>12402</v>
      </c>
      <c r="C23" s="32" t="s">
        <v>42</v>
      </c>
      <c r="D23" s="58">
        <f>SUMIFS(Реестр!$C:$C,Реестр!$J:$J,D$4,Реестр!$E:$E,$C23)*IF($A23="-",-1,1)</f>
        <v>0</v>
      </c>
      <c r="E23" s="58">
        <f>SUMIFS(Реестр!$C:$C,Реестр!$J:$J,E$4,Реестр!$E:$E,$C23)*IF($A23="-",-1,1)</f>
        <v>0</v>
      </c>
      <c r="F23" s="58">
        <f>SUMIFS(Реестр!$C:$C,Реестр!$J:$J,F$4,Реестр!$E:$E,$C23)*IF($A23="-",-1,1)</f>
        <v>0</v>
      </c>
      <c r="G23" s="58">
        <f>SUMIFS(Реестр!$C:$C,Реестр!$J:$J,G$4,Реестр!$E:$E,$C23)*IF($A23="-",-1,1)</f>
        <v>37668</v>
      </c>
      <c r="H23" s="58">
        <f>SUMIFS(Реестр!$C:$C,Реестр!$J:$J,H$4,Реестр!$E:$E,$C23)*IF($A23="-",-1,1)</f>
        <v>0</v>
      </c>
      <c r="I23" s="58">
        <f>SUMIFS(Реестр!$C:$C,Реестр!$J:$J,I$4,Реестр!$E:$E,$C23)*IF($A23="-",-1,1)</f>
        <v>0</v>
      </c>
      <c r="J23" s="58">
        <f>SUMIFS(Реестр!$C:$C,Реестр!$J:$J,J$4,Реестр!$E:$E,$C23)*IF($A23="-",-1,1)</f>
        <v>0</v>
      </c>
      <c r="K23" s="58">
        <f>SUMIFS(Реестр!$C:$C,Реестр!$J:$J,K$4,Реестр!$E:$E,$C23)*IF($A23="-",-1,1)</f>
        <v>0</v>
      </c>
      <c r="L23" s="58">
        <f>SUMIFS(Реестр!$C:$C,Реестр!$J:$J,L$4,Реестр!$E:$E,$C23)*IF($A23="-",-1,1)</f>
        <v>36596</v>
      </c>
      <c r="M23" s="58">
        <f>SUMIFS(Реестр!$C:$C,Реестр!$J:$J,M$4,Реестр!$E:$E,$C23)*IF($A23="-",-1,1)</f>
        <v>0</v>
      </c>
      <c r="N23" s="58">
        <f>SUMIFS(Реестр!$C:$C,Реестр!$J:$J,N$4,Реестр!$E:$E,$C23)*IF($A23="-",-1,1)</f>
        <v>0</v>
      </c>
      <c r="O23" s="58">
        <f>SUMIFS(Реестр!$C:$C,Реестр!$J:$J,O$4,Реестр!$E:$E,$C23)*IF($A23="-",-1,1)</f>
        <v>0</v>
      </c>
      <c r="P23" s="58">
        <f>SUMIFS(Реестр!$C:$C,Реестр!$J:$J,P$4,Реестр!$E:$E,$C23)*IF($A23="-",-1,1)</f>
        <v>54915</v>
      </c>
      <c r="Q23" s="58">
        <f>SUMIFS(Реестр!$C:$C,Реестр!$J:$J,Q$4,Реестр!$E:$E,$C23)*IF($A23="-",-1,1)</f>
        <v>0</v>
      </c>
      <c r="R23" s="58">
        <f>SUMIFS(Реестр!$C:$C,Реестр!$J:$J,R$4,Реестр!$E:$E,$C23)*IF($A23="-",-1,1)</f>
        <v>0</v>
      </c>
      <c r="S23" s="58">
        <f>SUMIFS(Реестр!$C:$C,Реестр!$J:$J,S$4,Реестр!$E:$E,$C23)*IF($A23="-",-1,1)</f>
        <v>0</v>
      </c>
      <c r="T23" s="58">
        <f>SUMIFS(Реестр!$C:$C,Реестр!$J:$J,T$4,Реестр!$E:$E,$C23)*IF($A23="-",-1,1)</f>
        <v>38067</v>
      </c>
      <c r="U23" s="58">
        <f>SUMIFS(Реестр!$C:$C,Реестр!$J:$J,U$4,Реестр!$E:$E,$C23)*IF($A23="-",-1,1)</f>
        <v>0</v>
      </c>
      <c r="V23" s="58">
        <f>SUMIFS(Реестр!$C:$C,Реестр!$J:$J,V$4,Реестр!$E:$E,$C23)*IF($A23="-",-1,1)</f>
        <v>0</v>
      </c>
      <c r="W23" s="58">
        <f>SUMIFS(Реестр!$C:$C,Реестр!$J:$J,W$4,Реестр!$E:$E,$C23)*IF($A23="-",-1,1)</f>
        <v>0</v>
      </c>
      <c r="X23" s="58">
        <f>SUMIFS(Реестр!$C:$C,Реестр!$J:$J,X$4,Реестр!$E:$E,$C23)*IF($A23="-",-1,1)</f>
        <v>29533</v>
      </c>
      <c r="Y23" s="58">
        <f>SUMIFS(Реестр!$C:$C,Реестр!$J:$J,Y$4,Реестр!$E:$E,$C23)*IF($A23="-",-1,1)</f>
        <v>0</v>
      </c>
      <c r="Z23" s="58">
        <f>SUMIFS(Реестр!$C:$C,Реестр!$J:$J,Z$4,Реестр!$E:$E,$C23)*IF($A23="-",-1,1)</f>
        <v>0</v>
      </c>
      <c r="AA23" s="58">
        <f>SUMIFS(Реестр!$C:$C,Реестр!$J:$J,AA$4,Реестр!$E:$E,$C23)*IF($A23="-",-1,1)</f>
        <v>0</v>
      </c>
      <c r="AB23" s="58">
        <f>SUMIFS(Реестр!$C:$C,Реестр!$J:$J,AB$4,Реестр!$E:$E,$C23)*IF($A23="-",-1,1)</f>
        <v>0</v>
      </c>
      <c r="AC23" s="58">
        <f>SUMIFS(Реестр!$C:$C,Реестр!$J:$J,AC$4,Реестр!$E:$E,$C23)*IF($A23="-",-1,1)</f>
        <v>27686</v>
      </c>
      <c r="AD23" s="58">
        <f>SUMIFS(Реестр!$C:$C,Реестр!$J:$J,AD$4,Реестр!$E:$E,$C23)*IF($A23="-",-1,1)</f>
        <v>0</v>
      </c>
      <c r="AE23" s="58">
        <f>SUMIFS(Реестр!$C:$C,Реестр!$J:$J,AE$4,Реестр!$E:$E,$C23)*IF($A23="-",-1,1)</f>
        <v>0</v>
      </c>
      <c r="AF23" s="58">
        <f>SUMIFS(Реестр!$C:$C,Реестр!$J:$J,AF$4,Реестр!$E:$E,$C23)*IF($A23="-",-1,1)</f>
        <v>0</v>
      </c>
      <c r="AG23" s="58">
        <f>SUMIFS(Реестр!$C:$C,Реестр!$J:$J,AG$4,Реестр!$E:$E,$C23)*IF($A23="-",-1,1)</f>
        <v>0</v>
      </c>
      <c r="AH23" s="58">
        <f>SUMIFS(Реестр!$C:$C,Реестр!$J:$J,AH$4,Реестр!$E:$E,$C23)*IF($A23="-",-1,1)</f>
        <v>0</v>
      </c>
      <c r="AI23" s="58">
        <f>SUMIFS(Реестр!$C:$C,Реестр!$J:$J,AI$4,Реестр!$E:$E,$C23)*IF($A23="-",-1,1)</f>
        <v>0</v>
      </c>
      <c r="AJ23" s="58">
        <f>SUMIFS(Реестр!$C:$C,Реестр!$J:$J,AJ$4,Реестр!$E:$E,$C23)*IF($A23="-",-1,1)</f>
        <v>0</v>
      </c>
      <c r="AK23" s="58">
        <f>SUMIFS(Реестр!$C:$C,Реестр!$J:$J,AK$4,Реестр!$E:$E,$C23)*IF($A23="-",-1,1)</f>
        <v>0</v>
      </c>
      <c r="AL23" s="58">
        <f>SUMIFS(Реестр!$C:$C,Реестр!$J:$J,AL$4,Реестр!$E:$E,$C23)*IF($A23="-",-1,1)</f>
        <v>0</v>
      </c>
      <c r="AM23" s="58">
        <f>SUMIFS(Реестр!$C:$C,Реестр!$J:$J,AM$4,Реестр!$E:$E,$C23)*IF($A23="-",-1,1)</f>
        <v>0</v>
      </c>
      <c r="AN23" s="58">
        <f>SUMIFS(Реестр!$C:$C,Реестр!$J:$J,AN$4,Реестр!$E:$E,$C23)*IF($A23="-",-1,1)</f>
        <v>0</v>
      </c>
      <c r="AO23" s="58">
        <f>SUMIFS(Реестр!$C:$C,Реестр!$J:$J,AO$4,Реестр!$E:$E,$C23)*IF($A23="-",-1,1)</f>
        <v>0</v>
      </c>
    </row>
    <row r="24" spans="1:41" s="1" customFormat="1" ht="18" customHeight="1" x14ac:dyDescent="0.3">
      <c r="A24" s="30" t="s">
        <v>86</v>
      </c>
      <c r="B24" s="31">
        <v>12403</v>
      </c>
      <c r="C24" s="32" t="s">
        <v>43</v>
      </c>
      <c r="D24" s="58">
        <f>SUMIFS(Реестр!$C:$C,Реестр!$J:$J,D$4,Реестр!$E:$E,$C24)*IF($A24="-",-1,1)</f>
        <v>0</v>
      </c>
      <c r="E24" s="58">
        <f>SUMIFS(Реестр!$C:$C,Реестр!$J:$J,E$4,Реестр!$E:$E,$C24)*IF($A24="-",-1,1)</f>
        <v>0</v>
      </c>
      <c r="F24" s="58">
        <f>SUMIFS(Реестр!$C:$C,Реестр!$J:$J,F$4,Реестр!$E:$E,$C24)*IF($A24="-",-1,1)</f>
        <v>0</v>
      </c>
      <c r="G24" s="58">
        <f>SUMIFS(Реестр!$C:$C,Реестр!$J:$J,G$4,Реестр!$E:$E,$C24)*IF($A24="-",-1,1)</f>
        <v>32619</v>
      </c>
      <c r="H24" s="58">
        <f>SUMIFS(Реестр!$C:$C,Реестр!$J:$J,H$4,Реестр!$E:$E,$C24)*IF($A24="-",-1,1)</f>
        <v>0</v>
      </c>
      <c r="I24" s="58">
        <f>SUMIFS(Реестр!$C:$C,Реестр!$J:$J,I$4,Реестр!$E:$E,$C24)*IF($A24="-",-1,1)</f>
        <v>0</v>
      </c>
      <c r="J24" s="58">
        <f>SUMIFS(Реестр!$C:$C,Реестр!$J:$J,J$4,Реестр!$E:$E,$C24)*IF($A24="-",-1,1)</f>
        <v>0</v>
      </c>
      <c r="K24" s="58">
        <f>SUMIFS(Реестр!$C:$C,Реестр!$J:$J,K$4,Реестр!$E:$E,$C24)*IF($A24="-",-1,1)</f>
        <v>0</v>
      </c>
      <c r="L24" s="58">
        <f>SUMIFS(Реестр!$C:$C,Реестр!$J:$J,L$4,Реестр!$E:$E,$C24)*IF($A24="-",-1,1)</f>
        <v>58852</v>
      </c>
      <c r="M24" s="58">
        <f>SUMIFS(Реестр!$C:$C,Реестр!$J:$J,M$4,Реестр!$E:$E,$C24)*IF($A24="-",-1,1)</f>
        <v>0</v>
      </c>
      <c r="N24" s="58">
        <f>SUMIFS(Реестр!$C:$C,Реестр!$J:$J,N$4,Реестр!$E:$E,$C24)*IF($A24="-",-1,1)</f>
        <v>0</v>
      </c>
      <c r="O24" s="58">
        <f>SUMIFS(Реестр!$C:$C,Реестр!$J:$J,O$4,Реестр!$E:$E,$C24)*IF($A24="-",-1,1)</f>
        <v>0</v>
      </c>
      <c r="P24" s="58">
        <f>SUMIFS(Реестр!$C:$C,Реестр!$J:$J,P$4,Реестр!$E:$E,$C24)*IF($A24="-",-1,1)</f>
        <v>49530</v>
      </c>
      <c r="Q24" s="58">
        <f>SUMIFS(Реестр!$C:$C,Реестр!$J:$J,Q$4,Реестр!$E:$E,$C24)*IF($A24="-",-1,1)</f>
        <v>0</v>
      </c>
      <c r="R24" s="58">
        <f>SUMIFS(Реестр!$C:$C,Реестр!$J:$J,R$4,Реестр!$E:$E,$C24)*IF($A24="-",-1,1)</f>
        <v>0</v>
      </c>
      <c r="S24" s="58">
        <f>SUMIFS(Реестр!$C:$C,Реестр!$J:$J,S$4,Реестр!$E:$E,$C24)*IF($A24="-",-1,1)</f>
        <v>0</v>
      </c>
      <c r="T24" s="58">
        <f>SUMIFS(Реестр!$C:$C,Реестр!$J:$J,T$4,Реестр!$E:$E,$C24)*IF($A24="-",-1,1)</f>
        <v>48980</v>
      </c>
      <c r="U24" s="58">
        <f>SUMIFS(Реестр!$C:$C,Реестр!$J:$J,U$4,Реестр!$E:$E,$C24)*IF($A24="-",-1,1)</f>
        <v>0</v>
      </c>
      <c r="V24" s="58">
        <f>SUMIFS(Реестр!$C:$C,Реестр!$J:$J,V$4,Реестр!$E:$E,$C24)*IF($A24="-",-1,1)</f>
        <v>0</v>
      </c>
      <c r="W24" s="58">
        <f>SUMIFS(Реестр!$C:$C,Реестр!$J:$J,W$4,Реестр!$E:$E,$C24)*IF($A24="-",-1,1)</f>
        <v>0</v>
      </c>
      <c r="X24" s="58">
        <f>SUMIFS(Реестр!$C:$C,Реестр!$J:$J,X$4,Реестр!$E:$E,$C24)*IF($A24="-",-1,1)</f>
        <v>59729</v>
      </c>
      <c r="Y24" s="58">
        <f>SUMIFS(Реестр!$C:$C,Реестр!$J:$J,Y$4,Реестр!$E:$E,$C24)*IF($A24="-",-1,1)</f>
        <v>0</v>
      </c>
      <c r="Z24" s="58">
        <f>SUMIFS(Реестр!$C:$C,Реестр!$J:$J,Z$4,Реестр!$E:$E,$C24)*IF($A24="-",-1,1)</f>
        <v>0</v>
      </c>
      <c r="AA24" s="58">
        <f>SUMIFS(Реестр!$C:$C,Реестр!$J:$J,AA$4,Реестр!$E:$E,$C24)*IF($A24="-",-1,1)</f>
        <v>0</v>
      </c>
      <c r="AB24" s="58">
        <f>SUMIFS(Реестр!$C:$C,Реестр!$J:$J,AB$4,Реестр!$E:$E,$C24)*IF($A24="-",-1,1)</f>
        <v>0</v>
      </c>
      <c r="AC24" s="58">
        <f>SUMIFS(Реестр!$C:$C,Реестр!$J:$J,AC$4,Реестр!$E:$E,$C24)*IF($A24="-",-1,1)</f>
        <v>14672</v>
      </c>
      <c r="AD24" s="58">
        <f>SUMIFS(Реестр!$C:$C,Реестр!$J:$J,AD$4,Реестр!$E:$E,$C24)*IF($A24="-",-1,1)</f>
        <v>0</v>
      </c>
      <c r="AE24" s="58">
        <f>SUMIFS(Реестр!$C:$C,Реестр!$J:$J,AE$4,Реестр!$E:$E,$C24)*IF($A24="-",-1,1)</f>
        <v>0</v>
      </c>
      <c r="AF24" s="58">
        <f>SUMIFS(Реестр!$C:$C,Реестр!$J:$J,AF$4,Реестр!$E:$E,$C24)*IF($A24="-",-1,1)</f>
        <v>0</v>
      </c>
      <c r="AG24" s="58">
        <f>SUMIFS(Реестр!$C:$C,Реестр!$J:$J,AG$4,Реестр!$E:$E,$C24)*IF($A24="-",-1,1)</f>
        <v>0</v>
      </c>
      <c r="AH24" s="58">
        <f>SUMIFS(Реестр!$C:$C,Реестр!$J:$J,AH$4,Реестр!$E:$E,$C24)*IF($A24="-",-1,1)</f>
        <v>0</v>
      </c>
      <c r="AI24" s="58">
        <f>SUMIFS(Реестр!$C:$C,Реестр!$J:$J,AI$4,Реестр!$E:$E,$C24)*IF($A24="-",-1,1)</f>
        <v>0</v>
      </c>
      <c r="AJ24" s="58">
        <f>SUMIFS(Реестр!$C:$C,Реестр!$J:$J,AJ$4,Реестр!$E:$E,$C24)*IF($A24="-",-1,1)</f>
        <v>0</v>
      </c>
      <c r="AK24" s="58">
        <f>SUMIFS(Реестр!$C:$C,Реестр!$J:$J,AK$4,Реестр!$E:$E,$C24)*IF($A24="-",-1,1)</f>
        <v>0</v>
      </c>
      <c r="AL24" s="58">
        <f>SUMIFS(Реестр!$C:$C,Реестр!$J:$J,AL$4,Реестр!$E:$E,$C24)*IF($A24="-",-1,1)</f>
        <v>0</v>
      </c>
      <c r="AM24" s="58">
        <f>SUMIFS(Реестр!$C:$C,Реестр!$J:$J,AM$4,Реестр!$E:$E,$C24)*IF($A24="-",-1,1)</f>
        <v>0</v>
      </c>
      <c r="AN24" s="58">
        <f>SUMIFS(Реестр!$C:$C,Реестр!$J:$J,AN$4,Реестр!$E:$E,$C24)*IF($A24="-",-1,1)</f>
        <v>0</v>
      </c>
      <c r="AO24" s="58">
        <f>SUMIFS(Реестр!$C:$C,Реестр!$J:$J,AO$4,Реестр!$E:$E,$C24)*IF($A24="-",-1,1)</f>
        <v>0</v>
      </c>
    </row>
    <row r="25" spans="1:41" s="1" customFormat="1" ht="18" customHeight="1" x14ac:dyDescent="0.3">
      <c r="A25" s="30" t="s">
        <v>86</v>
      </c>
      <c r="B25" s="31">
        <v>12404</v>
      </c>
      <c r="C25" s="32" t="s">
        <v>44</v>
      </c>
      <c r="D25" s="58">
        <f>SUMIFS(Реестр!$C:$C,Реестр!$J:$J,D$4,Реестр!$E:$E,$C25)*IF($A25="-",-1,1)</f>
        <v>0</v>
      </c>
      <c r="E25" s="58">
        <f>SUMIFS(Реестр!$C:$C,Реестр!$J:$J,E$4,Реестр!$E:$E,$C25)*IF($A25="-",-1,1)</f>
        <v>0</v>
      </c>
      <c r="F25" s="58">
        <f>SUMIFS(Реестр!$C:$C,Реестр!$J:$J,F$4,Реестр!$E:$E,$C25)*IF($A25="-",-1,1)</f>
        <v>0</v>
      </c>
      <c r="G25" s="58">
        <f>SUMIFS(Реестр!$C:$C,Реестр!$J:$J,G$4,Реестр!$E:$E,$C25)*IF($A25="-",-1,1)</f>
        <v>24537</v>
      </c>
      <c r="H25" s="58">
        <f>SUMIFS(Реестр!$C:$C,Реестр!$J:$J,H$4,Реестр!$E:$E,$C25)*IF($A25="-",-1,1)</f>
        <v>0</v>
      </c>
      <c r="I25" s="58">
        <f>SUMIFS(Реестр!$C:$C,Реестр!$J:$J,I$4,Реестр!$E:$E,$C25)*IF($A25="-",-1,1)</f>
        <v>0</v>
      </c>
      <c r="J25" s="58">
        <f>SUMIFS(Реестр!$C:$C,Реестр!$J:$J,J$4,Реестр!$E:$E,$C25)*IF($A25="-",-1,1)</f>
        <v>0</v>
      </c>
      <c r="K25" s="58">
        <f>SUMIFS(Реестр!$C:$C,Реестр!$J:$J,K$4,Реестр!$E:$E,$C25)*IF($A25="-",-1,1)</f>
        <v>0</v>
      </c>
      <c r="L25" s="58">
        <f>SUMIFS(Реестр!$C:$C,Реестр!$J:$J,L$4,Реестр!$E:$E,$C25)*IF($A25="-",-1,1)</f>
        <v>42637</v>
      </c>
      <c r="M25" s="58">
        <f>SUMIFS(Реестр!$C:$C,Реестр!$J:$J,M$4,Реестр!$E:$E,$C25)*IF($A25="-",-1,1)</f>
        <v>0</v>
      </c>
      <c r="N25" s="58">
        <f>SUMIFS(Реестр!$C:$C,Реестр!$J:$J,N$4,Реестр!$E:$E,$C25)*IF($A25="-",-1,1)</f>
        <v>0</v>
      </c>
      <c r="O25" s="58">
        <f>SUMIFS(Реестр!$C:$C,Реестр!$J:$J,O$4,Реестр!$E:$E,$C25)*IF($A25="-",-1,1)</f>
        <v>0</v>
      </c>
      <c r="P25" s="58">
        <f>SUMIFS(Реестр!$C:$C,Реестр!$J:$J,P$4,Реестр!$E:$E,$C25)*IF($A25="-",-1,1)</f>
        <v>45359</v>
      </c>
      <c r="Q25" s="58">
        <f>SUMIFS(Реестр!$C:$C,Реестр!$J:$J,Q$4,Реестр!$E:$E,$C25)*IF($A25="-",-1,1)</f>
        <v>0</v>
      </c>
      <c r="R25" s="58">
        <f>SUMIFS(Реестр!$C:$C,Реестр!$J:$J,R$4,Реестр!$E:$E,$C25)*IF($A25="-",-1,1)</f>
        <v>0</v>
      </c>
      <c r="S25" s="58">
        <f>SUMIFS(Реестр!$C:$C,Реестр!$J:$J,S$4,Реестр!$E:$E,$C25)*IF($A25="-",-1,1)</f>
        <v>0</v>
      </c>
      <c r="T25" s="58">
        <f>SUMIFS(Реестр!$C:$C,Реестр!$J:$J,T$4,Реестр!$E:$E,$C25)*IF($A25="-",-1,1)</f>
        <v>23282</v>
      </c>
      <c r="U25" s="58">
        <f>SUMIFS(Реестр!$C:$C,Реестр!$J:$J,U$4,Реестр!$E:$E,$C25)*IF($A25="-",-1,1)</f>
        <v>0</v>
      </c>
      <c r="V25" s="58">
        <f>SUMIFS(Реестр!$C:$C,Реестр!$J:$J,V$4,Реестр!$E:$E,$C25)*IF($A25="-",-1,1)</f>
        <v>0</v>
      </c>
      <c r="W25" s="58">
        <f>SUMIFS(Реестр!$C:$C,Реестр!$J:$J,W$4,Реестр!$E:$E,$C25)*IF($A25="-",-1,1)</f>
        <v>0</v>
      </c>
      <c r="X25" s="58">
        <f>SUMIFS(Реестр!$C:$C,Реестр!$J:$J,X$4,Реестр!$E:$E,$C25)*IF($A25="-",-1,1)</f>
        <v>32729</v>
      </c>
      <c r="Y25" s="58">
        <f>SUMIFS(Реестр!$C:$C,Реестр!$J:$J,Y$4,Реестр!$E:$E,$C25)*IF($A25="-",-1,1)</f>
        <v>0</v>
      </c>
      <c r="Z25" s="58">
        <f>SUMIFS(Реестр!$C:$C,Реестр!$J:$J,Z$4,Реестр!$E:$E,$C25)*IF($A25="-",-1,1)</f>
        <v>0</v>
      </c>
      <c r="AA25" s="58">
        <f>SUMIFS(Реестр!$C:$C,Реестр!$J:$J,AA$4,Реестр!$E:$E,$C25)*IF($A25="-",-1,1)</f>
        <v>0</v>
      </c>
      <c r="AB25" s="58">
        <f>SUMIFS(Реестр!$C:$C,Реестр!$J:$J,AB$4,Реестр!$E:$E,$C25)*IF($A25="-",-1,1)</f>
        <v>0</v>
      </c>
      <c r="AC25" s="58">
        <f>SUMIFS(Реестр!$C:$C,Реестр!$J:$J,AC$4,Реестр!$E:$E,$C25)*IF($A25="-",-1,1)</f>
        <v>16126</v>
      </c>
      <c r="AD25" s="58">
        <f>SUMIFS(Реестр!$C:$C,Реестр!$J:$J,AD$4,Реестр!$E:$E,$C25)*IF($A25="-",-1,1)</f>
        <v>0</v>
      </c>
      <c r="AE25" s="58">
        <f>SUMIFS(Реестр!$C:$C,Реестр!$J:$J,AE$4,Реестр!$E:$E,$C25)*IF($A25="-",-1,1)</f>
        <v>0</v>
      </c>
      <c r="AF25" s="58">
        <f>SUMIFS(Реестр!$C:$C,Реестр!$J:$J,AF$4,Реестр!$E:$E,$C25)*IF($A25="-",-1,1)</f>
        <v>0</v>
      </c>
      <c r="AG25" s="58">
        <f>SUMIFS(Реестр!$C:$C,Реестр!$J:$J,AG$4,Реестр!$E:$E,$C25)*IF($A25="-",-1,1)</f>
        <v>0</v>
      </c>
      <c r="AH25" s="58">
        <f>SUMIFS(Реестр!$C:$C,Реестр!$J:$J,AH$4,Реестр!$E:$E,$C25)*IF($A25="-",-1,1)</f>
        <v>0</v>
      </c>
      <c r="AI25" s="58">
        <f>SUMIFS(Реестр!$C:$C,Реестр!$J:$J,AI$4,Реестр!$E:$E,$C25)*IF($A25="-",-1,1)</f>
        <v>0</v>
      </c>
      <c r="AJ25" s="58">
        <f>SUMIFS(Реестр!$C:$C,Реестр!$J:$J,AJ$4,Реестр!$E:$E,$C25)*IF($A25="-",-1,1)</f>
        <v>0</v>
      </c>
      <c r="AK25" s="58">
        <f>SUMIFS(Реестр!$C:$C,Реестр!$J:$J,AK$4,Реестр!$E:$E,$C25)*IF($A25="-",-1,1)</f>
        <v>0</v>
      </c>
      <c r="AL25" s="58">
        <f>SUMIFS(Реестр!$C:$C,Реестр!$J:$J,AL$4,Реестр!$E:$E,$C25)*IF($A25="-",-1,1)</f>
        <v>0</v>
      </c>
      <c r="AM25" s="58">
        <f>SUMIFS(Реестр!$C:$C,Реестр!$J:$J,AM$4,Реестр!$E:$E,$C25)*IF($A25="-",-1,1)</f>
        <v>0</v>
      </c>
      <c r="AN25" s="58">
        <f>SUMIFS(Реестр!$C:$C,Реестр!$J:$J,AN$4,Реестр!$E:$E,$C25)*IF($A25="-",-1,1)</f>
        <v>0</v>
      </c>
      <c r="AO25" s="58">
        <f>SUMIFS(Реестр!$C:$C,Реестр!$J:$J,AO$4,Реестр!$E:$E,$C25)*IF($A25="-",-1,1)</f>
        <v>0</v>
      </c>
    </row>
    <row r="26" spans="1:41" s="1" customFormat="1" ht="18" customHeight="1" x14ac:dyDescent="0.3">
      <c r="A26" s="30" t="s">
        <v>86</v>
      </c>
      <c r="B26" s="31">
        <v>12405</v>
      </c>
      <c r="C26" s="32" t="s">
        <v>45</v>
      </c>
      <c r="D26" s="58">
        <f>SUMIFS(Реестр!$C:$C,Реестр!$J:$J,D$4,Реестр!$E:$E,$C26)*IF($A26="-",-1,1)</f>
        <v>0</v>
      </c>
      <c r="E26" s="58">
        <f>SUMIFS(Реестр!$C:$C,Реестр!$J:$J,E$4,Реестр!$E:$E,$C26)*IF($A26="-",-1,1)</f>
        <v>0</v>
      </c>
      <c r="F26" s="58">
        <f>SUMIFS(Реестр!$C:$C,Реестр!$J:$J,F$4,Реестр!$E:$E,$C26)*IF($A26="-",-1,1)</f>
        <v>0</v>
      </c>
      <c r="G26" s="58">
        <f>SUMIFS(Реестр!$C:$C,Реестр!$J:$J,G$4,Реестр!$E:$E,$C26)*IF($A26="-",-1,1)</f>
        <v>52482</v>
      </c>
      <c r="H26" s="58">
        <f>SUMIFS(Реестр!$C:$C,Реестр!$J:$J,H$4,Реестр!$E:$E,$C26)*IF($A26="-",-1,1)</f>
        <v>0</v>
      </c>
      <c r="I26" s="58">
        <f>SUMIFS(Реестр!$C:$C,Реестр!$J:$J,I$4,Реестр!$E:$E,$C26)*IF($A26="-",-1,1)</f>
        <v>0</v>
      </c>
      <c r="J26" s="58">
        <f>SUMIFS(Реестр!$C:$C,Реестр!$J:$J,J$4,Реестр!$E:$E,$C26)*IF($A26="-",-1,1)</f>
        <v>0</v>
      </c>
      <c r="K26" s="58">
        <f>SUMIFS(Реестр!$C:$C,Реестр!$J:$J,K$4,Реестр!$E:$E,$C26)*IF($A26="-",-1,1)</f>
        <v>0</v>
      </c>
      <c r="L26" s="58">
        <f>SUMIFS(Реестр!$C:$C,Реестр!$J:$J,L$4,Реестр!$E:$E,$C26)*IF($A26="-",-1,1)</f>
        <v>50915</v>
      </c>
      <c r="M26" s="58">
        <f>SUMIFS(Реестр!$C:$C,Реестр!$J:$J,M$4,Реестр!$E:$E,$C26)*IF($A26="-",-1,1)</f>
        <v>0</v>
      </c>
      <c r="N26" s="58">
        <f>SUMIFS(Реестр!$C:$C,Реестр!$J:$J,N$4,Реестр!$E:$E,$C26)*IF($A26="-",-1,1)</f>
        <v>0</v>
      </c>
      <c r="O26" s="58">
        <f>SUMIFS(Реестр!$C:$C,Реестр!$J:$J,O$4,Реестр!$E:$E,$C26)*IF($A26="-",-1,1)</f>
        <v>0</v>
      </c>
      <c r="P26" s="58">
        <f>SUMIFS(Реестр!$C:$C,Реестр!$J:$J,P$4,Реестр!$E:$E,$C26)*IF($A26="-",-1,1)</f>
        <v>40493</v>
      </c>
      <c r="Q26" s="58">
        <f>SUMIFS(Реестр!$C:$C,Реестр!$J:$J,Q$4,Реестр!$E:$E,$C26)*IF($A26="-",-1,1)</f>
        <v>0</v>
      </c>
      <c r="R26" s="58">
        <f>SUMIFS(Реестр!$C:$C,Реестр!$J:$J,R$4,Реестр!$E:$E,$C26)*IF($A26="-",-1,1)</f>
        <v>0</v>
      </c>
      <c r="S26" s="58">
        <f>SUMIFS(Реестр!$C:$C,Реестр!$J:$J,S$4,Реестр!$E:$E,$C26)*IF($A26="-",-1,1)</f>
        <v>0</v>
      </c>
      <c r="T26" s="58">
        <f>SUMIFS(Реестр!$C:$C,Реестр!$J:$J,T$4,Реестр!$E:$E,$C26)*IF($A26="-",-1,1)</f>
        <v>43930</v>
      </c>
      <c r="U26" s="58">
        <f>SUMIFS(Реестр!$C:$C,Реестр!$J:$J,U$4,Реестр!$E:$E,$C26)*IF($A26="-",-1,1)</f>
        <v>0</v>
      </c>
      <c r="V26" s="58">
        <f>SUMIFS(Реестр!$C:$C,Реестр!$J:$J,V$4,Реестр!$E:$E,$C26)*IF($A26="-",-1,1)</f>
        <v>0</v>
      </c>
      <c r="W26" s="58">
        <f>SUMIFS(Реестр!$C:$C,Реестр!$J:$J,W$4,Реестр!$E:$E,$C26)*IF($A26="-",-1,1)</f>
        <v>0</v>
      </c>
      <c r="X26" s="58">
        <f>SUMIFS(Реестр!$C:$C,Реестр!$J:$J,X$4,Реестр!$E:$E,$C26)*IF($A26="-",-1,1)</f>
        <v>45077</v>
      </c>
      <c r="Y26" s="58">
        <f>SUMIFS(Реестр!$C:$C,Реестр!$J:$J,Y$4,Реестр!$E:$E,$C26)*IF($A26="-",-1,1)</f>
        <v>0</v>
      </c>
      <c r="Z26" s="58">
        <f>SUMIFS(Реестр!$C:$C,Реестр!$J:$J,Z$4,Реестр!$E:$E,$C26)*IF($A26="-",-1,1)</f>
        <v>0</v>
      </c>
      <c r="AA26" s="58">
        <f>SUMIFS(Реестр!$C:$C,Реестр!$J:$J,AA$4,Реестр!$E:$E,$C26)*IF($A26="-",-1,1)</f>
        <v>0</v>
      </c>
      <c r="AB26" s="58">
        <f>SUMIFS(Реестр!$C:$C,Реестр!$J:$J,AB$4,Реестр!$E:$E,$C26)*IF($A26="-",-1,1)</f>
        <v>0</v>
      </c>
      <c r="AC26" s="58">
        <f>SUMIFS(Реестр!$C:$C,Реестр!$J:$J,AC$4,Реестр!$E:$E,$C26)*IF($A26="-",-1,1)</f>
        <v>23414</v>
      </c>
      <c r="AD26" s="58">
        <f>SUMIFS(Реестр!$C:$C,Реестр!$J:$J,AD$4,Реестр!$E:$E,$C26)*IF($A26="-",-1,1)</f>
        <v>0</v>
      </c>
      <c r="AE26" s="58">
        <f>SUMIFS(Реестр!$C:$C,Реестр!$J:$J,AE$4,Реестр!$E:$E,$C26)*IF($A26="-",-1,1)</f>
        <v>0</v>
      </c>
      <c r="AF26" s="58">
        <f>SUMIFS(Реестр!$C:$C,Реестр!$J:$J,AF$4,Реестр!$E:$E,$C26)*IF($A26="-",-1,1)</f>
        <v>0</v>
      </c>
      <c r="AG26" s="58">
        <f>SUMIFS(Реестр!$C:$C,Реестр!$J:$J,AG$4,Реестр!$E:$E,$C26)*IF($A26="-",-1,1)</f>
        <v>0</v>
      </c>
      <c r="AH26" s="58">
        <f>SUMIFS(Реестр!$C:$C,Реестр!$J:$J,AH$4,Реестр!$E:$E,$C26)*IF($A26="-",-1,1)</f>
        <v>0</v>
      </c>
      <c r="AI26" s="58">
        <f>SUMIFS(Реестр!$C:$C,Реестр!$J:$J,AI$4,Реестр!$E:$E,$C26)*IF($A26="-",-1,1)</f>
        <v>0</v>
      </c>
      <c r="AJ26" s="58">
        <f>SUMIFS(Реестр!$C:$C,Реестр!$J:$J,AJ$4,Реестр!$E:$E,$C26)*IF($A26="-",-1,1)</f>
        <v>0</v>
      </c>
      <c r="AK26" s="58">
        <f>SUMIFS(Реестр!$C:$C,Реестр!$J:$J,AK$4,Реестр!$E:$E,$C26)*IF($A26="-",-1,1)</f>
        <v>0</v>
      </c>
      <c r="AL26" s="58">
        <f>SUMIFS(Реестр!$C:$C,Реестр!$J:$J,AL$4,Реестр!$E:$E,$C26)*IF($A26="-",-1,1)</f>
        <v>0</v>
      </c>
      <c r="AM26" s="58">
        <f>SUMIFS(Реестр!$C:$C,Реестр!$J:$J,AM$4,Реестр!$E:$E,$C26)*IF($A26="-",-1,1)</f>
        <v>0</v>
      </c>
      <c r="AN26" s="58">
        <f>SUMIFS(Реестр!$C:$C,Реестр!$J:$J,AN$4,Реестр!$E:$E,$C26)*IF($A26="-",-1,1)</f>
        <v>0</v>
      </c>
      <c r="AO26" s="58">
        <f>SUMIFS(Реестр!$C:$C,Реестр!$J:$J,AO$4,Реестр!$E:$E,$C26)*IF($A26="-",-1,1)</f>
        <v>0</v>
      </c>
    </row>
    <row r="27" spans="1:41" s="22" customFormat="1" ht="18" customHeight="1" x14ac:dyDescent="0.3">
      <c r="A27" s="33"/>
      <c r="B27" s="34">
        <v>12500</v>
      </c>
      <c r="C27" s="35" t="s">
        <v>46</v>
      </c>
      <c r="D27" s="60">
        <f>SUM(D28:D32)</f>
        <v>0</v>
      </c>
      <c r="E27" s="60">
        <f t="shared" ref="E27:O27" si="12">SUM(E28:E32)</f>
        <v>0</v>
      </c>
      <c r="F27" s="60">
        <f t="shared" si="12"/>
        <v>0</v>
      </c>
      <c r="G27" s="60">
        <f t="shared" si="12"/>
        <v>126401</v>
      </c>
      <c r="H27" s="60">
        <f t="shared" si="12"/>
        <v>0</v>
      </c>
      <c r="I27" s="60">
        <f t="shared" si="12"/>
        <v>0</v>
      </c>
      <c r="J27" s="60">
        <f t="shared" si="12"/>
        <v>0</v>
      </c>
      <c r="K27" s="60">
        <f t="shared" si="12"/>
        <v>0</v>
      </c>
      <c r="L27" s="60">
        <f t="shared" si="12"/>
        <v>182972</v>
      </c>
      <c r="M27" s="60">
        <f t="shared" si="12"/>
        <v>0</v>
      </c>
      <c r="N27" s="60">
        <f t="shared" si="12"/>
        <v>0</v>
      </c>
      <c r="O27" s="60">
        <f t="shared" si="12"/>
        <v>0</v>
      </c>
      <c r="P27" s="60">
        <f t="shared" ref="P27:AO27" si="13">SUM(P28:P32)</f>
        <v>167907</v>
      </c>
      <c r="Q27" s="60">
        <f t="shared" si="13"/>
        <v>0</v>
      </c>
      <c r="R27" s="60">
        <f t="shared" si="13"/>
        <v>0</v>
      </c>
      <c r="S27" s="60">
        <f t="shared" si="13"/>
        <v>0</v>
      </c>
      <c r="T27" s="60">
        <f t="shared" si="13"/>
        <v>141078</v>
      </c>
      <c r="U27" s="60">
        <f t="shared" si="13"/>
        <v>0</v>
      </c>
      <c r="V27" s="60">
        <f t="shared" si="13"/>
        <v>0</v>
      </c>
      <c r="W27" s="60">
        <f t="shared" si="13"/>
        <v>0</v>
      </c>
      <c r="X27" s="60">
        <f t="shared" si="13"/>
        <v>181992</v>
      </c>
      <c r="Y27" s="60">
        <f t="shared" si="13"/>
        <v>0</v>
      </c>
      <c r="Z27" s="60">
        <f t="shared" si="13"/>
        <v>0</v>
      </c>
      <c r="AA27" s="60">
        <f t="shared" si="13"/>
        <v>0</v>
      </c>
      <c r="AB27" s="60">
        <f t="shared" si="13"/>
        <v>0</v>
      </c>
      <c r="AC27" s="60">
        <f t="shared" si="13"/>
        <v>200745</v>
      </c>
      <c r="AD27" s="60">
        <f t="shared" si="13"/>
        <v>0</v>
      </c>
      <c r="AE27" s="60">
        <f t="shared" si="13"/>
        <v>0</v>
      </c>
      <c r="AF27" s="60">
        <f t="shared" si="13"/>
        <v>0</v>
      </c>
      <c r="AG27" s="60">
        <f t="shared" si="13"/>
        <v>0</v>
      </c>
      <c r="AH27" s="60">
        <f t="shared" si="13"/>
        <v>0</v>
      </c>
      <c r="AI27" s="60">
        <f t="shared" si="13"/>
        <v>0</v>
      </c>
      <c r="AJ27" s="60">
        <f t="shared" si="13"/>
        <v>0</v>
      </c>
      <c r="AK27" s="60">
        <f t="shared" si="13"/>
        <v>0</v>
      </c>
      <c r="AL27" s="60">
        <f t="shared" si="13"/>
        <v>0</v>
      </c>
      <c r="AM27" s="60">
        <f t="shared" si="13"/>
        <v>0</v>
      </c>
      <c r="AN27" s="60">
        <f t="shared" si="13"/>
        <v>0</v>
      </c>
      <c r="AO27" s="60">
        <f t="shared" si="13"/>
        <v>0</v>
      </c>
    </row>
    <row r="28" spans="1:41" s="1" customFormat="1" ht="18" customHeight="1" x14ac:dyDescent="0.3">
      <c r="A28" s="30" t="s">
        <v>86</v>
      </c>
      <c r="B28" s="31">
        <v>12501</v>
      </c>
      <c r="C28" s="32" t="s">
        <v>47</v>
      </c>
      <c r="D28" s="58">
        <f>SUMIFS(Реестр!$C:$C,Реестр!$J:$J,D$4,Реестр!$E:$E,$C28)*IF($A28="-",-1,1)</f>
        <v>0</v>
      </c>
      <c r="E28" s="58">
        <f>SUMIFS(Реестр!$C:$C,Реестр!$J:$J,E$4,Реестр!$E:$E,$C28)*IF($A28="-",-1,1)</f>
        <v>0</v>
      </c>
      <c r="F28" s="58">
        <f>SUMIFS(Реестр!$C:$C,Реестр!$J:$J,F$4,Реестр!$E:$E,$C28)*IF($A28="-",-1,1)</f>
        <v>0</v>
      </c>
      <c r="G28" s="58">
        <f>SUMIFS(Реестр!$C:$C,Реестр!$J:$J,G$4,Реестр!$E:$E,$C28)*IF($A28="-",-1,1)</f>
        <v>31154</v>
      </c>
      <c r="H28" s="58">
        <f>SUMIFS(Реестр!$C:$C,Реестр!$J:$J,H$4,Реестр!$E:$E,$C28)*IF($A28="-",-1,1)</f>
        <v>0</v>
      </c>
      <c r="I28" s="58">
        <f>SUMIFS(Реестр!$C:$C,Реестр!$J:$J,I$4,Реестр!$E:$E,$C28)*IF($A28="-",-1,1)</f>
        <v>0</v>
      </c>
      <c r="J28" s="58">
        <f>SUMIFS(Реестр!$C:$C,Реестр!$J:$J,J$4,Реестр!$E:$E,$C28)*IF($A28="-",-1,1)</f>
        <v>0</v>
      </c>
      <c r="K28" s="58">
        <f>SUMIFS(Реестр!$C:$C,Реестр!$J:$J,K$4,Реестр!$E:$E,$C28)*IF($A28="-",-1,1)</f>
        <v>0</v>
      </c>
      <c r="L28" s="58">
        <f>SUMIFS(Реестр!$C:$C,Реестр!$J:$J,L$4,Реестр!$E:$E,$C28)*IF($A28="-",-1,1)</f>
        <v>24957</v>
      </c>
      <c r="M28" s="58">
        <f>SUMIFS(Реестр!$C:$C,Реестр!$J:$J,M$4,Реестр!$E:$E,$C28)*IF($A28="-",-1,1)</f>
        <v>0</v>
      </c>
      <c r="N28" s="58">
        <f>SUMIFS(Реестр!$C:$C,Реестр!$J:$J,N$4,Реестр!$E:$E,$C28)*IF($A28="-",-1,1)</f>
        <v>0</v>
      </c>
      <c r="O28" s="58">
        <f>SUMIFS(Реестр!$C:$C,Реестр!$J:$J,O$4,Реестр!$E:$E,$C28)*IF($A28="-",-1,1)</f>
        <v>0</v>
      </c>
      <c r="P28" s="58">
        <f>SUMIFS(Реестр!$C:$C,Реестр!$J:$J,P$4,Реестр!$E:$E,$C28)*IF($A28="-",-1,1)</f>
        <v>50457</v>
      </c>
      <c r="Q28" s="58">
        <f>SUMIFS(Реестр!$C:$C,Реестр!$J:$J,Q$4,Реестр!$E:$E,$C28)*IF($A28="-",-1,1)</f>
        <v>0</v>
      </c>
      <c r="R28" s="58">
        <f>SUMIFS(Реестр!$C:$C,Реестр!$J:$J,R$4,Реестр!$E:$E,$C28)*IF($A28="-",-1,1)</f>
        <v>0</v>
      </c>
      <c r="S28" s="58">
        <f>SUMIFS(Реестр!$C:$C,Реестр!$J:$J,S$4,Реестр!$E:$E,$C28)*IF($A28="-",-1,1)</f>
        <v>0</v>
      </c>
      <c r="T28" s="58">
        <f>SUMIFS(Реестр!$C:$C,Реестр!$J:$J,T$4,Реестр!$E:$E,$C28)*IF($A28="-",-1,1)</f>
        <v>23451</v>
      </c>
      <c r="U28" s="58">
        <f>SUMIFS(Реестр!$C:$C,Реестр!$J:$J,U$4,Реестр!$E:$E,$C28)*IF($A28="-",-1,1)</f>
        <v>0</v>
      </c>
      <c r="V28" s="58">
        <f>SUMIFS(Реестр!$C:$C,Реестр!$J:$J,V$4,Реестр!$E:$E,$C28)*IF($A28="-",-1,1)</f>
        <v>0</v>
      </c>
      <c r="W28" s="58">
        <f>SUMIFS(Реестр!$C:$C,Реестр!$J:$J,W$4,Реестр!$E:$E,$C28)*IF($A28="-",-1,1)</f>
        <v>0</v>
      </c>
      <c r="X28" s="58">
        <f>SUMIFS(Реестр!$C:$C,Реестр!$J:$J,X$4,Реестр!$E:$E,$C28)*IF($A28="-",-1,1)</f>
        <v>50320</v>
      </c>
      <c r="Y28" s="58">
        <f>SUMIFS(Реестр!$C:$C,Реестр!$J:$J,Y$4,Реестр!$E:$E,$C28)*IF($A28="-",-1,1)</f>
        <v>0</v>
      </c>
      <c r="Z28" s="58">
        <f>SUMIFS(Реестр!$C:$C,Реестр!$J:$J,Z$4,Реестр!$E:$E,$C28)*IF($A28="-",-1,1)</f>
        <v>0</v>
      </c>
      <c r="AA28" s="58">
        <f>SUMIFS(Реестр!$C:$C,Реестр!$J:$J,AA$4,Реестр!$E:$E,$C28)*IF($A28="-",-1,1)</f>
        <v>0</v>
      </c>
      <c r="AB28" s="58">
        <f>SUMIFS(Реестр!$C:$C,Реестр!$J:$J,AB$4,Реестр!$E:$E,$C28)*IF($A28="-",-1,1)</f>
        <v>0</v>
      </c>
      <c r="AC28" s="58">
        <f>SUMIFS(Реестр!$C:$C,Реестр!$J:$J,AC$4,Реестр!$E:$E,$C28)*IF($A28="-",-1,1)</f>
        <v>43374</v>
      </c>
      <c r="AD28" s="58">
        <f>SUMIFS(Реестр!$C:$C,Реестр!$J:$J,AD$4,Реестр!$E:$E,$C28)*IF($A28="-",-1,1)</f>
        <v>0</v>
      </c>
      <c r="AE28" s="58">
        <f>SUMIFS(Реестр!$C:$C,Реестр!$J:$J,AE$4,Реестр!$E:$E,$C28)*IF($A28="-",-1,1)</f>
        <v>0</v>
      </c>
      <c r="AF28" s="58">
        <f>SUMIFS(Реестр!$C:$C,Реестр!$J:$J,AF$4,Реестр!$E:$E,$C28)*IF($A28="-",-1,1)</f>
        <v>0</v>
      </c>
      <c r="AG28" s="58">
        <f>SUMIFS(Реестр!$C:$C,Реестр!$J:$J,AG$4,Реестр!$E:$E,$C28)*IF($A28="-",-1,1)</f>
        <v>0</v>
      </c>
      <c r="AH28" s="58">
        <f>SUMIFS(Реестр!$C:$C,Реестр!$J:$J,AH$4,Реестр!$E:$E,$C28)*IF($A28="-",-1,1)</f>
        <v>0</v>
      </c>
      <c r="AI28" s="58">
        <f>SUMIFS(Реестр!$C:$C,Реестр!$J:$J,AI$4,Реестр!$E:$E,$C28)*IF($A28="-",-1,1)</f>
        <v>0</v>
      </c>
      <c r="AJ28" s="58">
        <f>SUMIFS(Реестр!$C:$C,Реестр!$J:$J,AJ$4,Реестр!$E:$E,$C28)*IF($A28="-",-1,1)</f>
        <v>0</v>
      </c>
      <c r="AK28" s="58">
        <f>SUMIFS(Реестр!$C:$C,Реестр!$J:$J,AK$4,Реестр!$E:$E,$C28)*IF($A28="-",-1,1)</f>
        <v>0</v>
      </c>
      <c r="AL28" s="58">
        <f>SUMIFS(Реестр!$C:$C,Реестр!$J:$J,AL$4,Реестр!$E:$E,$C28)*IF($A28="-",-1,1)</f>
        <v>0</v>
      </c>
      <c r="AM28" s="58">
        <f>SUMIFS(Реестр!$C:$C,Реестр!$J:$J,AM$4,Реестр!$E:$E,$C28)*IF($A28="-",-1,1)</f>
        <v>0</v>
      </c>
      <c r="AN28" s="58">
        <f>SUMIFS(Реестр!$C:$C,Реестр!$J:$J,AN$4,Реестр!$E:$E,$C28)*IF($A28="-",-1,1)</f>
        <v>0</v>
      </c>
      <c r="AO28" s="58">
        <f>SUMIFS(Реестр!$C:$C,Реестр!$J:$J,AO$4,Реестр!$E:$E,$C28)*IF($A28="-",-1,1)</f>
        <v>0</v>
      </c>
    </row>
    <row r="29" spans="1:41" s="1" customFormat="1" ht="18" customHeight="1" x14ac:dyDescent="0.3">
      <c r="A29" s="30" t="s">
        <v>86</v>
      </c>
      <c r="B29" s="31">
        <v>12502</v>
      </c>
      <c r="C29" s="32" t="s">
        <v>48</v>
      </c>
      <c r="D29" s="58">
        <f>SUMIFS(Реестр!$C:$C,Реестр!$J:$J,D$4,Реестр!$E:$E,$C29)*IF($A29="-",-1,1)</f>
        <v>0</v>
      </c>
      <c r="E29" s="58">
        <f>SUMIFS(Реестр!$C:$C,Реестр!$J:$J,E$4,Реестр!$E:$E,$C29)*IF($A29="-",-1,1)</f>
        <v>0</v>
      </c>
      <c r="F29" s="58">
        <f>SUMIFS(Реестр!$C:$C,Реестр!$J:$J,F$4,Реестр!$E:$E,$C29)*IF($A29="-",-1,1)</f>
        <v>0</v>
      </c>
      <c r="G29" s="58">
        <f>SUMIFS(Реестр!$C:$C,Реестр!$J:$J,G$4,Реестр!$E:$E,$C29)*IF($A29="-",-1,1)</f>
        <v>16162</v>
      </c>
      <c r="H29" s="58">
        <f>SUMIFS(Реестр!$C:$C,Реестр!$J:$J,H$4,Реестр!$E:$E,$C29)*IF($A29="-",-1,1)</f>
        <v>0</v>
      </c>
      <c r="I29" s="58">
        <f>SUMIFS(Реестр!$C:$C,Реестр!$J:$J,I$4,Реестр!$E:$E,$C29)*IF($A29="-",-1,1)</f>
        <v>0</v>
      </c>
      <c r="J29" s="58">
        <f>SUMIFS(Реестр!$C:$C,Реестр!$J:$J,J$4,Реестр!$E:$E,$C29)*IF($A29="-",-1,1)</f>
        <v>0</v>
      </c>
      <c r="K29" s="58">
        <f>SUMIFS(Реестр!$C:$C,Реестр!$J:$J,K$4,Реестр!$E:$E,$C29)*IF($A29="-",-1,1)</f>
        <v>0</v>
      </c>
      <c r="L29" s="58">
        <f>SUMIFS(Реестр!$C:$C,Реестр!$J:$J,L$4,Реестр!$E:$E,$C29)*IF($A29="-",-1,1)</f>
        <v>11609</v>
      </c>
      <c r="M29" s="58">
        <f>SUMIFS(Реестр!$C:$C,Реестр!$J:$J,M$4,Реестр!$E:$E,$C29)*IF($A29="-",-1,1)</f>
        <v>0</v>
      </c>
      <c r="N29" s="58">
        <f>SUMIFS(Реестр!$C:$C,Реестр!$J:$J,N$4,Реестр!$E:$E,$C29)*IF($A29="-",-1,1)</f>
        <v>0</v>
      </c>
      <c r="O29" s="58">
        <f>SUMIFS(Реестр!$C:$C,Реестр!$J:$J,O$4,Реестр!$E:$E,$C29)*IF($A29="-",-1,1)</f>
        <v>0</v>
      </c>
      <c r="P29" s="58">
        <f>SUMIFS(Реестр!$C:$C,Реестр!$J:$J,P$4,Реестр!$E:$E,$C29)*IF($A29="-",-1,1)</f>
        <v>14729</v>
      </c>
      <c r="Q29" s="58">
        <f>SUMIFS(Реестр!$C:$C,Реестр!$J:$J,Q$4,Реестр!$E:$E,$C29)*IF($A29="-",-1,1)</f>
        <v>0</v>
      </c>
      <c r="R29" s="58">
        <f>SUMIFS(Реестр!$C:$C,Реестр!$J:$J,R$4,Реестр!$E:$E,$C29)*IF($A29="-",-1,1)</f>
        <v>0</v>
      </c>
      <c r="S29" s="58">
        <f>SUMIFS(Реестр!$C:$C,Реестр!$J:$J,S$4,Реестр!$E:$E,$C29)*IF($A29="-",-1,1)</f>
        <v>0</v>
      </c>
      <c r="T29" s="58">
        <f>SUMIFS(Реестр!$C:$C,Реестр!$J:$J,T$4,Реестр!$E:$E,$C29)*IF($A29="-",-1,1)</f>
        <v>30250</v>
      </c>
      <c r="U29" s="58">
        <f>SUMIFS(Реестр!$C:$C,Реестр!$J:$J,U$4,Реестр!$E:$E,$C29)*IF($A29="-",-1,1)</f>
        <v>0</v>
      </c>
      <c r="V29" s="58">
        <f>SUMIFS(Реестр!$C:$C,Реестр!$J:$J,V$4,Реестр!$E:$E,$C29)*IF($A29="-",-1,1)</f>
        <v>0</v>
      </c>
      <c r="W29" s="58">
        <f>SUMIFS(Реестр!$C:$C,Реестр!$J:$J,W$4,Реестр!$E:$E,$C29)*IF($A29="-",-1,1)</f>
        <v>0</v>
      </c>
      <c r="X29" s="58">
        <f>SUMIFS(Реестр!$C:$C,Реестр!$J:$J,X$4,Реестр!$E:$E,$C29)*IF($A29="-",-1,1)</f>
        <v>13317</v>
      </c>
      <c r="Y29" s="58">
        <f>SUMIFS(Реестр!$C:$C,Реестр!$J:$J,Y$4,Реестр!$E:$E,$C29)*IF($A29="-",-1,1)</f>
        <v>0</v>
      </c>
      <c r="Z29" s="58">
        <f>SUMIFS(Реестр!$C:$C,Реестр!$J:$J,Z$4,Реестр!$E:$E,$C29)*IF($A29="-",-1,1)</f>
        <v>0</v>
      </c>
      <c r="AA29" s="58">
        <f>SUMIFS(Реестр!$C:$C,Реестр!$J:$J,AA$4,Реестр!$E:$E,$C29)*IF($A29="-",-1,1)</f>
        <v>0</v>
      </c>
      <c r="AB29" s="58">
        <f>SUMIFS(Реестр!$C:$C,Реестр!$J:$J,AB$4,Реестр!$E:$E,$C29)*IF($A29="-",-1,1)</f>
        <v>0</v>
      </c>
      <c r="AC29" s="58">
        <f>SUMIFS(Реестр!$C:$C,Реестр!$J:$J,AC$4,Реестр!$E:$E,$C29)*IF($A29="-",-1,1)</f>
        <v>32198</v>
      </c>
      <c r="AD29" s="58">
        <f>SUMIFS(Реестр!$C:$C,Реестр!$J:$J,AD$4,Реестр!$E:$E,$C29)*IF($A29="-",-1,1)</f>
        <v>0</v>
      </c>
      <c r="AE29" s="58">
        <f>SUMIFS(Реестр!$C:$C,Реестр!$J:$J,AE$4,Реестр!$E:$E,$C29)*IF($A29="-",-1,1)</f>
        <v>0</v>
      </c>
      <c r="AF29" s="58">
        <f>SUMIFS(Реестр!$C:$C,Реестр!$J:$J,AF$4,Реестр!$E:$E,$C29)*IF($A29="-",-1,1)</f>
        <v>0</v>
      </c>
      <c r="AG29" s="58">
        <f>SUMIFS(Реестр!$C:$C,Реестр!$J:$J,AG$4,Реестр!$E:$E,$C29)*IF($A29="-",-1,1)</f>
        <v>0</v>
      </c>
      <c r="AH29" s="58">
        <f>SUMIFS(Реестр!$C:$C,Реестр!$J:$J,AH$4,Реестр!$E:$E,$C29)*IF($A29="-",-1,1)</f>
        <v>0</v>
      </c>
      <c r="AI29" s="58">
        <f>SUMIFS(Реестр!$C:$C,Реестр!$J:$J,AI$4,Реестр!$E:$E,$C29)*IF($A29="-",-1,1)</f>
        <v>0</v>
      </c>
      <c r="AJ29" s="58">
        <f>SUMIFS(Реестр!$C:$C,Реестр!$J:$J,AJ$4,Реестр!$E:$E,$C29)*IF($A29="-",-1,1)</f>
        <v>0</v>
      </c>
      <c r="AK29" s="58">
        <f>SUMIFS(Реестр!$C:$C,Реестр!$J:$J,AK$4,Реестр!$E:$E,$C29)*IF($A29="-",-1,1)</f>
        <v>0</v>
      </c>
      <c r="AL29" s="58">
        <f>SUMIFS(Реестр!$C:$C,Реестр!$J:$J,AL$4,Реестр!$E:$E,$C29)*IF($A29="-",-1,1)</f>
        <v>0</v>
      </c>
      <c r="AM29" s="58">
        <f>SUMIFS(Реестр!$C:$C,Реестр!$J:$J,AM$4,Реестр!$E:$E,$C29)*IF($A29="-",-1,1)</f>
        <v>0</v>
      </c>
      <c r="AN29" s="58">
        <f>SUMIFS(Реестр!$C:$C,Реестр!$J:$J,AN$4,Реестр!$E:$E,$C29)*IF($A29="-",-1,1)</f>
        <v>0</v>
      </c>
      <c r="AO29" s="58">
        <f>SUMIFS(Реестр!$C:$C,Реестр!$J:$J,AO$4,Реестр!$E:$E,$C29)*IF($A29="-",-1,1)</f>
        <v>0</v>
      </c>
    </row>
    <row r="30" spans="1:41" s="1" customFormat="1" ht="18" customHeight="1" x14ac:dyDescent="0.3">
      <c r="A30" s="30" t="s">
        <v>86</v>
      </c>
      <c r="B30" s="31">
        <v>12503</v>
      </c>
      <c r="C30" s="32" t="s">
        <v>49</v>
      </c>
      <c r="D30" s="58">
        <f>SUMIFS(Реестр!$C:$C,Реестр!$J:$J,D$4,Реестр!$E:$E,$C30)*IF($A30="-",-1,1)</f>
        <v>0</v>
      </c>
      <c r="E30" s="58">
        <f>SUMIFS(Реестр!$C:$C,Реестр!$J:$J,E$4,Реестр!$E:$E,$C30)*IF($A30="-",-1,1)</f>
        <v>0</v>
      </c>
      <c r="F30" s="58">
        <f>SUMIFS(Реестр!$C:$C,Реестр!$J:$J,F$4,Реестр!$E:$E,$C30)*IF($A30="-",-1,1)</f>
        <v>0</v>
      </c>
      <c r="G30" s="58">
        <f>SUMIFS(Реестр!$C:$C,Реестр!$J:$J,G$4,Реестр!$E:$E,$C30)*IF($A30="-",-1,1)</f>
        <v>41516</v>
      </c>
      <c r="H30" s="58">
        <f>SUMIFS(Реестр!$C:$C,Реестр!$J:$J,H$4,Реестр!$E:$E,$C30)*IF($A30="-",-1,1)</f>
        <v>0</v>
      </c>
      <c r="I30" s="58">
        <f>SUMIFS(Реестр!$C:$C,Реестр!$J:$J,I$4,Реестр!$E:$E,$C30)*IF($A30="-",-1,1)</f>
        <v>0</v>
      </c>
      <c r="J30" s="58">
        <f>SUMIFS(Реестр!$C:$C,Реестр!$J:$J,J$4,Реестр!$E:$E,$C30)*IF($A30="-",-1,1)</f>
        <v>0</v>
      </c>
      <c r="K30" s="58">
        <f>SUMIFS(Реестр!$C:$C,Реестр!$J:$J,K$4,Реестр!$E:$E,$C30)*IF($A30="-",-1,1)</f>
        <v>0</v>
      </c>
      <c r="L30" s="58">
        <f>SUMIFS(Реестр!$C:$C,Реестр!$J:$J,L$4,Реестр!$E:$E,$C30)*IF($A30="-",-1,1)</f>
        <v>57493</v>
      </c>
      <c r="M30" s="58">
        <f>SUMIFS(Реестр!$C:$C,Реестр!$J:$J,M$4,Реестр!$E:$E,$C30)*IF($A30="-",-1,1)</f>
        <v>0</v>
      </c>
      <c r="N30" s="58">
        <f>SUMIFS(Реестр!$C:$C,Реестр!$J:$J,N$4,Реестр!$E:$E,$C30)*IF($A30="-",-1,1)</f>
        <v>0</v>
      </c>
      <c r="O30" s="58">
        <f>SUMIFS(Реестр!$C:$C,Реестр!$J:$J,O$4,Реестр!$E:$E,$C30)*IF($A30="-",-1,1)</f>
        <v>0</v>
      </c>
      <c r="P30" s="58">
        <f>SUMIFS(Реестр!$C:$C,Реестр!$J:$J,P$4,Реестр!$E:$E,$C30)*IF($A30="-",-1,1)</f>
        <v>15358</v>
      </c>
      <c r="Q30" s="58">
        <f>SUMIFS(Реестр!$C:$C,Реестр!$J:$J,Q$4,Реестр!$E:$E,$C30)*IF($A30="-",-1,1)</f>
        <v>0</v>
      </c>
      <c r="R30" s="58">
        <f>SUMIFS(Реестр!$C:$C,Реестр!$J:$J,R$4,Реестр!$E:$E,$C30)*IF($A30="-",-1,1)</f>
        <v>0</v>
      </c>
      <c r="S30" s="58">
        <f>SUMIFS(Реестр!$C:$C,Реестр!$J:$J,S$4,Реестр!$E:$E,$C30)*IF($A30="-",-1,1)</f>
        <v>0</v>
      </c>
      <c r="T30" s="58">
        <f>SUMIFS(Реестр!$C:$C,Реестр!$J:$J,T$4,Реестр!$E:$E,$C30)*IF($A30="-",-1,1)</f>
        <v>43327</v>
      </c>
      <c r="U30" s="58">
        <f>SUMIFS(Реестр!$C:$C,Реестр!$J:$J,U$4,Реестр!$E:$E,$C30)*IF($A30="-",-1,1)</f>
        <v>0</v>
      </c>
      <c r="V30" s="58">
        <f>SUMIFS(Реестр!$C:$C,Реестр!$J:$J,V$4,Реестр!$E:$E,$C30)*IF($A30="-",-1,1)</f>
        <v>0</v>
      </c>
      <c r="W30" s="58">
        <f>SUMIFS(Реестр!$C:$C,Реестр!$J:$J,W$4,Реестр!$E:$E,$C30)*IF($A30="-",-1,1)</f>
        <v>0</v>
      </c>
      <c r="X30" s="58">
        <f>SUMIFS(Реестр!$C:$C,Реестр!$J:$J,X$4,Реестр!$E:$E,$C30)*IF($A30="-",-1,1)</f>
        <v>18040</v>
      </c>
      <c r="Y30" s="58">
        <f>SUMIFS(Реестр!$C:$C,Реестр!$J:$J,Y$4,Реестр!$E:$E,$C30)*IF($A30="-",-1,1)</f>
        <v>0</v>
      </c>
      <c r="Z30" s="58">
        <f>SUMIFS(Реестр!$C:$C,Реестр!$J:$J,Z$4,Реестр!$E:$E,$C30)*IF($A30="-",-1,1)</f>
        <v>0</v>
      </c>
      <c r="AA30" s="58">
        <f>SUMIFS(Реестр!$C:$C,Реестр!$J:$J,AA$4,Реестр!$E:$E,$C30)*IF($A30="-",-1,1)</f>
        <v>0</v>
      </c>
      <c r="AB30" s="58">
        <f>SUMIFS(Реестр!$C:$C,Реестр!$J:$J,AB$4,Реестр!$E:$E,$C30)*IF($A30="-",-1,1)</f>
        <v>0</v>
      </c>
      <c r="AC30" s="58">
        <f>SUMIFS(Реестр!$C:$C,Реестр!$J:$J,AC$4,Реестр!$E:$E,$C30)*IF($A30="-",-1,1)</f>
        <v>40234</v>
      </c>
      <c r="AD30" s="58">
        <f>SUMIFS(Реестр!$C:$C,Реестр!$J:$J,AD$4,Реестр!$E:$E,$C30)*IF($A30="-",-1,1)</f>
        <v>0</v>
      </c>
      <c r="AE30" s="58">
        <f>SUMIFS(Реестр!$C:$C,Реестр!$J:$J,AE$4,Реестр!$E:$E,$C30)*IF($A30="-",-1,1)</f>
        <v>0</v>
      </c>
      <c r="AF30" s="58">
        <f>SUMIFS(Реестр!$C:$C,Реестр!$J:$J,AF$4,Реестр!$E:$E,$C30)*IF($A30="-",-1,1)</f>
        <v>0</v>
      </c>
      <c r="AG30" s="58">
        <f>SUMIFS(Реестр!$C:$C,Реестр!$J:$J,AG$4,Реестр!$E:$E,$C30)*IF($A30="-",-1,1)</f>
        <v>0</v>
      </c>
      <c r="AH30" s="58">
        <f>SUMIFS(Реестр!$C:$C,Реестр!$J:$J,AH$4,Реестр!$E:$E,$C30)*IF($A30="-",-1,1)</f>
        <v>0</v>
      </c>
      <c r="AI30" s="58">
        <f>SUMIFS(Реестр!$C:$C,Реестр!$J:$J,AI$4,Реестр!$E:$E,$C30)*IF($A30="-",-1,1)</f>
        <v>0</v>
      </c>
      <c r="AJ30" s="58">
        <f>SUMIFS(Реестр!$C:$C,Реестр!$J:$J,AJ$4,Реестр!$E:$E,$C30)*IF($A30="-",-1,1)</f>
        <v>0</v>
      </c>
      <c r="AK30" s="58">
        <f>SUMIFS(Реестр!$C:$C,Реестр!$J:$J,AK$4,Реестр!$E:$E,$C30)*IF($A30="-",-1,1)</f>
        <v>0</v>
      </c>
      <c r="AL30" s="58">
        <f>SUMIFS(Реестр!$C:$C,Реестр!$J:$J,AL$4,Реестр!$E:$E,$C30)*IF($A30="-",-1,1)</f>
        <v>0</v>
      </c>
      <c r="AM30" s="58">
        <f>SUMIFS(Реестр!$C:$C,Реестр!$J:$J,AM$4,Реестр!$E:$E,$C30)*IF($A30="-",-1,1)</f>
        <v>0</v>
      </c>
      <c r="AN30" s="58">
        <f>SUMIFS(Реестр!$C:$C,Реестр!$J:$J,AN$4,Реестр!$E:$E,$C30)*IF($A30="-",-1,1)</f>
        <v>0</v>
      </c>
      <c r="AO30" s="58">
        <f>SUMIFS(Реестр!$C:$C,Реестр!$J:$J,AO$4,Реестр!$E:$E,$C30)*IF($A30="-",-1,1)</f>
        <v>0</v>
      </c>
    </row>
    <row r="31" spans="1:41" s="1" customFormat="1" ht="18" customHeight="1" x14ac:dyDescent="0.3">
      <c r="A31" s="30" t="s">
        <v>86</v>
      </c>
      <c r="B31" s="31">
        <v>12504</v>
      </c>
      <c r="C31" s="32" t="s">
        <v>50</v>
      </c>
      <c r="D31" s="58">
        <f>SUMIFS(Реестр!$C:$C,Реестр!$J:$J,D$4,Реестр!$E:$E,$C31)*IF($A31="-",-1,1)</f>
        <v>0</v>
      </c>
      <c r="E31" s="58">
        <f>SUMIFS(Реестр!$C:$C,Реестр!$J:$J,E$4,Реестр!$E:$E,$C31)*IF($A31="-",-1,1)</f>
        <v>0</v>
      </c>
      <c r="F31" s="58">
        <f>SUMIFS(Реестр!$C:$C,Реестр!$J:$J,F$4,Реестр!$E:$E,$C31)*IF($A31="-",-1,1)</f>
        <v>0</v>
      </c>
      <c r="G31" s="58">
        <f>SUMIFS(Реестр!$C:$C,Реестр!$J:$J,G$4,Реестр!$E:$E,$C31)*IF($A31="-",-1,1)</f>
        <v>17296</v>
      </c>
      <c r="H31" s="58">
        <f>SUMIFS(Реестр!$C:$C,Реестр!$J:$J,H$4,Реестр!$E:$E,$C31)*IF($A31="-",-1,1)</f>
        <v>0</v>
      </c>
      <c r="I31" s="58">
        <f>SUMIFS(Реестр!$C:$C,Реестр!$J:$J,I$4,Реестр!$E:$E,$C31)*IF($A31="-",-1,1)</f>
        <v>0</v>
      </c>
      <c r="J31" s="58">
        <f>SUMIFS(Реестр!$C:$C,Реестр!$J:$J,J$4,Реестр!$E:$E,$C31)*IF($A31="-",-1,1)</f>
        <v>0</v>
      </c>
      <c r="K31" s="58">
        <f>SUMIFS(Реестр!$C:$C,Реестр!$J:$J,K$4,Реестр!$E:$E,$C31)*IF($A31="-",-1,1)</f>
        <v>0</v>
      </c>
      <c r="L31" s="58">
        <f>SUMIFS(Реестр!$C:$C,Реестр!$J:$J,L$4,Реестр!$E:$E,$C31)*IF($A31="-",-1,1)</f>
        <v>30691</v>
      </c>
      <c r="M31" s="58">
        <f>SUMIFS(Реестр!$C:$C,Реестр!$J:$J,M$4,Реестр!$E:$E,$C31)*IF($A31="-",-1,1)</f>
        <v>0</v>
      </c>
      <c r="N31" s="58">
        <f>SUMIFS(Реестр!$C:$C,Реестр!$J:$J,N$4,Реестр!$E:$E,$C31)*IF($A31="-",-1,1)</f>
        <v>0</v>
      </c>
      <c r="O31" s="58">
        <f>SUMIFS(Реестр!$C:$C,Реестр!$J:$J,O$4,Реестр!$E:$E,$C31)*IF($A31="-",-1,1)</f>
        <v>0</v>
      </c>
      <c r="P31" s="58">
        <f>SUMIFS(Реестр!$C:$C,Реестр!$J:$J,P$4,Реестр!$E:$E,$C31)*IF($A31="-",-1,1)</f>
        <v>30835</v>
      </c>
      <c r="Q31" s="58">
        <f>SUMIFS(Реестр!$C:$C,Реестр!$J:$J,Q$4,Реестр!$E:$E,$C31)*IF($A31="-",-1,1)</f>
        <v>0</v>
      </c>
      <c r="R31" s="58">
        <f>SUMIFS(Реестр!$C:$C,Реестр!$J:$J,R$4,Реестр!$E:$E,$C31)*IF($A31="-",-1,1)</f>
        <v>0</v>
      </c>
      <c r="S31" s="58">
        <f>SUMIFS(Реестр!$C:$C,Реестр!$J:$J,S$4,Реестр!$E:$E,$C31)*IF($A31="-",-1,1)</f>
        <v>0</v>
      </c>
      <c r="T31" s="58">
        <f>SUMIFS(Реестр!$C:$C,Реестр!$J:$J,T$4,Реестр!$E:$E,$C31)*IF($A31="-",-1,1)</f>
        <v>22318</v>
      </c>
      <c r="U31" s="58">
        <f>SUMIFS(Реестр!$C:$C,Реестр!$J:$J,U$4,Реестр!$E:$E,$C31)*IF($A31="-",-1,1)</f>
        <v>0</v>
      </c>
      <c r="V31" s="58">
        <f>SUMIFS(Реестр!$C:$C,Реестр!$J:$J,V$4,Реестр!$E:$E,$C31)*IF($A31="-",-1,1)</f>
        <v>0</v>
      </c>
      <c r="W31" s="58">
        <f>SUMIFS(Реестр!$C:$C,Реестр!$J:$J,W$4,Реестр!$E:$E,$C31)*IF($A31="-",-1,1)</f>
        <v>0</v>
      </c>
      <c r="X31" s="58">
        <f>SUMIFS(Реестр!$C:$C,Реестр!$J:$J,X$4,Реестр!$E:$E,$C31)*IF($A31="-",-1,1)</f>
        <v>59097</v>
      </c>
      <c r="Y31" s="58">
        <f>SUMIFS(Реестр!$C:$C,Реестр!$J:$J,Y$4,Реестр!$E:$E,$C31)*IF($A31="-",-1,1)</f>
        <v>0</v>
      </c>
      <c r="Z31" s="58">
        <f>SUMIFS(Реестр!$C:$C,Реестр!$J:$J,Z$4,Реестр!$E:$E,$C31)*IF($A31="-",-1,1)</f>
        <v>0</v>
      </c>
      <c r="AA31" s="58">
        <f>SUMIFS(Реестр!$C:$C,Реестр!$J:$J,AA$4,Реестр!$E:$E,$C31)*IF($A31="-",-1,1)</f>
        <v>0</v>
      </c>
      <c r="AB31" s="58">
        <f>SUMIFS(Реестр!$C:$C,Реестр!$J:$J,AB$4,Реестр!$E:$E,$C31)*IF($A31="-",-1,1)</f>
        <v>0</v>
      </c>
      <c r="AC31" s="58">
        <f>SUMIFS(Реестр!$C:$C,Реестр!$J:$J,AC$4,Реестр!$E:$E,$C31)*IF($A31="-",-1,1)</f>
        <v>49960</v>
      </c>
      <c r="AD31" s="58">
        <f>SUMIFS(Реестр!$C:$C,Реестр!$J:$J,AD$4,Реестр!$E:$E,$C31)*IF($A31="-",-1,1)</f>
        <v>0</v>
      </c>
      <c r="AE31" s="58">
        <f>SUMIFS(Реестр!$C:$C,Реестр!$J:$J,AE$4,Реестр!$E:$E,$C31)*IF($A31="-",-1,1)</f>
        <v>0</v>
      </c>
      <c r="AF31" s="58">
        <f>SUMIFS(Реестр!$C:$C,Реестр!$J:$J,AF$4,Реестр!$E:$E,$C31)*IF($A31="-",-1,1)</f>
        <v>0</v>
      </c>
      <c r="AG31" s="58">
        <f>SUMIFS(Реестр!$C:$C,Реестр!$J:$J,AG$4,Реестр!$E:$E,$C31)*IF($A31="-",-1,1)</f>
        <v>0</v>
      </c>
      <c r="AH31" s="58">
        <f>SUMIFS(Реестр!$C:$C,Реестр!$J:$J,AH$4,Реестр!$E:$E,$C31)*IF($A31="-",-1,1)</f>
        <v>0</v>
      </c>
      <c r="AI31" s="58">
        <f>SUMIFS(Реестр!$C:$C,Реестр!$J:$J,AI$4,Реестр!$E:$E,$C31)*IF($A31="-",-1,1)</f>
        <v>0</v>
      </c>
      <c r="AJ31" s="58">
        <f>SUMIFS(Реестр!$C:$C,Реестр!$J:$J,AJ$4,Реестр!$E:$E,$C31)*IF($A31="-",-1,1)</f>
        <v>0</v>
      </c>
      <c r="AK31" s="58">
        <f>SUMIFS(Реестр!$C:$C,Реестр!$J:$J,AK$4,Реестр!$E:$E,$C31)*IF($A31="-",-1,1)</f>
        <v>0</v>
      </c>
      <c r="AL31" s="58">
        <f>SUMIFS(Реестр!$C:$C,Реестр!$J:$J,AL$4,Реестр!$E:$E,$C31)*IF($A31="-",-1,1)</f>
        <v>0</v>
      </c>
      <c r="AM31" s="58">
        <f>SUMIFS(Реестр!$C:$C,Реестр!$J:$J,AM$4,Реестр!$E:$E,$C31)*IF($A31="-",-1,1)</f>
        <v>0</v>
      </c>
      <c r="AN31" s="58">
        <f>SUMIFS(Реестр!$C:$C,Реестр!$J:$J,AN$4,Реестр!$E:$E,$C31)*IF($A31="-",-1,1)</f>
        <v>0</v>
      </c>
      <c r="AO31" s="58">
        <f>SUMIFS(Реестр!$C:$C,Реестр!$J:$J,AO$4,Реестр!$E:$E,$C31)*IF($A31="-",-1,1)</f>
        <v>0</v>
      </c>
    </row>
    <row r="32" spans="1:41" s="1" customFormat="1" ht="18" customHeight="1" x14ac:dyDescent="0.3">
      <c r="A32" s="30" t="s">
        <v>86</v>
      </c>
      <c r="B32" s="31">
        <v>12505</v>
      </c>
      <c r="C32" s="32" t="s">
        <v>51</v>
      </c>
      <c r="D32" s="58">
        <f>SUMIFS(Реестр!$C:$C,Реестр!$J:$J,D$4,Реестр!$E:$E,$C32)*IF($A32="-",-1,1)</f>
        <v>0</v>
      </c>
      <c r="E32" s="58">
        <f>SUMIFS(Реестр!$C:$C,Реестр!$J:$J,E$4,Реестр!$E:$E,$C32)*IF($A32="-",-1,1)</f>
        <v>0</v>
      </c>
      <c r="F32" s="58">
        <f>SUMIFS(Реестр!$C:$C,Реестр!$J:$J,F$4,Реестр!$E:$E,$C32)*IF($A32="-",-1,1)</f>
        <v>0</v>
      </c>
      <c r="G32" s="58">
        <f>SUMIFS(Реестр!$C:$C,Реестр!$J:$J,G$4,Реестр!$E:$E,$C32)*IF($A32="-",-1,1)</f>
        <v>20273</v>
      </c>
      <c r="H32" s="58">
        <f>SUMIFS(Реестр!$C:$C,Реестр!$J:$J,H$4,Реестр!$E:$E,$C32)*IF($A32="-",-1,1)</f>
        <v>0</v>
      </c>
      <c r="I32" s="58">
        <f>SUMIFS(Реестр!$C:$C,Реестр!$J:$J,I$4,Реестр!$E:$E,$C32)*IF($A32="-",-1,1)</f>
        <v>0</v>
      </c>
      <c r="J32" s="58">
        <f>SUMIFS(Реестр!$C:$C,Реестр!$J:$J,J$4,Реестр!$E:$E,$C32)*IF($A32="-",-1,1)</f>
        <v>0</v>
      </c>
      <c r="K32" s="58">
        <f>SUMIFS(Реестр!$C:$C,Реестр!$J:$J,K$4,Реестр!$E:$E,$C32)*IF($A32="-",-1,1)</f>
        <v>0</v>
      </c>
      <c r="L32" s="58">
        <f>SUMIFS(Реестр!$C:$C,Реестр!$J:$J,L$4,Реестр!$E:$E,$C32)*IF($A32="-",-1,1)</f>
        <v>58222</v>
      </c>
      <c r="M32" s="58">
        <f>SUMIFS(Реестр!$C:$C,Реестр!$J:$J,M$4,Реестр!$E:$E,$C32)*IF($A32="-",-1,1)</f>
        <v>0</v>
      </c>
      <c r="N32" s="58">
        <f>SUMIFS(Реестр!$C:$C,Реестр!$J:$J,N$4,Реестр!$E:$E,$C32)*IF($A32="-",-1,1)</f>
        <v>0</v>
      </c>
      <c r="O32" s="58">
        <f>SUMIFS(Реестр!$C:$C,Реестр!$J:$J,O$4,Реестр!$E:$E,$C32)*IF($A32="-",-1,1)</f>
        <v>0</v>
      </c>
      <c r="P32" s="58">
        <f>SUMIFS(Реестр!$C:$C,Реестр!$J:$J,P$4,Реестр!$E:$E,$C32)*IF($A32="-",-1,1)</f>
        <v>56528</v>
      </c>
      <c r="Q32" s="58">
        <f>SUMIFS(Реестр!$C:$C,Реестр!$J:$J,Q$4,Реестр!$E:$E,$C32)*IF($A32="-",-1,1)</f>
        <v>0</v>
      </c>
      <c r="R32" s="58">
        <f>SUMIFS(Реестр!$C:$C,Реестр!$J:$J,R$4,Реестр!$E:$E,$C32)*IF($A32="-",-1,1)</f>
        <v>0</v>
      </c>
      <c r="S32" s="58">
        <f>SUMIFS(Реестр!$C:$C,Реестр!$J:$J,S$4,Реестр!$E:$E,$C32)*IF($A32="-",-1,1)</f>
        <v>0</v>
      </c>
      <c r="T32" s="58">
        <f>SUMIFS(Реестр!$C:$C,Реестр!$J:$J,T$4,Реестр!$E:$E,$C32)*IF($A32="-",-1,1)</f>
        <v>21732</v>
      </c>
      <c r="U32" s="58">
        <f>SUMIFS(Реестр!$C:$C,Реестр!$J:$J,U$4,Реестр!$E:$E,$C32)*IF($A32="-",-1,1)</f>
        <v>0</v>
      </c>
      <c r="V32" s="58">
        <f>SUMIFS(Реестр!$C:$C,Реестр!$J:$J,V$4,Реестр!$E:$E,$C32)*IF($A32="-",-1,1)</f>
        <v>0</v>
      </c>
      <c r="W32" s="58">
        <f>SUMIFS(Реестр!$C:$C,Реестр!$J:$J,W$4,Реестр!$E:$E,$C32)*IF($A32="-",-1,1)</f>
        <v>0</v>
      </c>
      <c r="X32" s="58">
        <f>SUMIFS(Реестр!$C:$C,Реестр!$J:$J,X$4,Реестр!$E:$E,$C32)*IF($A32="-",-1,1)</f>
        <v>41218</v>
      </c>
      <c r="Y32" s="58">
        <f>SUMIFS(Реестр!$C:$C,Реестр!$J:$J,Y$4,Реестр!$E:$E,$C32)*IF($A32="-",-1,1)</f>
        <v>0</v>
      </c>
      <c r="Z32" s="58">
        <f>SUMIFS(Реестр!$C:$C,Реестр!$J:$J,Z$4,Реестр!$E:$E,$C32)*IF($A32="-",-1,1)</f>
        <v>0</v>
      </c>
      <c r="AA32" s="58">
        <f>SUMIFS(Реестр!$C:$C,Реестр!$J:$J,AA$4,Реестр!$E:$E,$C32)*IF($A32="-",-1,1)</f>
        <v>0</v>
      </c>
      <c r="AB32" s="58">
        <f>SUMIFS(Реестр!$C:$C,Реестр!$J:$J,AB$4,Реестр!$E:$E,$C32)*IF($A32="-",-1,1)</f>
        <v>0</v>
      </c>
      <c r="AC32" s="58">
        <f>SUMIFS(Реестр!$C:$C,Реестр!$J:$J,AC$4,Реестр!$E:$E,$C32)*IF($A32="-",-1,1)</f>
        <v>34979</v>
      </c>
      <c r="AD32" s="58">
        <f>SUMIFS(Реестр!$C:$C,Реестр!$J:$J,AD$4,Реестр!$E:$E,$C32)*IF($A32="-",-1,1)</f>
        <v>0</v>
      </c>
      <c r="AE32" s="58">
        <f>SUMIFS(Реестр!$C:$C,Реестр!$J:$J,AE$4,Реестр!$E:$E,$C32)*IF($A32="-",-1,1)</f>
        <v>0</v>
      </c>
      <c r="AF32" s="58">
        <f>SUMIFS(Реестр!$C:$C,Реестр!$J:$J,AF$4,Реестр!$E:$E,$C32)*IF($A32="-",-1,1)</f>
        <v>0</v>
      </c>
      <c r="AG32" s="58">
        <f>SUMIFS(Реестр!$C:$C,Реестр!$J:$J,AG$4,Реестр!$E:$E,$C32)*IF($A32="-",-1,1)</f>
        <v>0</v>
      </c>
      <c r="AH32" s="58">
        <f>SUMIFS(Реестр!$C:$C,Реестр!$J:$J,AH$4,Реестр!$E:$E,$C32)*IF($A32="-",-1,1)</f>
        <v>0</v>
      </c>
      <c r="AI32" s="58">
        <f>SUMIFS(Реестр!$C:$C,Реестр!$J:$J,AI$4,Реестр!$E:$E,$C32)*IF($A32="-",-1,1)</f>
        <v>0</v>
      </c>
      <c r="AJ32" s="58">
        <f>SUMIFS(Реестр!$C:$C,Реестр!$J:$J,AJ$4,Реестр!$E:$E,$C32)*IF($A32="-",-1,1)</f>
        <v>0</v>
      </c>
      <c r="AK32" s="58">
        <f>SUMIFS(Реестр!$C:$C,Реестр!$J:$J,AK$4,Реестр!$E:$E,$C32)*IF($A32="-",-1,1)</f>
        <v>0</v>
      </c>
      <c r="AL32" s="58">
        <f>SUMIFS(Реестр!$C:$C,Реестр!$J:$J,AL$4,Реестр!$E:$E,$C32)*IF($A32="-",-1,1)</f>
        <v>0</v>
      </c>
      <c r="AM32" s="58">
        <f>SUMIFS(Реестр!$C:$C,Реестр!$J:$J,AM$4,Реестр!$E:$E,$C32)*IF($A32="-",-1,1)</f>
        <v>0</v>
      </c>
      <c r="AN32" s="58">
        <f>SUMIFS(Реестр!$C:$C,Реестр!$J:$J,AN$4,Реестр!$E:$E,$C32)*IF($A32="-",-1,1)</f>
        <v>0</v>
      </c>
      <c r="AO32" s="58">
        <f>SUMIFS(Реестр!$C:$C,Реестр!$J:$J,AO$4,Реестр!$E:$E,$C32)*IF($A32="-",-1,1)</f>
        <v>0</v>
      </c>
    </row>
    <row r="33" spans="1:41" s="22" customFormat="1" ht="18" customHeight="1" x14ac:dyDescent="0.3">
      <c r="A33" s="33"/>
      <c r="B33" s="34">
        <v>12600</v>
      </c>
      <c r="C33" s="35" t="s">
        <v>52</v>
      </c>
      <c r="D33" s="60">
        <f>SUM(D34:D42)</f>
        <v>0</v>
      </c>
      <c r="E33" s="60">
        <f t="shared" ref="E33:O33" si="14">SUM(E34:E42)</f>
        <v>80000</v>
      </c>
      <c r="F33" s="60">
        <f t="shared" si="14"/>
        <v>0</v>
      </c>
      <c r="G33" s="60">
        <f t="shared" si="14"/>
        <v>284319</v>
      </c>
      <c r="H33" s="60">
        <f t="shared" si="14"/>
        <v>0</v>
      </c>
      <c r="I33" s="60">
        <f t="shared" si="14"/>
        <v>0</v>
      </c>
      <c r="J33" s="60">
        <f t="shared" si="14"/>
        <v>75000</v>
      </c>
      <c r="K33" s="60">
        <f t="shared" si="14"/>
        <v>0</v>
      </c>
      <c r="L33" s="60">
        <f t="shared" si="14"/>
        <v>295017</v>
      </c>
      <c r="M33" s="60">
        <f t="shared" si="14"/>
        <v>0</v>
      </c>
      <c r="N33" s="60">
        <f t="shared" si="14"/>
        <v>70000</v>
      </c>
      <c r="O33" s="60">
        <f t="shared" si="14"/>
        <v>0</v>
      </c>
      <c r="P33" s="60">
        <f t="shared" ref="P33:AO33" si="15">SUM(P34:P42)</f>
        <v>232349</v>
      </c>
      <c r="Q33" s="60">
        <f t="shared" si="15"/>
        <v>0</v>
      </c>
      <c r="R33" s="60">
        <f t="shared" si="15"/>
        <v>65000</v>
      </c>
      <c r="S33" s="60">
        <f t="shared" si="15"/>
        <v>0</v>
      </c>
      <c r="T33" s="60">
        <f t="shared" si="15"/>
        <v>331876</v>
      </c>
      <c r="U33" s="60">
        <f t="shared" si="15"/>
        <v>0</v>
      </c>
      <c r="V33" s="60">
        <f t="shared" si="15"/>
        <v>60000</v>
      </c>
      <c r="W33" s="60">
        <f t="shared" si="15"/>
        <v>0</v>
      </c>
      <c r="X33" s="60">
        <f t="shared" si="15"/>
        <v>314236</v>
      </c>
      <c r="Y33" s="60">
        <f t="shared" si="15"/>
        <v>0</v>
      </c>
      <c r="Z33" s="60">
        <f t="shared" si="15"/>
        <v>0</v>
      </c>
      <c r="AA33" s="60">
        <f t="shared" si="15"/>
        <v>50000</v>
      </c>
      <c r="AB33" s="60">
        <f t="shared" si="15"/>
        <v>0</v>
      </c>
      <c r="AC33" s="60">
        <f t="shared" si="15"/>
        <v>261182</v>
      </c>
      <c r="AD33" s="60">
        <f t="shared" si="15"/>
        <v>0</v>
      </c>
      <c r="AE33" s="60">
        <f t="shared" si="15"/>
        <v>0</v>
      </c>
      <c r="AF33" s="60">
        <f t="shared" si="15"/>
        <v>0</v>
      </c>
      <c r="AG33" s="60">
        <f t="shared" si="15"/>
        <v>0</v>
      </c>
      <c r="AH33" s="60">
        <f t="shared" si="15"/>
        <v>0</v>
      </c>
      <c r="AI33" s="60">
        <f t="shared" si="15"/>
        <v>0</v>
      </c>
      <c r="AJ33" s="60">
        <f t="shared" si="15"/>
        <v>0</v>
      </c>
      <c r="AK33" s="60">
        <f t="shared" si="15"/>
        <v>0</v>
      </c>
      <c r="AL33" s="60">
        <f t="shared" si="15"/>
        <v>0</v>
      </c>
      <c r="AM33" s="60">
        <f t="shared" si="15"/>
        <v>0</v>
      </c>
      <c r="AN33" s="60">
        <f t="shared" si="15"/>
        <v>0</v>
      </c>
      <c r="AO33" s="60">
        <f t="shared" si="15"/>
        <v>0</v>
      </c>
    </row>
    <row r="34" spans="1:41" s="1" customFormat="1" ht="18" customHeight="1" x14ac:dyDescent="0.3">
      <c r="A34" s="30" t="s">
        <v>86</v>
      </c>
      <c r="B34" s="31">
        <v>12601</v>
      </c>
      <c r="C34" s="32" t="s">
        <v>10</v>
      </c>
      <c r="D34" s="58">
        <f>SUMIFS(Реестр!$C:$C,Реестр!$J:$J,D$4,Реестр!$E:$E,$C34)*IF($A34="-",-1,1)</f>
        <v>0</v>
      </c>
      <c r="E34" s="58">
        <f>SUMIFS(Реестр!$C:$C,Реестр!$J:$J,E$4,Реестр!$E:$E,$C34)*IF($A34="-",-1,1)</f>
        <v>0</v>
      </c>
      <c r="F34" s="58">
        <f>SUMIFS(Реестр!$C:$C,Реестр!$J:$J,F$4,Реестр!$E:$E,$C34)*IF($A34="-",-1,1)</f>
        <v>0</v>
      </c>
      <c r="G34" s="58">
        <f>SUMIFS(Реестр!$C:$C,Реестр!$J:$J,G$4,Реестр!$E:$E,$C34)*IF($A34="-",-1,1)</f>
        <v>41222</v>
      </c>
      <c r="H34" s="58">
        <f>SUMIFS(Реестр!$C:$C,Реестр!$J:$J,H$4,Реестр!$E:$E,$C34)*IF($A34="-",-1,1)</f>
        <v>0</v>
      </c>
      <c r="I34" s="58">
        <f>SUMIFS(Реестр!$C:$C,Реестр!$J:$J,I$4,Реестр!$E:$E,$C34)*IF($A34="-",-1,1)</f>
        <v>0</v>
      </c>
      <c r="J34" s="58">
        <f>SUMIFS(Реестр!$C:$C,Реестр!$J:$J,J$4,Реестр!$E:$E,$C34)*IF($A34="-",-1,1)</f>
        <v>0</v>
      </c>
      <c r="K34" s="58">
        <f>SUMIFS(Реестр!$C:$C,Реестр!$J:$J,K$4,Реестр!$E:$E,$C34)*IF($A34="-",-1,1)</f>
        <v>0</v>
      </c>
      <c r="L34" s="58">
        <f>SUMIFS(Реестр!$C:$C,Реестр!$J:$J,L$4,Реестр!$E:$E,$C34)*IF($A34="-",-1,1)</f>
        <v>16497</v>
      </c>
      <c r="M34" s="58">
        <f>SUMIFS(Реестр!$C:$C,Реестр!$J:$J,M$4,Реестр!$E:$E,$C34)*IF($A34="-",-1,1)</f>
        <v>0</v>
      </c>
      <c r="N34" s="58">
        <f>SUMIFS(Реестр!$C:$C,Реестр!$J:$J,N$4,Реестр!$E:$E,$C34)*IF($A34="-",-1,1)</f>
        <v>0</v>
      </c>
      <c r="O34" s="58">
        <f>SUMIFS(Реестр!$C:$C,Реестр!$J:$J,O$4,Реестр!$E:$E,$C34)*IF($A34="-",-1,1)</f>
        <v>0</v>
      </c>
      <c r="P34" s="58">
        <f>SUMIFS(Реестр!$C:$C,Реестр!$J:$J,P$4,Реестр!$E:$E,$C34)*IF($A34="-",-1,1)</f>
        <v>50868</v>
      </c>
      <c r="Q34" s="58">
        <f>SUMIFS(Реестр!$C:$C,Реестр!$J:$J,Q$4,Реестр!$E:$E,$C34)*IF($A34="-",-1,1)</f>
        <v>0</v>
      </c>
      <c r="R34" s="58">
        <f>SUMIFS(Реестр!$C:$C,Реестр!$J:$J,R$4,Реестр!$E:$E,$C34)*IF($A34="-",-1,1)</f>
        <v>0</v>
      </c>
      <c r="S34" s="58">
        <f>SUMIFS(Реестр!$C:$C,Реестр!$J:$J,S$4,Реестр!$E:$E,$C34)*IF($A34="-",-1,1)</f>
        <v>0</v>
      </c>
      <c r="T34" s="58">
        <f>SUMIFS(Реестр!$C:$C,Реестр!$J:$J,T$4,Реестр!$E:$E,$C34)*IF($A34="-",-1,1)</f>
        <v>28877</v>
      </c>
      <c r="U34" s="58">
        <f>SUMIFS(Реестр!$C:$C,Реестр!$J:$J,U$4,Реестр!$E:$E,$C34)*IF($A34="-",-1,1)</f>
        <v>0</v>
      </c>
      <c r="V34" s="58">
        <f>SUMIFS(Реестр!$C:$C,Реестр!$J:$J,V$4,Реестр!$E:$E,$C34)*IF($A34="-",-1,1)</f>
        <v>0</v>
      </c>
      <c r="W34" s="58">
        <f>SUMIFS(Реестр!$C:$C,Реестр!$J:$J,W$4,Реестр!$E:$E,$C34)*IF($A34="-",-1,1)</f>
        <v>0</v>
      </c>
      <c r="X34" s="58">
        <f>SUMIFS(Реестр!$C:$C,Реестр!$J:$J,X$4,Реестр!$E:$E,$C34)*IF($A34="-",-1,1)</f>
        <v>58455</v>
      </c>
      <c r="Y34" s="58">
        <f>SUMIFS(Реестр!$C:$C,Реестр!$J:$J,Y$4,Реестр!$E:$E,$C34)*IF($A34="-",-1,1)</f>
        <v>0</v>
      </c>
      <c r="Z34" s="58">
        <f>SUMIFS(Реестр!$C:$C,Реестр!$J:$J,Z$4,Реестр!$E:$E,$C34)*IF($A34="-",-1,1)</f>
        <v>0</v>
      </c>
      <c r="AA34" s="58">
        <f>SUMIFS(Реестр!$C:$C,Реестр!$J:$J,AA$4,Реестр!$E:$E,$C34)*IF($A34="-",-1,1)</f>
        <v>0</v>
      </c>
      <c r="AB34" s="58">
        <f>SUMIFS(Реестр!$C:$C,Реестр!$J:$J,AB$4,Реестр!$E:$E,$C34)*IF($A34="-",-1,1)</f>
        <v>0</v>
      </c>
      <c r="AC34" s="58">
        <f>SUMIFS(Реестр!$C:$C,Реестр!$J:$J,AC$4,Реестр!$E:$E,$C34)*IF($A34="-",-1,1)</f>
        <v>25302</v>
      </c>
      <c r="AD34" s="58">
        <f>SUMIFS(Реестр!$C:$C,Реестр!$J:$J,AD$4,Реестр!$E:$E,$C34)*IF($A34="-",-1,1)</f>
        <v>0</v>
      </c>
      <c r="AE34" s="58">
        <f>SUMIFS(Реестр!$C:$C,Реестр!$J:$J,AE$4,Реестр!$E:$E,$C34)*IF($A34="-",-1,1)</f>
        <v>0</v>
      </c>
      <c r="AF34" s="58">
        <f>SUMIFS(Реестр!$C:$C,Реестр!$J:$J,AF$4,Реестр!$E:$E,$C34)*IF($A34="-",-1,1)</f>
        <v>0</v>
      </c>
      <c r="AG34" s="58">
        <f>SUMIFS(Реестр!$C:$C,Реестр!$J:$J,AG$4,Реестр!$E:$E,$C34)*IF($A34="-",-1,1)</f>
        <v>0</v>
      </c>
      <c r="AH34" s="58">
        <f>SUMIFS(Реестр!$C:$C,Реестр!$J:$J,AH$4,Реестр!$E:$E,$C34)*IF($A34="-",-1,1)</f>
        <v>0</v>
      </c>
      <c r="AI34" s="58">
        <f>SUMIFS(Реестр!$C:$C,Реестр!$J:$J,AI$4,Реестр!$E:$E,$C34)*IF($A34="-",-1,1)</f>
        <v>0</v>
      </c>
      <c r="AJ34" s="58">
        <f>SUMIFS(Реестр!$C:$C,Реестр!$J:$J,AJ$4,Реестр!$E:$E,$C34)*IF($A34="-",-1,1)</f>
        <v>0</v>
      </c>
      <c r="AK34" s="58">
        <f>SUMIFS(Реестр!$C:$C,Реестр!$J:$J,AK$4,Реестр!$E:$E,$C34)*IF($A34="-",-1,1)</f>
        <v>0</v>
      </c>
      <c r="AL34" s="58">
        <f>SUMIFS(Реестр!$C:$C,Реестр!$J:$J,AL$4,Реестр!$E:$E,$C34)*IF($A34="-",-1,1)</f>
        <v>0</v>
      </c>
      <c r="AM34" s="58">
        <f>SUMIFS(Реестр!$C:$C,Реестр!$J:$J,AM$4,Реестр!$E:$E,$C34)*IF($A34="-",-1,1)</f>
        <v>0</v>
      </c>
      <c r="AN34" s="58">
        <f>SUMIFS(Реестр!$C:$C,Реестр!$J:$J,AN$4,Реестр!$E:$E,$C34)*IF($A34="-",-1,1)</f>
        <v>0</v>
      </c>
      <c r="AO34" s="58">
        <f>SUMIFS(Реестр!$C:$C,Реестр!$J:$J,AO$4,Реестр!$E:$E,$C34)*IF($A34="-",-1,1)</f>
        <v>0</v>
      </c>
    </row>
    <row r="35" spans="1:41" s="1" customFormat="1" ht="18" customHeight="1" x14ac:dyDescent="0.3">
      <c r="A35" s="30" t="s">
        <v>86</v>
      </c>
      <c r="B35" s="31">
        <v>12602</v>
      </c>
      <c r="C35" s="32" t="s">
        <v>53</v>
      </c>
      <c r="D35" s="58">
        <f>SUMIFS(Реестр!$C:$C,Реестр!$J:$J,D$4,Реестр!$E:$E,$C35)*IF($A35="-",-1,1)</f>
        <v>0</v>
      </c>
      <c r="E35" s="58">
        <f>SUMIFS(Реестр!$C:$C,Реестр!$J:$J,E$4,Реестр!$E:$E,$C35)*IF($A35="-",-1,1)</f>
        <v>0</v>
      </c>
      <c r="F35" s="58">
        <f>SUMIFS(Реестр!$C:$C,Реестр!$J:$J,F$4,Реестр!$E:$E,$C35)*IF($A35="-",-1,1)</f>
        <v>0</v>
      </c>
      <c r="G35" s="58">
        <f>SUMIFS(Реестр!$C:$C,Реестр!$J:$J,G$4,Реестр!$E:$E,$C35)*IF($A35="-",-1,1)</f>
        <v>19932</v>
      </c>
      <c r="H35" s="58">
        <f>SUMIFS(Реестр!$C:$C,Реестр!$J:$J,H$4,Реестр!$E:$E,$C35)*IF($A35="-",-1,1)</f>
        <v>0</v>
      </c>
      <c r="I35" s="58">
        <f>SUMIFS(Реестр!$C:$C,Реестр!$J:$J,I$4,Реестр!$E:$E,$C35)*IF($A35="-",-1,1)</f>
        <v>0</v>
      </c>
      <c r="J35" s="58">
        <f>SUMIFS(Реестр!$C:$C,Реестр!$J:$J,J$4,Реестр!$E:$E,$C35)*IF($A35="-",-1,1)</f>
        <v>0</v>
      </c>
      <c r="K35" s="58">
        <f>SUMIFS(Реестр!$C:$C,Реестр!$J:$J,K$4,Реестр!$E:$E,$C35)*IF($A35="-",-1,1)</f>
        <v>0</v>
      </c>
      <c r="L35" s="58">
        <f>SUMIFS(Реестр!$C:$C,Реестр!$J:$J,L$4,Реестр!$E:$E,$C35)*IF($A35="-",-1,1)</f>
        <v>51141</v>
      </c>
      <c r="M35" s="58">
        <f>SUMIFS(Реестр!$C:$C,Реестр!$J:$J,M$4,Реестр!$E:$E,$C35)*IF($A35="-",-1,1)</f>
        <v>0</v>
      </c>
      <c r="N35" s="58">
        <f>SUMIFS(Реестр!$C:$C,Реестр!$J:$J,N$4,Реестр!$E:$E,$C35)*IF($A35="-",-1,1)</f>
        <v>0</v>
      </c>
      <c r="O35" s="58">
        <f>SUMIFS(Реестр!$C:$C,Реестр!$J:$J,O$4,Реестр!$E:$E,$C35)*IF($A35="-",-1,1)</f>
        <v>0</v>
      </c>
      <c r="P35" s="58">
        <f>SUMIFS(Реестр!$C:$C,Реестр!$J:$J,P$4,Реестр!$E:$E,$C35)*IF($A35="-",-1,1)</f>
        <v>13090</v>
      </c>
      <c r="Q35" s="58">
        <f>SUMIFS(Реестр!$C:$C,Реестр!$J:$J,Q$4,Реестр!$E:$E,$C35)*IF($A35="-",-1,1)</f>
        <v>0</v>
      </c>
      <c r="R35" s="58">
        <f>SUMIFS(Реестр!$C:$C,Реестр!$J:$J,R$4,Реестр!$E:$E,$C35)*IF($A35="-",-1,1)</f>
        <v>0</v>
      </c>
      <c r="S35" s="58">
        <f>SUMIFS(Реестр!$C:$C,Реестр!$J:$J,S$4,Реестр!$E:$E,$C35)*IF($A35="-",-1,1)</f>
        <v>0</v>
      </c>
      <c r="T35" s="58">
        <f>SUMIFS(Реестр!$C:$C,Реестр!$J:$J,T$4,Реестр!$E:$E,$C35)*IF($A35="-",-1,1)</f>
        <v>54316</v>
      </c>
      <c r="U35" s="58">
        <f>SUMIFS(Реестр!$C:$C,Реестр!$J:$J,U$4,Реестр!$E:$E,$C35)*IF($A35="-",-1,1)</f>
        <v>0</v>
      </c>
      <c r="V35" s="58">
        <f>SUMIFS(Реестр!$C:$C,Реестр!$J:$J,V$4,Реестр!$E:$E,$C35)*IF($A35="-",-1,1)</f>
        <v>0</v>
      </c>
      <c r="W35" s="58">
        <f>SUMIFS(Реестр!$C:$C,Реестр!$J:$J,W$4,Реестр!$E:$E,$C35)*IF($A35="-",-1,1)</f>
        <v>0</v>
      </c>
      <c r="X35" s="58">
        <f>SUMIFS(Реестр!$C:$C,Реестр!$J:$J,X$4,Реестр!$E:$E,$C35)*IF($A35="-",-1,1)</f>
        <v>13859</v>
      </c>
      <c r="Y35" s="58">
        <f>SUMIFS(Реестр!$C:$C,Реестр!$J:$J,Y$4,Реестр!$E:$E,$C35)*IF($A35="-",-1,1)</f>
        <v>0</v>
      </c>
      <c r="Z35" s="58">
        <f>SUMIFS(Реестр!$C:$C,Реестр!$J:$J,Z$4,Реестр!$E:$E,$C35)*IF($A35="-",-1,1)</f>
        <v>0</v>
      </c>
      <c r="AA35" s="58">
        <f>SUMIFS(Реестр!$C:$C,Реестр!$J:$J,AA$4,Реестр!$E:$E,$C35)*IF($A35="-",-1,1)</f>
        <v>0</v>
      </c>
      <c r="AB35" s="58">
        <f>SUMIFS(Реестр!$C:$C,Реестр!$J:$J,AB$4,Реестр!$E:$E,$C35)*IF($A35="-",-1,1)</f>
        <v>0</v>
      </c>
      <c r="AC35" s="58">
        <f>SUMIFS(Реестр!$C:$C,Реестр!$J:$J,AC$4,Реестр!$E:$E,$C35)*IF($A35="-",-1,1)</f>
        <v>34912</v>
      </c>
      <c r="AD35" s="58">
        <f>SUMIFS(Реестр!$C:$C,Реестр!$J:$J,AD$4,Реестр!$E:$E,$C35)*IF($A35="-",-1,1)</f>
        <v>0</v>
      </c>
      <c r="AE35" s="58">
        <f>SUMIFS(Реестр!$C:$C,Реестр!$J:$J,AE$4,Реестр!$E:$E,$C35)*IF($A35="-",-1,1)</f>
        <v>0</v>
      </c>
      <c r="AF35" s="58">
        <f>SUMIFS(Реестр!$C:$C,Реестр!$J:$J,AF$4,Реестр!$E:$E,$C35)*IF($A35="-",-1,1)</f>
        <v>0</v>
      </c>
      <c r="AG35" s="58">
        <f>SUMIFS(Реестр!$C:$C,Реестр!$J:$J,AG$4,Реестр!$E:$E,$C35)*IF($A35="-",-1,1)</f>
        <v>0</v>
      </c>
      <c r="AH35" s="58">
        <f>SUMIFS(Реестр!$C:$C,Реестр!$J:$J,AH$4,Реестр!$E:$E,$C35)*IF($A35="-",-1,1)</f>
        <v>0</v>
      </c>
      <c r="AI35" s="58">
        <f>SUMIFS(Реестр!$C:$C,Реестр!$J:$J,AI$4,Реестр!$E:$E,$C35)*IF($A35="-",-1,1)</f>
        <v>0</v>
      </c>
      <c r="AJ35" s="58">
        <f>SUMIFS(Реестр!$C:$C,Реестр!$J:$J,AJ$4,Реестр!$E:$E,$C35)*IF($A35="-",-1,1)</f>
        <v>0</v>
      </c>
      <c r="AK35" s="58">
        <f>SUMIFS(Реестр!$C:$C,Реестр!$J:$J,AK$4,Реестр!$E:$E,$C35)*IF($A35="-",-1,1)</f>
        <v>0</v>
      </c>
      <c r="AL35" s="58">
        <f>SUMIFS(Реестр!$C:$C,Реестр!$J:$J,AL$4,Реестр!$E:$E,$C35)*IF($A35="-",-1,1)</f>
        <v>0</v>
      </c>
      <c r="AM35" s="58">
        <f>SUMIFS(Реестр!$C:$C,Реестр!$J:$J,AM$4,Реестр!$E:$E,$C35)*IF($A35="-",-1,1)</f>
        <v>0</v>
      </c>
      <c r="AN35" s="58">
        <f>SUMIFS(Реестр!$C:$C,Реестр!$J:$J,AN$4,Реестр!$E:$E,$C35)*IF($A35="-",-1,1)</f>
        <v>0</v>
      </c>
      <c r="AO35" s="58">
        <f>SUMIFS(Реестр!$C:$C,Реестр!$J:$J,AO$4,Реестр!$E:$E,$C35)*IF($A35="-",-1,1)</f>
        <v>0</v>
      </c>
    </row>
    <row r="36" spans="1:41" s="1" customFormat="1" ht="18" customHeight="1" x14ac:dyDescent="0.3">
      <c r="A36" s="30" t="s">
        <v>86</v>
      </c>
      <c r="B36" s="31">
        <v>12603</v>
      </c>
      <c r="C36" s="32" t="s">
        <v>179</v>
      </c>
      <c r="D36" s="58">
        <f>SUMIFS(Реестр!$C:$C,Реестр!$J:$J,D$4,Реестр!$E:$E,$C36)*IF($A36="-",-1,1)</f>
        <v>0</v>
      </c>
      <c r="E36" s="58">
        <f>SUMIFS(Реестр!$C:$C,Реестр!$J:$J,E$4,Реестр!$E:$E,$C36)*IF($A36="-",-1,1)</f>
        <v>80000</v>
      </c>
      <c r="F36" s="58">
        <f>SUMIFS(Реестр!$C:$C,Реестр!$J:$J,F$4,Реестр!$E:$E,$C36)*IF($A36="-",-1,1)</f>
        <v>0</v>
      </c>
      <c r="G36" s="58">
        <f>SUMIFS(Реестр!$C:$C,Реестр!$J:$J,G$4,Реестр!$E:$E,$C36)*IF($A36="-",-1,1)</f>
        <v>0</v>
      </c>
      <c r="H36" s="58">
        <f>SUMIFS(Реестр!$C:$C,Реестр!$J:$J,H$4,Реестр!$E:$E,$C36)*IF($A36="-",-1,1)</f>
        <v>0</v>
      </c>
      <c r="I36" s="58">
        <f>SUMIFS(Реестр!$C:$C,Реестр!$J:$J,I$4,Реестр!$E:$E,$C36)*IF($A36="-",-1,1)</f>
        <v>0</v>
      </c>
      <c r="J36" s="58">
        <f>SUMIFS(Реестр!$C:$C,Реестр!$J:$J,J$4,Реестр!$E:$E,$C36)*IF($A36="-",-1,1)</f>
        <v>75000</v>
      </c>
      <c r="K36" s="58">
        <f>SUMIFS(Реестр!$C:$C,Реестр!$J:$J,K$4,Реестр!$E:$E,$C36)*IF($A36="-",-1,1)</f>
        <v>0</v>
      </c>
      <c r="L36" s="58">
        <f>SUMIFS(Реестр!$C:$C,Реестр!$J:$J,L$4,Реестр!$E:$E,$C36)*IF($A36="-",-1,1)</f>
        <v>0</v>
      </c>
      <c r="M36" s="58">
        <f>SUMIFS(Реестр!$C:$C,Реестр!$J:$J,M$4,Реестр!$E:$E,$C36)*IF($A36="-",-1,1)</f>
        <v>0</v>
      </c>
      <c r="N36" s="58">
        <f>SUMIFS(Реестр!$C:$C,Реестр!$J:$J,N$4,Реестр!$E:$E,$C36)*IF($A36="-",-1,1)</f>
        <v>70000</v>
      </c>
      <c r="O36" s="58">
        <f>SUMIFS(Реестр!$C:$C,Реестр!$J:$J,O$4,Реестр!$E:$E,$C36)*IF($A36="-",-1,1)</f>
        <v>0</v>
      </c>
      <c r="P36" s="58">
        <f>SUMIFS(Реестр!$C:$C,Реестр!$J:$J,P$4,Реестр!$E:$E,$C36)*IF($A36="-",-1,1)</f>
        <v>0</v>
      </c>
      <c r="Q36" s="58">
        <f>SUMIFS(Реестр!$C:$C,Реестр!$J:$J,Q$4,Реестр!$E:$E,$C36)*IF($A36="-",-1,1)</f>
        <v>0</v>
      </c>
      <c r="R36" s="58">
        <f>SUMIFS(Реестр!$C:$C,Реестр!$J:$J,R$4,Реестр!$E:$E,$C36)*IF($A36="-",-1,1)</f>
        <v>65000</v>
      </c>
      <c r="S36" s="58">
        <f>SUMIFS(Реестр!$C:$C,Реестр!$J:$J,S$4,Реестр!$E:$E,$C36)*IF($A36="-",-1,1)</f>
        <v>0</v>
      </c>
      <c r="T36" s="58">
        <f>SUMIFS(Реестр!$C:$C,Реестр!$J:$J,T$4,Реестр!$E:$E,$C36)*IF($A36="-",-1,1)</f>
        <v>0</v>
      </c>
      <c r="U36" s="58">
        <f>SUMIFS(Реестр!$C:$C,Реестр!$J:$J,U$4,Реестр!$E:$E,$C36)*IF($A36="-",-1,1)</f>
        <v>0</v>
      </c>
      <c r="V36" s="58">
        <f>SUMIFS(Реестр!$C:$C,Реестр!$J:$J,V$4,Реестр!$E:$E,$C36)*IF($A36="-",-1,1)</f>
        <v>60000</v>
      </c>
      <c r="W36" s="58">
        <f>SUMIFS(Реестр!$C:$C,Реестр!$J:$J,W$4,Реестр!$E:$E,$C36)*IF($A36="-",-1,1)</f>
        <v>0</v>
      </c>
      <c r="X36" s="58">
        <f>SUMIFS(Реестр!$C:$C,Реестр!$J:$J,X$4,Реестр!$E:$E,$C36)*IF($A36="-",-1,1)</f>
        <v>0</v>
      </c>
      <c r="Y36" s="58">
        <f>SUMIFS(Реестр!$C:$C,Реестр!$J:$J,Y$4,Реестр!$E:$E,$C36)*IF($A36="-",-1,1)</f>
        <v>0</v>
      </c>
      <c r="Z36" s="58">
        <f>SUMIFS(Реестр!$C:$C,Реестр!$J:$J,Z$4,Реестр!$E:$E,$C36)*IF($A36="-",-1,1)</f>
        <v>0</v>
      </c>
      <c r="AA36" s="58">
        <f>SUMIFS(Реестр!$C:$C,Реестр!$J:$J,AA$4,Реестр!$E:$E,$C36)*IF($A36="-",-1,1)</f>
        <v>50000</v>
      </c>
      <c r="AB36" s="58">
        <f>SUMIFS(Реестр!$C:$C,Реестр!$J:$J,AB$4,Реестр!$E:$E,$C36)*IF($A36="-",-1,1)</f>
        <v>0</v>
      </c>
      <c r="AC36" s="58">
        <f>SUMIFS(Реестр!$C:$C,Реестр!$J:$J,AC$4,Реестр!$E:$E,$C36)*IF($A36="-",-1,1)</f>
        <v>0</v>
      </c>
      <c r="AD36" s="58">
        <f>SUMIFS(Реестр!$C:$C,Реестр!$J:$J,AD$4,Реестр!$E:$E,$C36)*IF($A36="-",-1,1)</f>
        <v>0</v>
      </c>
      <c r="AE36" s="58">
        <f>SUMIFS(Реестр!$C:$C,Реестр!$J:$J,AE$4,Реестр!$E:$E,$C36)*IF($A36="-",-1,1)</f>
        <v>0</v>
      </c>
      <c r="AF36" s="58">
        <f>SUMIFS(Реестр!$C:$C,Реестр!$J:$J,AF$4,Реестр!$E:$E,$C36)*IF($A36="-",-1,1)</f>
        <v>0</v>
      </c>
      <c r="AG36" s="58">
        <f>SUMIFS(Реестр!$C:$C,Реестр!$J:$J,AG$4,Реестр!$E:$E,$C36)*IF($A36="-",-1,1)</f>
        <v>0</v>
      </c>
      <c r="AH36" s="58">
        <f>SUMIFS(Реестр!$C:$C,Реестр!$J:$J,AH$4,Реестр!$E:$E,$C36)*IF($A36="-",-1,1)</f>
        <v>0</v>
      </c>
      <c r="AI36" s="58">
        <f>SUMIFS(Реестр!$C:$C,Реестр!$J:$J,AI$4,Реестр!$E:$E,$C36)*IF($A36="-",-1,1)</f>
        <v>0</v>
      </c>
      <c r="AJ36" s="58">
        <f>SUMIFS(Реестр!$C:$C,Реестр!$J:$J,AJ$4,Реестр!$E:$E,$C36)*IF($A36="-",-1,1)</f>
        <v>0</v>
      </c>
      <c r="AK36" s="58">
        <f>SUMIFS(Реестр!$C:$C,Реестр!$J:$J,AK$4,Реестр!$E:$E,$C36)*IF($A36="-",-1,1)</f>
        <v>0</v>
      </c>
      <c r="AL36" s="58">
        <f>SUMIFS(Реестр!$C:$C,Реестр!$J:$J,AL$4,Реестр!$E:$E,$C36)*IF($A36="-",-1,1)</f>
        <v>0</v>
      </c>
      <c r="AM36" s="58">
        <f>SUMIFS(Реестр!$C:$C,Реестр!$J:$J,AM$4,Реестр!$E:$E,$C36)*IF($A36="-",-1,1)</f>
        <v>0</v>
      </c>
      <c r="AN36" s="58">
        <f>SUMIFS(Реестр!$C:$C,Реестр!$J:$J,AN$4,Реестр!$E:$E,$C36)*IF($A36="-",-1,1)</f>
        <v>0</v>
      </c>
      <c r="AO36" s="58">
        <f>SUMIFS(Реестр!$C:$C,Реестр!$J:$J,AO$4,Реестр!$E:$E,$C36)*IF($A36="-",-1,1)</f>
        <v>0</v>
      </c>
    </row>
    <row r="37" spans="1:41" s="1" customFormat="1" ht="18" customHeight="1" x14ac:dyDescent="0.3">
      <c r="A37" s="30" t="s">
        <v>86</v>
      </c>
      <c r="B37" s="31">
        <v>12604</v>
      </c>
      <c r="C37" s="32" t="s">
        <v>54</v>
      </c>
      <c r="D37" s="58">
        <f>SUMIFS(Реестр!$C:$C,Реестр!$J:$J,D$4,Реестр!$E:$E,$C37)*IF($A37="-",-1,1)</f>
        <v>0</v>
      </c>
      <c r="E37" s="58">
        <f>SUMIFS(Реестр!$C:$C,Реестр!$J:$J,E$4,Реестр!$E:$E,$C37)*IF($A37="-",-1,1)</f>
        <v>0</v>
      </c>
      <c r="F37" s="58">
        <f>SUMIFS(Реестр!$C:$C,Реестр!$J:$J,F$4,Реестр!$E:$E,$C37)*IF($A37="-",-1,1)</f>
        <v>0</v>
      </c>
      <c r="G37" s="58">
        <f>SUMIFS(Реестр!$C:$C,Реестр!$J:$J,G$4,Реестр!$E:$E,$C37)*IF($A37="-",-1,1)</f>
        <v>31429</v>
      </c>
      <c r="H37" s="58">
        <f>SUMIFS(Реестр!$C:$C,Реестр!$J:$J,H$4,Реестр!$E:$E,$C37)*IF($A37="-",-1,1)</f>
        <v>0</v>
      </c>
      <c r="I37" s="58">
        <f>SUMIFS(Реестр!$C:$C,Реестр!$J:$J,I$4,Реестр!$E:$E,$C37)*IF($A37="-",-1,1)</f>
        <v>0</v>
      </c>
      <c r="J37" s="58">
        <f>SUMIFS(Реестр!$C:$C,Реестр!$J:$J,J$4,Реестр!$E:$E,$C37)*IF($A37="-",-1,1)</f>
        <v>0</v>
      </c>
      <c r="K37" s="58">
        <f>SUMIFS(Реестр!$C:$C,Реестр!$J:$J,K$4,Реестр!$E:$E,$C37)*IF($A37="-",-1,1)</f>
        <v>0</v>
      </c>
      <c r="L37" s="58">
        <f>SUMIFS(Реестр!$C:$C,Реестр!$J:$J,L$4,Реестр!$E:$E,$C37)*IF($A37="-",-1,1)</f>
        <v>45295</v>
      </c>
      <c r="M37" s="58">
        <f>SUMIFS(Реестр!$C:$C,Реестр!$J:$J,M$4,Реестр!$E:$E,$C37)*IF($A37="-",-1,1)</f>
        <v>0</v>
      </c>
      <c r="N37" s="58">
        <f>SUMIFS(Реестр!$C:$C,Реестр!$J:$J,N$4,Реестр!$E:$E,$C37)*IF($A37="-",-1,1)</f>
        <v>0</v>
      </c>
      <c r="O37" s="58">
        <f>SUMIFS(Реестр!$C:$C,Реестр!$J:$J,O$4,Реестр!$E:$E,$C37)*IF($A37="-",-1,1)</f>
        <v>0</v>
      </c>
      <c r="P37" s="58">
        <f>SUMIFS(Реестр!$C:$C,Реестр!$J:$J,P$4,Реестр!$E:$E,$C37)*IF($A37="-",-1,1)</f>
        <v>17110</v>
      </c>
      <c r="Q37" s="58">
        <f>SUMIFS(Реестр!$C:$C,Реестр!$J:$J,Q$4,Реестр!$E:$E,$C37)*IF($A37="-",-1,1)</f>
        <v>0</v>
      </c>
      <c r="R37" s="58">
        <f>SUMIFS(Реестр!$C:$C,Реестр!$J:$J,R$4,Реестр!$E:$E,$C37)*IF($A37="-",-1,1)</f>
        <v>0</v>
      </c>
      <c r="S37" s="58">
        <f>SUMIFS(Реестр!$C:$C,Реестр!$J:$J,S$4,Реестр!$E:$E,$C37)*IF($A37="-",-1,1)</f>
        <v>0</v>
      </c>
      <c r="T37" s="58">
        <f>SUMIFS(Реестр!$C:$C,Реестр!$J:$J,T$4,Реестр!$E:$E,$C37)*IF($A37="-",-1,1)</f>
        <v>56430</v>
      </c>
      <c r="U37" s="58">
        <f>SUMIFS(Реестр!$C:$C,Реестр!$J:$J,U$4,Реестр!$E:$E,$C37)*IF($A37="-",-1,1)</f>
        <v>0</v>
      </c>
      <c r="V37" s="58">
        <f>SUMIFS(Реестр!$C:$C,Реестр!$J:$J,V$4,Реестр!$E:$E,$C37)*IF($A37="-",-1,1)</f>
        <v>0</v>
      </c>
      <c r="W37" s="58">
        <f>SUMIFS(Реестр!$C:$C,Реестр!$J:$J,W$4,Реестр!$E:$E,$C37)*IF($A37="-",-1,1)</f>
        <v>0</v>
      </c>
      <c r="X37" s="58">
        <f>SUMIFS(Реестр!$C:$C,Реестр!$J:$J,X$4,Реестр!$E:$E,$C37)*IF($A37="-",-1,1)</f>
        <v>56972</v>
      </c>
      <c r="Y37" s="58">
        <f>SUMIFS(Реестр!$C:$C,Реестр!$J:$J,Y$4,Реестр!$E:$E,$C37)*IF($A37="-",-1,1)</f>
        <v>0</v>
      </c>
      <c r="Z37" s="58">
        <f>SUMIFS(Реестр!$C:$C,Реестр!$J:$J,Z$4,Реестр!$E:$E,$C37)*IF($A37="-",-1,1)</f>
        <v>0</v>
      </c>
      <c r="AA37" s="58">
        <f>SUMIFS(Реестр!$C:$C,Реестр!$J:$J,AA$4,Реестр!$E:$E,$C37)*IF($A37="-",-1,1)</f>
        <v>0</v>
      </c>
      <c r="AB37" s="58">
        <f>SUMIFS(Реестр!$C:$C,Реестр!$J:$J,AB$4,Реестр!$E:$E,$C37)*IF($A37="-",-1,1)</f>
        <v>0</v>
      </c>
      <c r="AC37" s="58">
        <f>SUMIFS(Реестр!$C:$C,Реестр!$J:$J,AC$4,Реестр!$E:$E,$C37)*IF($A37="-",-1,1)</f>
        <v>45034</v>
      </c>
      <c r="AD37" s="58">
        <f>SUMIFS(Реестр!$C:$C,Реестр!$J:$J,AD$4,Реестр!$E:$E,$C37)*IF($A37="-",-1,1)</f>
        <v>0</v>
      </c>
      <c r="AE37" s="58">
        <f>SUMIFS(Реестр!$C:$C,Реестр!$J:$J,AE$4,Реестр!$E:$E,$C37)*IF($A37="-",-1,1)</f>
        <v>0</v>
      </c>
      <c r="AF37" s="58">
        <f>SUMIFS(Реестр!$C:$C,Реестр!$J:$J,AF$4,Реестр!$E:$E,$C37)*IF($A37="-",-1,1)</f>
        <v>0</v>
      </c>
      <c r="AG37" s="58">
        <f>SUMIFS(Реестр!$C:$C,Реестр!$J:$J,AG$4,Реестр!$E:$E,$C37)*IF($A37="-",-1,1)</f>
        <v>0</v>
      </c>
      <c r="AH37" s="58">
        <f>SUMIFS(Реестр!$C:$C,Реестр!$J:$J,AH$4,Реестр!$E:$E,$C37)*IF($A37="-",-1,1)</f>
        <v>0</v>
      </c>
      <c r="AI37" s="58">
        <f>SUMIFS(Реестр!$C:$C,Реестр!$J:$J,AI$4,Реестр!$E:$E,$C37)*IF($A37="-",-1,1)</f>
        <v>0</v>
      </c>
      <c r="AJ37" s="58">
        <f>SUMIFS(Реестр!$C:$C,Реестр!$J:$J,AJ$4,Реестр!$E:$E,$C37)*IF($A37="-",-1,1)</f>
        <v>0</v>
      </c>
      <c r="AK37" s="58">
        <f>SUMIFS(Реестр!$C:$C,Реестр!$J:$J,AK$4,Реестр!$E:$E,$C37)*IF($A37="-",-1,1)</f>
        <v>0</v>
      </c>
      <c r="AL37" s="58">
        <f>SUMIFS(Реестр!$C:$C,Реестр!$J:$J,AL$4,Реестр!$E:$E,$C37)*IF($A37="-",-1,1)</f>
        <v>0</v>
      </c>
      <c r="AM37" s="58">
        <f>SUMIFS(Реестр!$C:$C,Реестр!$J:$J,AM$4,Реестр!$E:$E,$C37)*IF($A37="-",-1,1)</f>
        <v>0</v>
      </c>
      <c r="AN37" s="58">
        <f>SUMIFS(Реестр!$C:$C,Реестр!$J:$J,AN$4,Реестр!$E:$E,$C37)*IF($A37="-",-1,1)</f>
        <v>0</v>
      </c>
      <c r="AO37" s="58">
        <f>SUMIFS(Реестр!$C:$C,Реестр!$J:$J,AO$4,Реестр!$E:$E,$C37)*IF($A37="-",-1,1)</f>
        <v>0</v>
      </c>
    </row>
    <row r="38" spans="1:41" s="1" customFormat="1" ht="18" customHeight="1" x14ac:dyDescent="0.3">
      <c r="A38" s="30" t="s">
        <v>86</v>
      </c>
      <c r="B38" s="31">
        <v>12605</v>
      </c>
      <c r="C38" s="32" t="s">
        <v>55</v>
      </c>
      <c r="D38" s="58">
        <f>SUMIFS(Реестр!$C:$C,Реестр!$J:$J,D$4,Реестр!$E:$E,$C38)*IF($A38="-",-1,1)</f>
        <v>0</v>
      </c>
      <c r="E38" s="58">
        <f>SUMIFS(Реестр!$C:$C,Реестр!$J:$J,E$4,Реестр!$E:$E,$C38)*IF($A38="-",-1,1)</f>
        <v>0</v>
      </c>
      <c r="F38" s="58">
        <f>SUMIFS(Реестр!$C:$C,Реестр!$J:$J,F$4,Реестр!$E:$E,$C38)*IF($A38="-",-1,1)</f>
        <v>0</v>
      </c>
      <c r="G38" s="58">
        <f>SUMIFS(Реестр!$C:$C,Реестр!$J:$J,G$4,Реестр!$E:$E,$C38)*IF($A38="-",-1,1)</f>
        <v>57331</v>
      </c>
      <c r="H38" s="58">
        <f>SUMIFS(Реестр!$C:$C,Реестр!$J:$J,H$4,Реестр!$E:$E,$C38)*IF($A38="-",-1,1)</f>
        <v>0</v>
      </c>
      <c r="I38" s="58">
        <f>SUMIFS(Реестр!$C:$C,Реестр!$J:$J,I$4,Реестр!$E:$E,$C38)*IF($A38="-",-1,1)</f>
        <v>0</v>
      </c>
      <c r="J38" s="58">
        <f>SUMIFS(Реестр!$C:$C,Реестр!$J:$J,J$4,Реестр!$E:$E,$C38)*IF($A38="-",-1,1)</f>
        <v>0</v>
      </c>
      <c r="K38" s="58">
        <f>SUMIFS(Реестр!$C:$C,Реестр!$J:$J,K$4,Реестр!$E:$E,$C38)*IF($A38="-",-1,1)</f>
        <v>0</v>
      </c>
      <c r="L38" s="58">
        <f>SUMIFS(Реестр!$C:$C,Реестр!$J:$J,L$4,Реестр!$E:$E,$C38)*IF($A38="-",-1,1)</f>
        <v>49870</v>
      </c>
      <c r="M38" s="58">
        <f>SUMIFS(Реестр!$C:$C,Реестр!$J:$J,M$4,Реестр!$E:$E,$C38)*IF($A38="-",-1,1)</f>
        <v>0</v>
      </c>
      <c r="N38" s="58">
        <f>SUMIFS(Реестр!$C:$C,Реестр!$J:$J,N$4,Реестр!$E:$E,$C38)*IF($A38="-",-1,1)</f>
        <v>0</v>
      </c>
      <c r="O38" s="58">
        <f>SUMIFS(Реестр!$C:$C,Реестр!$J:$J,O$4,Реестр!$E:$E,$C38)*IF($A38="-",-1,1)</f>
        <v>0</v>
      </c>
      <c r="P38" s="58">
        <f>SUMIFS(Реестр!$C:$C,Реестр!$J:$J,P$4,Реестр!$E:$E,$C38)*IF($A38="-",-1,1)</f>
        <v>36598</v>
      </c>
      <c r="Q38" s="58">
        <f>SUMIFS(Реестр!$C:$C,Реестр!$J:$J,Q$4,Реестр!$E:$E,$C38)*IF($A38="-",-1,1)</f>
        <v>0</v>
      </c>
      <c r="R38" s="58">
        <f>SUMIFS(Реестр!$C:$C,Реестр!$J:$J,R$4,Реестр!$E:$E,$C38)*IF($A38="-",-1,1)</f>
        <v>0</v>
      </c>
      <c r="S38" s="58">
        <f>SUMIFS(Реестр!$C:$C,Реестр!$J:$J,S$4,Реестр!$E:$E,$C38)*IF($A38="-",-1,1)</f>
        <v>0</v>
      </c>
      <c r="T38" s="58">
        <f>SUMIFS(Реестр!$C:$C,Реестр!$J:$J,T$4,Реестр!$E:$E,$C38)*IF($A38="-",-1,1)</f>
        <v>28836</v>
      </c>
      <c r="U38" s="58">
        <f>SUMIFS(Реестр!$C:$C,Реестр!$J:$J,U$4,Реестр!$E:$E,$C38)*IF($A38="-",-1,1)</f>
        <v>0</v>
      </c>
      <c r="V38" s="58">
        <f>SUMIFS(Реестр!$C:$C,Реестр!$J:$J,V$4,Реестр!$E:$E,$C38)*IF($A38="-",-1,1)</f>
        <v>0</v>
      </c>
      <c r="W38" s="58">
        <f>SUMIFS(Реестр!$C:$C,Реестр!$J:$J,W$4,Реестр!$E:$E,$C38)*IF($A38="-",-1,1)</f>
        <v>0</v>
      </c>
      <c r="X38" s="58">
        <f>SUMIFS(Реестр!$C:$C,Реестр!$J:$J,X$4,Реестр!$E:$E,$C38)*IF($A38="-",-1,1)</f>
        <v>54057</v>
      </c>
      <c r="Y38" s="58">
        <f>SUMIFS(Реестр!$C:$C,Реестр!$J:$J,Y$4,Реестр!$E:$E,$C38)*IF($A38="-",-1,1)</f>
        <v>0</v>
      </c>
      <c r="Z38" s="58">
        <f>SUMIFS(Реестр!$C:$C,Реестр!$J:$J,Z$4,Реестр!$E:$E,$C38)*IF($A38="-",-1,1)</f>
        <v>0</v>
      </c>
      <c r="AA38" s="58">
        <f>SUMIFS(Реестр!$C:$C,Реестр!$J:$J,AA$4,Реестр!$E:$E,$C38)*IF($A38="-",-1,1)</f>
        <v>0</v>
      </c>
      <c r="AB38" s="58">
        <f>SUMIFS(Реестр!$C:$C,Реестр!$J:$J,AB$4,Реестр!$E:$E,$C38)*IF($A38="-",-1,1)</f>
        <v>0</v>
      </c>
      <c r="AC38" s="58">
        <f>SUMIFS(Реестр!$C:$C,Реестр!$J:$J,AC$4,Реестр!$E:$E,$C38)*IF($A38="-",-1,1)</f>
        <v>38800</v>
      </c>
      <c r="AD38" s="58">
        <f>SUMIFS(Реестр!$C:$C,Реестр!$J:$J,AD$4,Реестр!$E:$E,$C38)*IF($A38="-",-1,1)</f>
        <v>0</v>
      </c>
      <c r="AE38" s="58">
        <f>SUMIFS(Реестр!$C:$C,Реестр!$J:$J,AE$4,Реестр!$E:$E,$C38)*IF($A38="-",-1,1)</f>
        <v>0</v>
      </c>
      <c r="AF38" s="58">
        <f>SUMIFS(Реестр!$C:$C,Реестр!$J:$J,AF$4,Реестр!$E:$E,$C38)*IF($A38="-",-1,1)</f>
        <v>0</v>
      </c>
      <c r="AG38" s="58">
        <f>SUMIFS(Реестр!$C:$C,Реестр!$J:$J,AG$4,Реестр!$E:$E,$C38)*IF($A38="-",-1,1)</f>
        <v>0</v>
      </c>
      <c r="AH38" s="58">
        <f>SUMIFS(Реестр!$C:$C,Реестр!$J:$J,AH$4,Реестр!$E:$E,$C38)*IF($A38="-",-1,1)</f>
        <v>0</v>
      </c>
      <c r="AI38" s="58">
        <f>SUMIFS(Реестр!$C:$C,Реестр!$J:$J,AI$4,Реестр!$E:$E,$C38)*IF($A38="-",-1,1)</f>
        <v>0</v>
      </c>
      <c r="AJ38" s="58">
        <f>SUMIFS(Реестр!$C:$C,Реестр!$J:$J,AJ$4,Реестр!$E:$E,$C38)*IF($A38="-",-1,1)</f>
        <v>0</v>
      </c>
      <c r="AK38" s="58">
        <f>SUMIFS(Реестр!$C:$C,Реестр!$J:$J,AK$4,Реестр!$E:$E,$C38)*IF($A38="-",-1,1)</f>
        <v>0</v>
      </c>
      <c r="AL38" s="58">
        <f>SUMIFS(Реестр!$C:$C,Реестр!$J:$J,AL$4,Реестр!$E:$E,$C38)*IF($A38="-",-1,1)</f>
        <v>0</v>
      </c>
      <c r="AM38" s="58">
        <f>SUMIFS(Реестр!$C:$C,Реестр!$J:$J,AM$4,Реестр!$E:$E,$C38)*IF($A38="-",-1,1)</f>
        <v>0</v>
      </c>
      <c r="AN38" s="58">
        <f>SUMIFS(Реестр!$C:$C,Реестр!$J:$J,AN$4,Реестр!$E:$E,$C38)*IF($A38="-",-1,1)</f>
        <v>0</v>
      </c>
      <c r="AO38" s="58">
        <f>SUMIFS(Реестр!$C:$C,Реестр!$J:$J,AO$4,Реестр!$E:$E,$C38)*IF($A38="-",-1,1)</f>
        <v>0</v>
      </c>
    </row>
    <row r="39" spans="1:41" s="1" customFormat="1" ht="18" customHeight="1" x14ac:dyDescent="0.3">
      <c r="A39" s="30" t="s">
        <v>86</v>
      </c>
      <c r="B39" s="31">
        <v>12606</v>
      </c>
      <c r="C39" s="32" t="s">
        <v>56</v>
      </c>
      <c r="D39" s="58">
        <f>SUMIFS(Реестр!$C:$C,Реестр!$J:$J,D$4,Реестр!$E:$E,$C39)*IF($A39="-",-1,1)</f>
        <v>0</v>
      </c>
      <c r="E39" s="58">
        <f>SUMIFS(Реестр!$C:$C,Реестр!$J:$J,E$4,Реестр!$E:$E,$C39)*IF($A39="-",-1,1)</f>
        <v>0</v>
      </c>
      <c r="F39" s="58">
        <f>SUMIFS(Реестр!$C:$C,Реестр!$J:$J,F$4,Реестр!$E:$E,$C39)*IF($A39="-",-1,1)</f>
        <v>0</v>
      </c>
      <c r="G39" s="58">
        <f>SUMIFS(Реестр!$C:$C,Реестр!$J:$J,G$4,Реестр!$E:$E,$C39)*IF($A39="-",-1,1)</f>
        <v>32777</v>
      </c>
      <c r="H39" s="58">
        <f>SUMIFS(Реестр!$C:$C,Реестр!$J:$J,H$4,Реестр!$E:$E,$C39)*IF($A39="-",-1,1)</f>
        <v>0</v>
      </c>
      <c r="I39" s="58">
        <f>SUMIFS(Реестр!$C:$C,Реестр!$J:$J,I$4,Реестр!$E:$E,$C39)*IF($A39="-",-1,1)</f>
        <v>0</v>
      </c>
      <c r="J39" s="58">
        <f>SUMIFS(Реестр!$C:$C,Реестр!$J:$J,J$4,Реестр!$E:$E,$C39)*IF($A39="-",-1,1)</f>
        <v>0</v>
      </c>
      <c r="K39" s="58">
        <f>SUMIFS(Реестр!$C:$C,Реестр!$J:$J,K$4,Реестр!$E:$E,$C39)*IF($A39="-",-1,1)</f>
        <v>0</v>
      </c>
      <c r="L39" s="58">
        <f>SUMIFS(Реестр!$C:$C,Реестр!$J:$J,L$4,Реестр!$E:$E,$C39)*IF($A39="-",-1,1)</f>
        <v>22884</v>
      </c>
      <c r="M39" s="58">
        <f>SUMIFS(Реестр!$C:$C,Реестр!$J:$J,M$4,Реестр!$E:$E,$C39)*IF($A39="-",-1,1)</f>
        <v>0</v>
      </c>
      <c r="N39" s="58">
        <f>SUMIFS(Реестр!$C:$C,Реестр!$J:$J,N$4,Реестр!$E:$E,$C39)*IF($A39="-",-1,1)</f>
        <v>0</v>
      </c>
      <c r="O39" s="58">
        <f>SUMIFS(Реестр!$C:$C,Реестр!$J:$J,O$4,Реестр!$E:$E,$C39)*IF($A39="-",-1,1)</f>
        <v>0</v>
      </c>
      <c r="P39" s="58">
        <f>SUMIFS(Реестр!$C:$C,Реестр!$J:$J,P$4,Реестр!$E:$E,$C39)*IF($A39="-",-1,1)</f>
        <v>23871</v>
      </c>
      <c r="Q39" s="58">
        <f>SUMIFS(Реестр!$C:$C,Реестр!$J:$J,Q$4,Реестр!$E:$E,$C39)*IF($A39="-",-1,1)</f>
        <v>0</v>
      </c>
      <c r="R39" s="58">
        <f>SUMIFS(Реестр!$C:$C,Реестр!$J:$J,R$4,Реестр!$E:$E,$C39)*IF($A39="-",-1,1)</f>
        <v>0</v>
      </c>
      <c r="S39" s="58">
        <f>SUMIFS(Реестр!$C:$C,Реестр!$J:$J,S$4,Реестр!$E:$E,$C39)*IF($A39="-",-1,1)</f>
        <v>0</v>
      </c>
      <c r="T39" s="58">
        <f>SUMIFS(Реестр!$C:$C,Реестр!$J:$J,T$4,Реестр!$E:$E,$C39)*IF($A39="-",-1,1)</f>
        <v>28215</v>
      </c>
      <c r="U39" s="58">
        <f>SUMIFS(Реестр!$C:$C,Реестр!$J:$J,U$4,Реестр!$E:$E,$C39)*IF($A39="-",-1,1)</f>
        <v>0</v>
      </c>
      <c r="V39" s="58">
        <f>SUMIFS(Реестр!$C:$C,Реестр!$J:$J,V$4,Реестр!$E:$E,$C39)*IF($A39="-",-1,1)</f>
        <v>0</v>
      </c>
      <c r="W39" s="58">
        <f>SUMIFS(Реестр!$C:$C,Реестр!$J:$J,W$4,Реестр!$E:$E,$C39)*IF($A39="-",-1,1)</f>
        <v>0</v>
      </c>
      <c r="X39" s="58">
        <f>SUMIFS(Реестр!$C:$C,Реестр!$J:$J,X$4,Реестр!$E:$E,$C39)*IF($A39="-",-1,1)</f>
        <v>35683</v>
      </c>
      <c r="Y39" s="58">
        <f>SUMIFS(Реестр!$C:$C,Реестр!$J:$J,Y$4,Реестр!$E:$E,$C39)*IF($A39="-",-1,1)</f>
        <v>0</v>
      </c>
      <c r="Z39" s="58">
        <f>SUMIFS(Реестр!$C:$C,Реестр!$J:$J,Z$4,Реестр!$E:$E,$C39)*IF($A39="-",-1,1)</f>
        <v>0</v>
      </c>
      <c r="AA39" s="58">
        <f>SUMIFS(Реестр!$C:$C,Реестр!$J:$J,AA$4,Реестр!$E:$E,$C39)*IF($A39="-",-1,1)</f>
        <v>0</v>
      </c>
      <c r="AB39" s="58">
        <f>SUMIFS(Реестр!$C:$C,Реестр!$J:$J,AB$4,Реестр!$E:$E,$C39)*IF($A39="-",-1,1)</f>
        <v>0</v>
      </c>
      <c r="AC39" s="58">
        <f>SUMIFS(Реестр!$C:$C,Реестр!$J:$J,AC$4,Реестр!$E:$E,$C39)*IF($A39="-",-1,1)</f>
        <v>14714</v>
      </c>
      <c r="AD39" s="58">
        <f>SUMIFS(Реестр!$C:$C,Реестр!$J:$J,AD$4,Реестр!$E:$E,$C39)*IF($A39="-",-1,1)</f>
        <v>0</v>
      </c>
      <c r="AE39" s="58">
        <f>SUMIFS(Реестр!$C:$C,Реестр!$J:$J,AE$4,Реестр!$E:$E,$C39)*IF($A39="-",-1,1)</f>
        <v>0</v>
      </c>
      <c r="AF39" s="58">
        <f>SUMIFS(Реестр!$C:$C,Реестр!$J:$J,AF$4,Реестр!$E:$E,$C39)*IF($A39="-",-1,1)</f>
        <v>0</v>
      </c>
      <c r="AG39" s="58">
        <f>SUMIFS(Реестр!$C:$C,Реестр!$J:$J,AG$4,Реестр!$E:$E,$C39)*IF($A39="-",-1,1)</f>
        <v>0</v>
      </c>
      <c r="AH39" s="58">
        <f>SUMIFS(Реестр!$C:$C,Реестр!$J:$J,AH$4,Реестр!$E:$E,$C39)*IF($A39="-",-1,1)</f>
        <v>0</v>
      </c>
      <c r="AI39" s="58">
        <f>SUMIFS(Реестр!$C:$C,Реестр!$J:$J,AI$4,Реестр!$E:$E,$C39)*IF($A39="-",-1,1)</f>
        <v>0</v>
      </c>
      <c r="AJ39" s="58">
        <f>SUMIFS(Реестр!$C:$C,Реестр!$J:$J,AJ$4,Реестр!$E:$E,$C39)*IF($A39="-",-1,1)</f>
        <v>0</v>
      </c>
      <c r="AK39" s="58">
        <f>SUMIFS(Реестр!$C:$C,Реестр!$J:$J,AK$4,Реестр!$E:$E,$C39)*IF($A39="-",-1,1)</f>
        <v>0</v>
      </c>
      <c r="AL39" s="58">
        <f>SUMIFS(Реестр!$C:$C,Реестр!$J:$J,AL$4,Реестр!$E:$E,$C39)*IF($A39="-",-1,1)</f>
        <v>0</v>
      </c>
      <c r="AM39" s="58">
        <f>SUMIFS(Реестр!$C:$C,Реестр!$J:$J,AM$4,Реестр!$E:$E,$C39)*IF($A39="-",-1,1)</f>
        <v>0</v>
      </c>
      <c r="AN39" s="58">
        <f>SUMIFS(Реестр!$C:$C,Реестр!$J:$J,AN$4,Реестр!$E:$E,$C39)*IF($A39="-",-1,1)</f>
        <v>0</v>
      </c>
      <c r="AO39" s="58">
        <f>SUMIFS(Реестр!$C:$C,Реестр!$J:$J,AO$4,Реестр!$E:$E,$C39)*IF($A39="-",-1,1)</f>
        <v>0</v>
      </c>
    </row>
    <row r="40" spans="1:41" s="1" customFormat="1" ht="18" customHeight="1" x14ac:dyDescent="0.3">
      <c r="A40" s="30" t="s">
        <v>86</v>
      </c>
      <c r="B40" s="31">
        <v>12607</v>
      </c>
      <c r="C40" s="32" t="s">
        <v>57</v>
      </c>
      <c r="D40" s="58">
        <f>SUMIFS(Реестр!$C:$C,Реестр!$J:$J,D$4,Реестр!$E:$E,$C40)*IF($A40="-",-1,1)</f>
        <v>0</v>
      </c>
      <c r="E40" s="58">
        <f>SUMIFS(Реестр!$C:$C,Реестр!$J:$J,E$4,Реестр!$E:$E,$C40)*IF($A40="-",-1,1)</f>
        <v>0</v>
      </c>
      <c r="F40" s="58">
        <f>SUMIFS(Реестр!$C:$C,Реестр!$J:$J,F$4,Реестр!$E:$E,$C40)*IF($A40="-",-1,1)</f>
        <v>0</v>
      </c>
      <c r="G40" s="58">
        <f>SUMIFS(Реестр!$C:$C,Реестр!$J:$J,G$4,Реестр!$E:$E,$C40)*IF($A40="-",-1,1)</f>
        <v>26167</v>
      </c>
      <c r="H40" s="58">
        <f>SUMIFS(Реестр!$C:$C,Реестр!$J:$J,H$4,Реестр!$E:$E,$C40)*IF($A40="-",-1,1)</f>
        <v>0</v>
      </c>
      <c r="I40" s="58">
        <f>SUMIFS(Реестр!$C:$C,Реестр!$J:$J,I$4,Реестр!$E:$E,$C40)*IF($A40="-",-1,1)</f>
        <v>0</v>
      </c>
      <c r="J40" s="58">
        <f>SUMIFS(Реестр!$C:$C,Реестр!$J:$J,J$4,Реестр!$E:$E,$C40)*IF($A40="-",-1,1)</f>
        <v>0</v>
      </c>
      <c r="K40" s="58">
        <f>SUMIFS(Реестр!$C:$C,Реестр!$J:$J,K$4,Реестр!$E:$E,$C40)*IF($A40="-",-1,1)</f>
        <v>0</v>
      </c>
      <c r="L40" s="58">
        <f>SUMIFS(Реестр!$C:$C,Реестр!$J:$J,L$4,Реестр!$E:$E,$C40)*IF($A40="-",-1,1)</f>
        <v>24115</v>
      </c>
      <c r="M40" s="58">
        <f>SUMIFS(Реестр!$C:$C,Реестр!$J:$J,M$4,Реестр!$E:$E,$C40)*IF($A40="-",-1,1)</f>
        <v>0</v>
      </c>
      <c r="N40" s="58">
        <f>SUMIFS(Реестр!$C:$C,Реестр!$J:$J,N$4,Реестр!$E:$E,$C40)*IF($A40="-",-1,1)</f>
        <v>0</v>
      </c>
      <c r="O40" s="58">
        <f>SUMIFS(Реестр!$C:$C,Реестр!$J:$J,O$4,Реестр!$E:$E,$C40)*IF($A40="-",-1,1)</f>
        <v>0</v>
      </c>
      <c r="P40" s="58">
        <f>SUMIFS(Реестр!$C:$C,Реестр!$J:$J,P$4,Реестр!$E:$E,$C40)*IF($A40="-",-1,1)</f>
        <v>13278</v>
      </c>
      <c r="Q40" s="58">
        <f>SUMIFS(Реестр!$C:$C,Реестр!$J:$J,Q$4,Реестр!$E:$E,$C40)*IF($A40="-",-1,1)</f>
        <v>0</v>
      </c>
      <c r="R40" s="58">
        <f>SUMIFS(Реестр!$C:$C,Реестр!$J:$J,R$4,Реестр!$E:$E,$C40)*IF($A40="-",-1,1)</f>
        <v>0</v>
      </c>
      <c r="S40" s="58">
        <f>SUMIFS(Реестр!$C:$C,Реестр!$J:$J,S$4,Реестр!$E:$E,$C40)*IF($A40="-",-1,1)</f>
        <v>0</v>
      </c>
      <c r="T40" s="58">
        <f>SUMIFS(Реестр!$C:$C,Реестр!$J:$J,T$4,Реестр!$E:$E,$C40)*IF($A40="-",-1,1)</f>
        <v>36448</v>
      </c>
      <c r="U40" s="58">
        <f>SUMIFS(Реестр!$C:$C,Реестр!$J:$J,U$4,Реестр!$E:$E,$C40)*IF($A40="-",-1,1)</f>
        <v>0</v>
      </c>
      <c r="V40" s="58">
        <f>SUMIFS(Реестр!$C:$C,Реестр!$J:$J,V$4,Реестр!$E:$E,$C40)*IF($A40="-",-1,1)</f>
        <v>0</v>
      </c>
      <c r="W40" s="58">
        <f>SUMIFS(Реестр!$C:$C,Реестр!$J:$J,W$4,Реестр!$E:$E,$C40)*IF($A40="-",-1,1)</f>
        <v>0</v>
      </c>
      <c r="X40" s="58">
        <f>SUMIFS(Реестр!$C:$C,Реестр!$J:$J,X$4,Реестр!$E:$E,$C40)*IF($A40="-",-1,1)</f>
        <v>29518</v>
      </c>
      <c r="Y40" s="58">
        <f>SUMIFS(Реестр!$C:$C,Реестр!$J:$J,Y$4,Реестр!$E:$E,$C40)*IF($A40="-",-1,1)</f>
        <v>0</v>
      </c>
      <c r="Z40" s="58">
        <f>SUMIFS(Реестр!$C:$C,Реестр!$J:$J,Z$4,Реестр!$E:$E,$C40)*IF($A40="-",-1,1)</f>
        <v>0</v>
      </c>
      <c r="AA40" s="58">
        <f>SUMIFS(Реестр!$C:$C,Реестр!$J:$J,AA$4,Реестр!$E:$E,$C40)*IF($A40="-",-1,1)</f>
        <v>0</v>
      </c>
      <c r="AB40" s="58">
        <f>SUMIFS(Реестр!$C:$C,Реестр!$J:$J,AB$4,Реестр!$E:$E,$C40)*IF($A40="-",-1,1)</f>
        <v>0</v>
      </c>
      <c r="AC40" s="58">
        <f>SUMIFS(Реестр!$C:$C,Реестр!$J:$J,AC$4,Реестр!$E:$E,$C40)*IF($A40="-",-1,1)</f>
        <v>55518</v>
      </c>
      <c r="AD40" s="58">
        <f>SUMIFS(Реестр!$C:$C,Реестр!$J:$J,AD$4,Реестр!$E:$E,$C40)*IF($A40="-",-1,1)</f>
        <v>0</v>
      </c>
      <c r="AE40" s="58">
        <f>SUMIFS(Реестр!$C:$C,Реестр!$J:$J,AE$4,Реестр!$E:$E,$C40)*IF($A40="-",-1,1)</f>
        <v>0</v>
      </c>
      <c r="AF40" s="58">
        <f>SUMIFS(Реестр!$C:$C,Реестр!$J:$J,AF$4,Реестр!$E:$E,$C40)*IF($A40="-",-1,1)</f>
        <v>0</v>
      </c>
      <c r="AG40" s="58">
        <f>SUMIFS(Реестр!$C:$C,Реестр!$J:$J,AG$4,Реестр!$E:$E,$C40)*IF($A40="-",-1,1)</f>
        <v>0</v>
      </c>
      <c r="AH40" s="58">
        <f>SUMIFS(Реестр!$C:$C,Реестр!$J:$J,AH$4,Реестр!$E:$E,$C40)*IF($A40="-",-1,1)</f>
        <v>0</v>
      </c>
      <c r="AI40" s="58">
        <f>SUMIFS(Реестр!$C:$C,Реестр!$J:$J,AI$4,Реестр!$E:$E,$C40)*IF($A40="-",-1,1)</f>
        <v>0</v>
      </c>
      <c r="AJ40" s="58">
        <f>SUMIFS(Реестр!$C:$C,Реестр!$J:$J,AJ$4,Реестр!$E:$E,$C40)*IF($A40="-",-1,1)</f>
        <v>0</v>
      </c>
      <c r="AK40" s="58">
        <f>SUMIFS(Реестр!$C:$C,Реестр!$J:$J,AK$4,Реестр!$E:$E,$C40)*IF($A40="-",-1,1)</f>
        <v>0</v>
      </c>
      <c r="AL40" s="58">
        <f>SUMIFS(Реестр!$C:$C,Реестр!$J:$J,AL$4,Реестр!$E:$E,$C40)*IF($A40="-",-1,1)</f>
        <v>0</v>
      </c>
      <c r="AM40" s="58">
        <f>SUMIFS(Реестр!$C:$C,Реестр!$J:$J,AM$4,Реестр!$E:$E,$C40)*IF($A40="-",-1,1)</f>
        <v>0</v>
      </c>
      <c r="AN40" s="58">
        <f>SUMIFS(Реестр!$C:$C,Реестр!$J:$J,AN$4,Реестр!$E:$E,$C40)*IF($A40="-",-1,1)</f>
        <v>0</v>
      </c>
      <c r="AO40" s="58">
        <f>SUMIFS(Реестр!$C:$C,Реестр!$J:$J,AO$4,Реестр!$E:$E,$C40)*IF($A40="-",-1,1)</f>
        <v>0</v>
      </c>
    </row>
    <row r="41" spans="1:41" s="1" customFormat="1" ht="18" customHeight="1" x14ac:dyDescent="0.3">
      <c r="A41" s="30" t="s">
        <v>86</v>
      </c>
      <c r="B41" s="31">
        <v>12608</v>
      </c>
      <c r="C41" s="32" t="s">
        <v>58</v>
      </c>
      <c r="D41" s="58">
        <f>SUMIFS(Реестр!$C:$C,Реестр!$J:$J,D$4,Реестр!$E:$E,$C41)*IF($A41="-",-1,1)</f>
        <v>0</v>
      </c>
      <c r="E41" s="58">
        <f>SUMIFS(Реестр!$C:$C,Реестр!$J:$J,E$4,Реестр!$E:$E,$C41)*IF($A41="-",-1,1)</f>
        <v>0</v>
      </c>
      <c r="F41" s="58">
        <f>SUMIFS(Реестр!$C:$C,Реестр!$J:$J,F$4,Реестр!$E:$E,$C41)*IF($A41="-",-1,1)</f>
        <v>0</v>
      </c>
      <c r="G41" s="58">
        <f>SUMIFS(Реестр!$C:$C,Реестр!$J:$J,G$4,Реестр!$E:$E,$C41)*IF($A41="-",-1,1)</f>
        <v>35452</v>
      </c>
      <c r="H41" s="58">
        <f>SUMIFS(Реестр!$C:$C,Реестр!$J:$J,H$4,Реестр!$E:$E,$C41)*IF($A41="-",-1,1)</f>
        <v>0</v>
      </c>
      <c r="I41" s="58">
        <f>SUMIFS(Реестр!$C:$C,Реестр!$J:$J,I$4,Реестр!$E:$E,$C41)*IF($A41="-",-1,1)</f>
        <v>0</v>
      </c>
      <c r="J41" s="58">
        <f>SUMIFS(Реестр!$C:$C,Реестр!$J:$J,J$4,Реестр!$E:$E,$C41)*IF($A41="-",-1,1)</f>
        <v>0</v>
      </c>
      <c r="K41" s="58">
        <f>SUMIFS(Реестр!$C:$C,Реестр!$J:$J,K$4,Реестр!$E:$E,$C41)*IF($A41="-",-1,1)</f>
        <v>0</v>
      </c>
      <c r="L41" s="58">
        <f>SUMIFS(Реестр!$C:$C,Реестр!$J:$J,L$4,Реестр!$E:$E,$C41)*IF($A41="-",-1,1)</f>
        <v>35217</v>
      </c>
      <c r="M41" s="58">
        <f>SUMIFS(Реестр!$C:$C,Реестр!$J:$J,M$4,Реестр!$E:$E,$C41)*IF($A41="-",-1,1)</f>
        <v>0</v>
      </c>
      <c r="N41" s="58">
        <f>SUMIFS(Реестр!$C:$C,Реестр!$J:$J,N$4,Реестр!$E:$E,$C41)*IF($A41="-",-1,1)</f>
        <v>0</v>
      </c>
      <c r="O41" s="58">
        <f>SUMIFS(Реестр!$C:$C,Реестр!$J:$J,O$4,Реестр!$E:$E,$C41)*IF($A41="-",-1,1)</f>
        <v>0</v>
      </c>
      <c r="P41" s="58">
        <f>SUMIFS(Реестр!$C:$C,Реестр!$J:$J,P$4,Реестр!$E:$E,$C41)*IF($A41="-",-1,1)</f>
        <v>17664</v>
      </c>
      <c r="Q41" s="58">
        <f>SUMIFS(Реестр!$C:$C,Реестр!$J:$J,Q$4,Реестр!$E:$E,$C41)*IF($A41="-",-1,1)</f>
        <v>0</v>
      </c>
      <c r="R41" s="58">
        <f>SUMIFS(Реестр!$C:$C,Реестр!$J:$J,R$4,Реестр!$E:$E,$C41)*IF($A41="-",-1,1)</f>
        <v>0</v>
      </c>
      <c r="S41" s="58">
        <f>SUMIFS(Реестр!$C:$C,Реестр!$J:$J,S$4,Реестр!$E:$E,$C41)*IF($A41="-",-1,1)</f>
        <v>0</v>
      </c>
      <c r="T41" s="58">
        <f>SUMIFS(Реестр!$C:$C,Реестр!$J:$J,T$4,Реестр!$E:$E,$C41)*IF($A41="-",-1,1)</f>
        <v>57207</v>
      </c>
      <c r="U41" s="58">
        <f>SUMIFS(Реестр!$C:$C,Реестр!$J:$J,U$4,Реестр!$E:$E,$C41)*IF($A41="-",-1,1)</f>
        <v>0</v>
      </c>
      <c r="V41" s="58">
        <f>SUMIFS(Реестр!$C:$C,Реестр!$J:$J,V$4,Реестр!$E:$E,$C41)*IF($A41="-",-1,1)</f>
        <v>0</v>
      </c>
      <c r="W41" s="58">
        <f>SUMIFS(Реестр!$C:$C,Реестр!$J:$J,W$4,Реестр!$E:$E,$C41)*IF($A41="-",-1,1)</f>
        <v>0</v>
      </c>
      <c r="X41" s="58">
        <f>SUMIFS(Реестр!$C:$C,Реестр!$J:$J,X$4,Реестр!$E:$E,$C41)*IF($A41="-",-1,1)</f>
        <v>50431</v>
      </c>
      <c r="Y41" s="58">
        <f>SUMIFS(Реестр!$C:$C,Реестр!$J:$J,Y$4,Реестр!$E:$E,$C41)*IF($A41="-",-1,1)</f>
        <v>0</v>
      </c>
      <c r="Z41" s="58">
        <f>SUMIFS(Реестр!$C:$C,Реестр!$J:$J,Z$4,Реестр!$E:$E,$C41)*IF($A41="-",-1,1)</f>
        <v>0</v>
      </c>
      <c r="AA41" s="58">
        <f>SUMIFS(Реестр!$C:$C,Реестр!$J:$J,AA$4,Реестр!$E:$E,$C41)*IF($A41="-",-1,1)</f>
        <v>0</v>
      </c>
      <c r="AB41" s="58">
        <f>SUMIFS(Реестр!$C:$C,Реестр!$J:$J,AB$4,Реестр!$E:$E,$C41)*IF($A41="-",-1,1)</f>
        <v>0</v>
      </c>
      <c r="AC41" s="58">
        <f>SUMIFS(Реестр!$C:$C,Реестр!$J:$J,AC$4,Реестр!$E:$E,$C41)*IF($A41="-",-1,1)</f>
        <v>27609</v>
      </c>
      <c r="AD41" s="58">
        <f>SUMIFS(Реестр!$C:$C,Реестр!$J:$J,AD$4,Реестр!$E:$E,$C41)*IF($A41="-",-1,1)</f>
        <v>0</v>
      </c>
      <c r="AE41" s="58">
        <f>SUMIFS(Реестр!$C:$C,Реестр!$J:$J,AE$4,Реестр!$E:$E,$C41)*IF($A41="-",-1,1)</f>
        <v>0</v>
      </c>
      <c r="AF41" s="58">
        <f>SUMIFS(Реестр!$C:$C,Реестр!$J:$J,AF$4,Реестр!$E:$E,$C41)*IF($A41="-",-1,1)</f>
        <v>0</v>
      </c>
      <c r="AG41" s="58">
        <f>SUMIFS(Реестр!$C:$C,Реестр!$J:$J,AG$4,Реестр!$E:$E,$C41)*IF($A41="-",-1,1)</f>
        <v>0</v>
      </c>
      <c r="AH41" s="58">
        <f>SUMIFS(Реестр!$C:$C,Реестр!$J:$J,AH$4,Реестр!$E:$E,$C41)*IF($A41="-",-1,1)</f>
        <v>0</v>
      </c>
      <c r="AI41" s="58">
        <f>SUMIFS(Реестр!$C:$C,Реестр!$J:$J,AI$4,Реестр!$E:$E,$C41)*IF($A41="-",-1,1)</f>
        <v>0</v>
      </c>
      <c r="AJ41" s="58">
        <f>SUMIFS(Реестр!$C:$C,Реестр!$J:$J,AJ$4,Реестр!$E:$E,$C41)*IF($A41="-",-1,1)</f>
        <v>0</v>
      </c>
      <c r="AK41" s="58">
        <f>SUMIFS(Реестр!$C:$C,Реестр!$J:$J,AK$4,Реестр!$E:$E,$C41)*IF($A41="-",-1,1)</f>
        <v>0</v>
      </c>
      <c r="AL41" s="58">
        <f>SUMIFS(Реестр!$C:$C,Реестр!$J:$J,AL$4,Реестр!$E:$E,$C41)*IF($A41="-",-1,1)</f>
        <v>0</v>
      </c>
      <c r="AM41" s="58">
        <f>SUMIFS(Реестр!$C:$C,Реестр!$J:$J,AM$4,Реестр!$E:$E,$C41)*IF($A41="-",-1,1)</f>
        <v>0</v>
      </c>
      <c r="AN41" s="58">
        <f>SUMIFS(Реестр!$C:$C,Реестр!$J:$J,AN$4,Реестр!$E:$E,$C41)*IF($A41="-",-1,1)</f>
        <v>0</v>
      </c>
      <c r="AO41" s="58">
        <f>SUMIFS(Реестр!$C:$C,Реестр!$J:$J,AO$4,Реестр!$E:$E,$C41)*IF($A41="-",-1,1)</f>
        <v>0</v>
      </c>
    </row>
    <row r="42" spans="1:41" s="1" customFormat="1" ht="18" customHeight="1" x14ac:dyDescent="0.3">
      <c r="A42" s="30" t="s">
        <v>86</v>
      </c>
      <c r="B42" s="31">
        <v>12609</v>
      </c>
      <c r="C42" s="32" t="s">
        <v>59</v>
      </c>
      <c r="D42" s="58">
        <f>SUMIFS(Реестр!$C:$C,Реестр!$J:$J,D$4,Реестр!$E:$E,$C42)*IF($A42="-",-1,1)</f>
        <v>0</v>
      </c>
      <c r="E42" s="58">
        <f>SUMIFS(Реестр!$C:$C,Реестр!$J:$J,E$4,Реестр!$E:$E,$C42)*IF($A42="-",-1,1)</f>
        <v>0</v>
      </c>
      <c r="F42" s="58">
        <f>SUMIFS(Реестр!$C:$C,Реестр!$J:$J,F$4,Реестр!$E:$E,$C42)*IF($A42="-",-1,1)</f>
        <v>0</v>
      </c>
      <c r="G42" s="58">
        <f>SUMIFS(Реестр!$C:$C,Реестр!$J:$J,G$4,Реестр!$E:$E,$C42)*IF($A42="-",-1,1)</f>
        <v>40009</v>
      </c>
      <c r="H42" s="58">
        <f>SUMIFS(Реестр!$C:$C,Реестр!$J:$J,H$4,Реестр!$E:$E,$C42)*IF($A42="-",-1,1)</f>
        <v>0</v>
      </c>
      <c r="I42" s="58">
        <f>SUMIFS(Реестр!$C:$C,Реестр!$J:$J,I$4,Реестр!$E:$E,$C42)*IF($A42="-",-1,1)</f>
        <v>0</v>
      </c>
      <c r="J42" s="58">
        <f>SUMIFS(Реестр!$C:$C,Реестр!$J:$J,J$4,Реестр!$E:$E,$C42)*IF($A42="-",-1,1)</f>
        <v>0</v>
      </c>
      <c r="K42" s="58">
        <f>SUMIFS(Реестр!$C:$C,Реестр!$J:$J,K$4,Реестр!$E:$E,$C42)*IF($A42="-",-1,1)</f>
        <v>0</v>
      </c>
      <c r="L42" s="58">
        <f>SUMIFS(Реестр!$C:$C,Реестр!$J:$J,L$4,Реестр!$E:$E,$C42)*IF($A42="-",-1,1)</f>
        <v>49998</v>
      </c>
      <c r="M42" s="58">
        <f>SUMIFS(Реестр!$C:$C,Реестр!$J:$J,M$4,Реестр!$E:$E,$C42)*IF($A42="-",-1,1)</f>
        <v>0</v>
      </c>
      <c r="N42" s="58">
        <f>SUMIFS(Реестр!$C:$C,Реестр!$J:$J,N$4,Реестр!$E:$E,$C42)*IF($A42="-",-1,1)</f>
        <v>0</v>
      </c>
      <c r="O42" s="58">
        <f>SUMIFS(Реестр!$C:$C,Реестр!$J:$J,O$4,Реестр!$E:$E,$C42)*IF($A42="-",-1,1)</f>
        <v>0</v>
      </c>
      <c r="P42" s="58">
        <f>SUMIFS(Реестр!$C:$C,Реестр!$J:$J,P$4,Реестр!$E:$E,$C42)*IF($A42="-",-1,1)</f>
        <v>59870</v>
      </c>
      <c r="Q42" s="58">
        <f>SUMIFS(Реестр!$C:$C,Реестр!$J:$J,Q$4,Реестр!$E:$E,$C42)*IF($A42="-",-1,1)</f>
        <v>0</v>
      </c>
      <c r="R42" s="58">
        <f>SUMIFS(Реестр!$C:$C,Реестр!$J:$J,R$4,Реестр!$E:$E,$C42)*IF($A42="-",-1,1)</f>
        <v>0</v>
      </c>
      <c r="S42" s="58">
        <f>SUMIFS(Реестр!$C:$C,Реестр!$J:$J,S$4,Реестр!$E:$E,$C42)*IF($A42="-",-1,1)</f>
        <v>0</v>
      </c>
      <c r="T42" s="58">
        <f>SUMIFS(Реестр!$C:$C,Реестр!$J:$J,T$4,Реестр!$E:$E,$C42)*IF($A42="-",-1,1)</f>
        <v>41547</v>
      </c>
      <c r="U42" s="58">
        <f>SUMIFS(Реестр!$C:$C,Реестр!$J:$J,U$4,Реестр!$E:$E,$C42)*IF($A42="-",-1,1)</f>
        <v>0</v>
      </c>
      <c r="V42" s="58">
        <f>SUMIFS(Реестр!$C:$C,Реестр!$J:$J,V$4,Реестр!$E:$E,$C42)*IF($A42="-",-1,1)</f>
        <v>0</v>
      </c>
      <c r="W42" s="58">
        <f>SUMIFS(Реестр!$C:$C,Реестр!$J:$J,W$4,Реестр!$E:$E,$C42)*IF($A42="-",-1,1)</f>
        <v>0</v>
      </c>
      <c r="X42" s="58">
        <f>SUMIFS(Реестр!$C:$C,Реестр!$J:$J,X$4,Реестр!$E:$E,$C42)*IF($A42="-",-1,1)</f>
        <v>15261</v>
      </c>
      <c r="Y42" s="58">
        <f>SUMIFS(Реестр!$C:$C,Реестр!$J:$J,Y$4,Реестр!$E:$E,$C42)*IF($A42="-",-1,1)</f>
        <v>0</v>
      </c>
      <c r="Z42" s="58">
        <f>SUMIFS(Реестр!$C:$C,Реестр!$J:$J,Z$4,Реестр!$E:$E,$C42)*IF($A42="-",-1,1)</f>
        <v>0</v>
      </c>
      <c r="AA42" s="58">
        <f>SUMIFS(Реестр!$C:$C,Реестр!$J:$J,AA$4,Реестр!$E:$E,$C42)*IF($A42="-",-1,1)</f>
        <v>0</v>
      </c>
      <c r="AB42" s="58">
        <f>SUMIFS(Реестр!$C:$C,Реестр!$J:$J,AB$4,Реестр!$E:$E,$C42)*IF($A42="-",-1,1)</f>
        <v>0</v>
      </c>
      <c r="AC42" s="58">
        <f>SUMIFS(Реестр!$C:$C,Реестр!$J:$J,AC$4,Реестр!$E:$E,$C42)*IF($A42="-",-1,1)</f>
        <v>19293</v>
      </c>
      <c r="AD42" s="58">
        <f>SUMIFS(Реестр!$C:$C,Реестр!$J:$J,AD$4,Реестр!$E:$E,$C42)*IF($A42="-",-1,1)</f>
        <v>0</v>
      </c>
      <c r="AE42" s="58">
        <f>SUMIFS(Реестр!$C:$C,Реестр!$J:$J,AE$4,Реестр!$E:$E,$C42)*IF($A42="-",-1,1)</f>
        <v>0</v>
      </c>
      <c r="AF42" s="58">
        <f>SUMIFS(Реестр!$C:$C,Реестр!$J:$J,AF$4,Реестр!$E:$E,$C42)*IF($A42="-",-1,1)</f>
        <v>0</v>
      </c>
      <c r="AG42" s="58">
        <f>SUMIFS(Реестр!$C:$C,Реестр!$J:$J,AG$4,Реестр!$E:$E,$C42)*IF($A42="-",-1,1)</f>
        <v>0</v>
      </c>
      <c r="AH42" s="58">
        <f>SUMIFS(Реестр!$C:$C,Реестр!$J:$J,AH$4,Реестр!$E:$E,$C42)*IF($A42="-",-1,1)</f>
        <v>0</v>
      </c>
      <c r="AI42" s="58">
        <f>SUMIFS(Реестр!$C:$C,Реестр!$J:$J,AI$4,Реестр!$E:$E,$C42)*IF($A42="-",-1,1)</f>
        <v>0</v>
      </c>
      <c r="AJ42" s="58">
        <f>SUMIFS(Реестр!$C:$C,Реестр!$J:$J,AJ$4,Реестр!$E:$E,$C42)*IF($A42="-",-1,1)</f>
        <v>0</v>
      </c>
      <c r="AK42" s="58">
        <f>SUMIFS(Реестр!$C:$C,Реестр!$J:$J,AK$4,Реестр!$E:$E,$C42)*IF($A42="-",-1,1)</f>
        <v>0</v>
      </c>
      <c r="AL42" s="58">
        <f>SUMIFS(Реестр!$C:$C,Реестр!$J:$J,AL$4,Реестр!$E:$E,$C42)*IF($A42="-",-1,1)</f>
        <v>0</v>
      </c>
      <c r="AM42" s="58">
        <f>SUMIFS(Реестр!$C:$C,Реестр!$J:$J,AM$4,Реестр!$E:$E,$C42)*IF($A42="-",-1,1)</f>
        <v>0</v>
      </c>
      <c r="AN42" s="58">
        <f>SUMIFS(Реестр!$C:$C,Реестр!$J:$J,AN$4,Реестр!$E:$E,$C42)*IF($A42="-",-1,1)</f>
        <v>0</v>
      </c>
      <c r="AO42" s="58">
        <f>SUMIFS(Реестр!$C:$C,Реестр!$J:$J,AO$4,Реестр!$E:$E,$C42)*IF($A42="-",-1,1)</f>
        <v>0</v>
      </c>
    </row>
    <row r="43" spans="1:41" s="1" customFormat="1" ht="18" customHeight="1" thickBot="1" x14ac:dyDescent="0.35">
      <c r="A43" s="36"/>
      <c r="B43" s="37">
        <v>19999</v>
      </c>
      <c r="C43" s="38" t="s">
        <v>60</v>
      </c>
      <c r="D43" s="62">
        <f t="shared" ref="D43:O43" si="16">D5-D8</f>
        <v>0</v>
      </c>
      <c r="E43" s="62">
        <f t="shared" si="16"/>
        <v>1449608.46</v>
      </c>
      <c r="F43" s="62">
        <f t="shared" si="16"/>
        <v>647475.01</v>
      </c>
      <c r="G43" s="62">
        <f t="shared" si="16"/>
        <v>-3315278.0599999991</v>
      </c>
      <c r="H43" s="62">
        <f t="shared" si="16"/>
        <v>2472542.9499999997</v>
      </c>
      <c r="I43" s="62">
        <f t="shared" si="16"/>
        <v>1317754.0900000001</v>
      </c>
      <c r="J43" s="62">
        <f t="shared" si="16"/>
        <v>-553184.24000000069</v>
      </c>
      <c r="K43" s="62">
        <f t="shared" si="16"/>
        <v>1531033.2899999996</v>
      </c>
      <c r="L43" s="62">
        <f t="shared" si="16"/>
        <v>-201919.37999999989</v>
      </c>
      <c r="M43" s="62">
        <f t="shared" si="16"/>
        <v>1002517.5599999996</v>
      </c>
      <c r="N43" s="62">
        <f t="shared" si="16"/>
        <v>275331.38000000012</v>
      </c>
      <c r="O43" s="62">
        <f t="shared" si="16"/>
        <v>-455026.35000000009</v>
      </c>
      <c r="P43" s="62">
        <f t="shared" ref="P43:AO43" si="17">P5-P8</f>
        <v>958035.10999999987</v>
      </c>
      <c r="Q43" s="62">
        <f t="shared" si="17"/>
        <v>4011314.63</v>
      </c>
      <c r="R43" s="62">
        <f t="shared" si="17"/>
        <v>1354819.3</v>
      </c>
      <c r="S43" s="62">
        <f t="shared" si="17"/>
        <v>-222235.48000000021</v>
      </c>
      <c r="T43" s="62">
        <f t="shared" si="17"/>
        <v>690809.23</v>
      </c>
      <c r="U43" s="62">
        <f t="shared" si="17"/>
        <v>-105379.63000000012</v>
      </c>
      <c r="V43" s="62">
        <f t="shared" si="17"/>
        <v>883385.69999999949</v>
      </c>
      <c r="W43" s="62">
        <f t="shared" si="17"/>
        <v>1290476.94</v>
      </c>
      <c r="X43" s="62">
        <f t="shared" si="17"/>
        <v>2603519.64</v>
      </c>
      <c r="Y43" s="62">
        <f t="shared" si="17"/>
        <v>218918.03999999957</v>
      </c>
      <c r="Z43" s="62">
        <f t="shared" si="17"/>
        <v>1071232.0099999998</v>
      </c>
      <c r="AA43" s="62">
        <f t="shared" si="17"/>
        <v>1707019.98</v>
      </c>
      <c r="AB43" s="62">
        <f t="shared" si="17"/>
        <v>2032447.1</v>
      </c>
      <c r="AC43" s="62">
        <f t="shared" si="17"/>
        <v>-2243192.6999999988</v>
      </c>
      <c r="AD43" s="62">
        <f t="shared" si="17"/>
        <v>-101237.25</v>
      </c>
      <c r="AE43" s="62">
        <f t="shared" si="17"/>
        <v>0</v>
      </c>
      <c r="AF43" s="62">
        <f t="shared" si="17"/>
        <v>0</v>
      </c>
      <c r="AG43" s="62">
        <f t="shared" si="17"/>
        <v>0</v>
      </c>
      <c r="AH43" s="62">
        <f t="shared" si="17"/>
        <v>0</v>
      </c>
      <c r="AI43" s="62">
        <f t="shared" si="17"/>
        <v>0</v>
      </c>
      <c r="AJ43" s="62">
        <f t="shared" si="17"/>
        <v>0</v>
      </c>
      <c r="AK43" s="62">
        <f t="shared" si="17"/>
        <v>0</v>
      </c>
      <c r="AL43" s="62">
        <f t="shared" si="17"/>
        <v>0</v>
      </c>
      <c r="AM43" s="62">
        <f t="shared" si="17"/>
        <v>0</v>
      </c>
      <c r="AN43" s="62">
        <f t="shared" si="17"/>
        <v>0</v>
      </c>
      <c r="AO43" s="62">
        <f t="shared" si="17"/>
        <v>0</v>
      </c>
    </row>
    <row r="44" spans="1:41" s="1" customFormat="1" ht="18" customHeight="1" x14ac:dyDescent="0.3">
      <c r="A44" s="50"/>
      <c r="B44" s="39"/>
      <c r="C44" s="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</row>
    <row r="45" spans="1:41" s="1" customFormat="1" ht="18" customHeight="1" thickBot="1" x14ac:dyDescent="0.35">
      <c r="A45" s="51"/>
      <c r="B45" s="52" t="s">
        <v>61</v>
      </c>
      <c r="C45" s="5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 s="1" customFormat="1" ht="18" customHeight="1" x14ac:dyDescent="0.3">
      <c r="A46" s="47"/>
      <c r="B46" s="48">
        <v>21000</v>
      </c>
      <c r="C46" s="49" t="s">
        <v>66</v>
      </c>
      <c r="D46" s="66">
        <f>SUM(D47:D50)</f>
        <v>0</v>
      </c>
      <c r="E46" s="66">
        <f t="shared" ref="E46:O46" si="18">SUM(E47:E50)</f>
        <v>770000</v>
      </c>
      <c r="F46" s="66">
        <f t="shared" si="18"/>
        <v>0</v>
      </c>
      <c r="G46" s="66">
        <f t="shared" si="18"/>
        <v>0</v>
      </c>
      <c r="H46" s="66">
        <f t="shared" si="18"/>
        <v>0</v>
      </c>
      <c r="I46" s="66">
        <f t="shared" si="18"/>
        <v>0</v>
      </c>
      <c r="J46" s="66">
        <f t="shared" si="18"/>
        <v>770000</v>
      </c>
      <c r="K46" s="66">
        <f t="shared" si="18"/>
        <v>0</v>
      </c>
      <c r="L46" s="66">
        <f t="shared" si="18"/>
        <v>0</v>
      </c>
      <c r="M46" s="66">
        <f t="shared" si="18"/>
        <v>0</v>
      </c>
      <c r="N46" s="66">
        <f t="shared" si="18"/>
        <v>770000</v>
      </c>
      <c r="O46" s="66">
        <f t="shared" si="18"/>
        <v>0</v>
      </c>
      <c r="P46" s="66">
        <f t="shared" ref="P46:AO46" si="19">SUM(P47:P50)</f>
        <v>0</v>
      </c>
      <c r="Q46" s="66">
        <f t="shared" si="19"/>
        <v>0</v>
      </c>
      <c r="R46" s="66">
        <f t="shared" si="19"/>
        <v>770000</v>
      </c>
      <c r="S46" s="66">
        <f t="shared" si="19"/>
        <v>0</v>
      </c>
      <c r="T46" s="66">
        <f t="shared" si="19"/>
        <v>0</v>
      </c>
      <c r="U46" s="66">
        <f t="shared" si="19"/>
        <v>0</v>
      </c>
      <c r="V46" s="66">
        <f t="shared" si="19"/>
        <v>770000</v>
      </c>
      <c r="W46" s="66">
        <f t="shared" si="19"/>
        <v>0</v>
      </c>
      <c r="X46" s="66">
        <f t="shared" si="19"/>
        <v>0</v>
      </c>
      <c r="Y46" s="66">
        <f t="shared" si="19"/>
        <v>0</v>
      </c>
      <c r="Z46" s="66">
        <f t="shared" si="19"/>
        <v>0</v>
      </c>
      <c r="AA46" s="66">
        <f t="shared" si="19"/>
        <v>770000</v>
      </c>
      <c r="AB46" s="66">
        <f t="shared" si="19"/>
        <v>0</v>
      </c>
      <c r="AC46" s="66">
        <f t="shared" si="19"/>
        <v>0</v>
      </c>
      <c r="AD46" s="66">
        <f t="shared" si="19"/>
        <v>0</v>
      </c>
      <c r="AE46" s="66">
        <f t="shared" si="19"/>
        <v>0</v>
      </c>
      <c r="AF46" s="66">
        <f t="shared" si="19"/>
        <v>0</v>
      </c>
      <c r="AG46" s="66">
        <f t="shared" si="19"/>
        <v>0</v>
      </c>
      <c r="AH46" s="66">
        <f t="shared" si="19"/>
        <v>0</v>
      </c>
      <c r="AI46" s="66">
        <f t="shared" si="19"/>
        <v>0</v>
      </c>
      <c r="AJ46" s="66">
        <f t="shared" si="19"/>
        <v>0</v>
      </c>
      <c r="AK46" s="66">
        <f t="shared" si="19"/>
        <v>0</v>
      </c>
      <c r="AL46" s="66">
        <f t="shared" si="19"/>
        <v>0</v>
      </c>
      <c r="AM46" s="66">
        <f t="shared" si="19"/>
        <v>0</v>
      </c>
      <c r="AN46" s="66">
        <f t="shared" si="19"/>
        <v>0</v>
      </c>
      <c r="AO46" s="66">
        <f t="shared" si="19"/>
        <v>0</v>
      </c>
    </row>
    <row r="47" spans="1:41" s="1" customFormat="1" ht="18" customHeight="1" x14ac:dyDescent="0.3">
      <c r="A47" s="30" t="s">
        <v>26</v>
      </c>
      <c r="B47" s="31">
        <v>21001</v>
      </c>
      <c r="C47" s="32" t="s">
        <v>62</v>
      </c>
      <c r="D47" s="58">
        <f>SUMIFS(Реестр!$C:$C,Реестр!$J:$J,D$4,Реестр!$E:$E,$C47)*IF($A47="-",-1,1)</f>
        <v>0</v>
      </c>
      <c r="E47" s="58">
        <f>SUMIFS(Реестр!$C:$C,Реестр!$J:$J,E$4,Реестр!$E:$E,$C47)*IF($A47="-",-1,1)</f>
        <v>0</v>
      </c>
      <c r="F47" s="58">
        <f>SUMIFS(Реестр!$C:$C,Реестр!$J:$J,F$4,Реестр!$E:$E,$C47)*IF($A47="-",-1,1)</f>
        <v>0</v>
      </c>
      <c r="G47" s="58">
        <f>SUMIFS(Реестр!$C:$C,Реестр!$J:$J,G$4,Реестр!$E:$E,$C47)*IF($A47="-",-1,1)</f>
        <v>0</v>
      </c>
      <c r="H47" s="58">
        <f>SUMIFS(Реестр!$C:$C,Реестр!$J:$J,H$4,Реестр!$E:$E,$C47)*IF($A47="-",-1,1)</f>
        <v>0</v>
      </c>
      <c r="I47" s="58">
        <f>SUMIFS(Реестр!$C:$C,Реестр!$J:$J,I$4,Реестр!$E:$E,$C47)*IF($A47="-",-1,1)</f>
        <v>0</v>
      </c>
      <c r="J47" s="58">
        <f>SUMIFS(Реестр!$C:$C,Реестр!$J:$J,J$4,Реестр!$E:$E,$C47)*IF($A47="-",-1,1)</f>
        <v>0</v>
      </c>
      <c r="K47" s="58">
        <f>SUMIFS(Реестр!$C:$C,Реестр!$J:$J,K$4,Реестр!$E:$E,$C47)*IF($A47="-",-1,1)</f>
        <v>0</v>
      </c>
      <c r="L47" s="58">
        <f>SUMIFS(Реестр!$C:$C,Реестр!$J:$J,L$4,Реестр!$E:$E,$C47)*IF($A47="-",-1,1)</f>
        <v>0</v>
      </c>
      <c r="M47" s="58">
        <f>SUMIFS(Реестр!$C:$C,Реестр!$J:$J,M$4,Реестр!$E:$E,$C47)*IF($A47="-",-1,1)</f>
        <v>0</v>
      </c>
      <c r="N47" s="58">
        <f>SUMIFS(Реестр!$C:$C,Реестр!$J:$J,N$4,Реестр!$E:$E,$C47)*IF($A47="-",-1,1)</f>
        <v>0</v>
      </c>
      <c r="O47" s="58">
        <f>SUMIFS(Реестр!$C:$C,Реестр!$J:$J,O$4,Реестр!$E:$E,$C47)*IF($A47="-",-1,1)</f>
        <v>0</v>
      </c>
      <c r="P47" s="58">
        <f>SUMIFS(Реестр!$C:$C,Реестр!$J:$J,P$4,Реестр!$E:$E,$C47)*IF($A47="-",-1,1)</f>
        <v>0</v>
      </c>
      <c r="Q47" s="58">
        <f>SUMIFS(Реестр!$C:$C,Реестр!$J:$J,Q$4,Реестр!$E:$E,$C47)*IF($A47="-",-1,1)</f>
        <v>0</v>
      </c>
      <c r="R47" s="58">
        <f>SUMIFS(Реестр!$C:$C,Реестр!$J:$J,R$4,Реестр!$E:$E,$C47)*IF($A47="-",-1,1)</f>
        <v>0</v>
      </c>
      <c r="S47" s="58">
        <f>SUMIFS(Реестр!$C:$C,Реестр!$J:$J,S$4,Реестр!$E:$E,$C47)*IF($A47="-",-1,1)</f>
        <v>0</v>
      </c>
      <c r="T47" s="58">
        <f>SUMIFS(Реестр!$C:$C,Реестр!$J:$J,T$4,Реестр!$E:$E,$C47)*IF($A47="-",-1,1)</f>
        <v>0</v>
      </c>
      <c r="U47" s="58">
        <f>SUMIFS(Реестр!$C:$C,Реестр!$J:$J,U$4,Реестр!$E:$E,$C47)*IF($A47="-",-1,1)</f>
        <v>0</v>
      </c>
      <c r="V47" s="58">
        <f>SUMIFS(Реестр!$C:$C,Реестр!$J:$J,V$4,Реестр!$E:$E,$C47)*IF($A47="-",-1,1)</f>
        <v>0</v>
      </c>
      <c r="W47" s="58">
        <f>SUMIFS(Реестр!$C:$C,Реестр!$J:$J,W$4,Реестр!$E:$E,$C47)*IF($A47="-",-1,1)</f>
        <v>0</v>
      </c>
      <c r="X47" s="58">
        <f>SUMIFS(Реестр!$C:$C,Реестр!$J:$J,X$4,Реестр!$E:$E,$C47)*IF($A47="-",-1,1)</f>
        <v>0</v>
      </c>
      <c r="Y47" s="58">
        <f>SUMIFS(Реестр!$C:$C,Реестр!$J:$J,Y$4,Реестр!$E:$E,$C47)*IF($A47="-",-1,1)</f>
        <v>0</v>
      </c>
      <c r="Z47" s="58">
        <f>SUMIFS(Реестр!$C:$C,Реестр!$J:$J,Z$4,Реестр!$E:$E,$C47)*IF($A47="-",-1,1)</f>
        <v>0</v>
      </c>
      <c r="AA47" s="58">
        <f>SUMIFS(Реестр!$C:$C,Реестр!$J:$J,AA$4,Реестр!$E:$E,$C47)*IF($A47="-",-1,1)</f>
        <v>0</v>
      </c>
      <c r="AB47" s="58">
        <f>SUMIFS(Реестр!$C:$C,Реестр!$J:$J,AB$4,Реестр!$E:$E,$C47)*IF($A47="-",-1,1)</f>
        <v>0</v>
      </c>
      <c r="AC47" s="58">
        <f>SUMIFS(Реестр!$C:$C,Реестр!$J:$J,AC$4,Реестр!$E:$E,$C47)*IF($A47="-",-1,1)</f>
        <v>0</v>
      </c>
      <c r="AD47" s="58">
        <f>SUMIFS(Реестр!$C:$C,Реестр!$J:$J,AD$4,Реестр!$E:$E,$C47)*IF($A47="-",-1,1)</f>
        <v>0</v>
      </c>
      <c r="AE47" s="58">
        <f>SUMIFS(Реестр!$C:$C,Реестр!$J:$J,AE$4,Реестр!$E:$E,$C47)*IF($A47="-",-1,1)</f>
        <v>0</v>
      </c>
      <c r="AF47" s="58">
        <f>SUMIFS(Реестр!$C:$C,Реестр!$J:$J,AF$4,Реестр!$E:$E,$C47)*IF($A47="-",-1,1)</f>
        <v>0</v>
      </c>
      <c r="AG47" s="58">
        <f>SUMIFS(Реестр!$C:$C,Реестр!$J:$J,AG$4,Реестр!$E:$E,$C47)*IF($A47="-",-1,1)</f>
        <v>0</v>
      </c>
      <c r="AH47" s="58">
        <f>SUMIFS(Реестр!$C:$C,Реестр!$J:$J,AH$4,Реестр!$E:$E,$C47)*IF($A47="-",-1,1)</f>
        <v>0</v>
      </c>
      <c r="AI47" s="58">
        <f>SUMIFS(Реестр!$C:$C,Реестр!$J:$J,AI$4,Реестр!$E:$E,$C47)*IF($A47="-",-1,1)</f>
        <v>0</v>
      </c>
      <c r="AJ47" s="58">
        <f>SUMIFS(Реестр!$C:$C,Реестр!$J:$J,AJ$4,Реестр!$E:$E,$C47)*IF($A47="-",-1,1)</f>
        <v>0</v>
      </c>
      <c r="AK47" s="58">
        <f>SUMIFS(Реестр!$C:$C,Реестр!$J:$J,AK$4,Реестр!$E:$E,$C47)*IF($A47="-",-1,1)</f>
        <v>0</v>
      </c>
      <c r="AL47" s="58">
        <f>SUMIFS(Реестр!$C:$C,Реестр!$J:$J,AL$4,Реестр!$E:$E,$C47)*IF($A47="-",-1,1)</f>
        <v>0</v>
      </c>
      <c r="AM47" s="58">
        <f>SUMIFS(Реестр!$C:$C,Реестр!$J:$J,AM$4,Реестр!$E:$E,$C47)*IF($A47="-",-1,1)</f>
        <v>0</v>
      </c>
      <c r="AN47" s="58">
        <f>SUMIFS(Реестр!$C:$C,Реестр!$J:$J,AN$4,Реестр!$E:$E,$C47)*IF($A47="-",-1,1)</f>
        <v>0</v>
      </c>
      <c r="AO47" s="58">
        <f>SUMIFS(Реестр!$C:$C,Реестр!$J:$J,AO$4,Реестр!$E:$E,$C47)*IF($A47="-",-1,1)</f>
        <v>0</v>
      </c>
    </row>
    <row r="48" spans="1:41" s="1" customFormat="1" ht="18" customHeight="1" x14ac:dyDescent="0.3">
      <c r="A48" s="30" t="s">
        <v>26</v>
      </c>
      <c r="B48" s="31">
        <v>21002</v>
      </c>
      <c r="C48" s="32" t="s">
        <v>63</v>
      </c>
      <c r="D48" s="58">
        <f>SUMIFS(Реестр!$C:$C,Реестр!$J:$J,D$4,Реестр!$E:$E,$C48)*IF($A48="-",-1,1)</f>
        <v>0</v>
      </c>
      <c r="E48" s="58">
        <f>SUMIFS(Реестр!$C:$C,Реестр!$J:$J,E$4,Реестр!$E:$E,$C48)*IF($A48="-",-1,1)</f>
        <v>0</v>
      </c>
      <c r="F48" s="58">
        <f>SUMIFS(Реестр!$C:$C,Реестр!$J:$J,F$4,Реестр!$E:$E,$C48)*IF($A48="-",-1,1)</f>
        <v>0</v>
      </c>
      <c r="G48" s="58">
        <f>SUMIFS(Реестр!$C:$C,Реестр!$J:$J,G$4,Реестр!$E:$E,$C48)*IF($A48="-",-1,1)</f>
        <v>0</v>
      </c>
      <c r="H48" s="58">
        <f>SUMIFS(Реестр!$C:$C,Реестр!$J:$J,H$4,Реестр!$E:$E,$C48)*IF($A48="-",-1,1)</f>
        <v>0</v>
      </c>
      <c r="I48" s="58">
        <f>SUMIFS(Реестр!$C:$C,Реестр!$J:$J,I$4,Реестр!$E:$E,$C48)*IF($A48="-",-1,1)</f>
        <v>0</v>
      </c>
      <c r="J48" s="58">
        <f>SUMIFS(Реестр!$C:$C,Реестр!$J:$J,J$4,Реестр!$E:$E,$C48)*IF($A48="-",-1,1)</f>
        <v>0</v>
      </c>
      <c r="K48" s="58">
        <f>SUMIFS(Реестр!$C:$C,Реестр!$J:$J,K$4,Реестр!$E:$E,$C48)*IF($A48="-",-1,1)</f>
        <v>0</v>
      </c>
      <c r="L48" s="58">
        <f>SUMIFS(Реестр!$C:$C,Реестр!$J:$J,L$4,Реестр!$E:$E,$C48)*IF($A48="-",-1,1)</f>
        <v>0</v>
      </c>
      <c r="M48" s="58">
        <f>SUMIFS(Реестр!$C:$C,Реестр!$J:$J,M$4,Реестр!$E:$E,$C48)*IF($A48="-",-1,1)</f>
        <v>0</v>
      </c>
      <c r="N48" s="58">
        <f>SUMIFS(Реестр!$C:$C,Реестр!$J:$J,N$4,Реестр!$E:$E,$C48)*IF($A48="-",-1,1)</f>
        <v>0</v>
      </c>
      <c r="O48" s="58">
        <f>SUMIFS(Реестр!$C:$C,Реестр!$J:$J,O$4,Реестр!$E:$E,$C48)*IF($A48="-",-1,1)</f>
        <v>0</v>
      </c>
      <c r="P48" s="58">
        <f>SUMIFS(Реестр!$C:$C,Реестр!$J:$J,P$4,Реестр!$E:$E,$C48)*IF($A48="-",-1,1)</f>
        <v>0</v>
      </c>
      <c r="Q48" s="58">
        <f>SUMIFS(Реестр!$C:$C,Реестр!$J:$J,Q$4,Реестр!$E:$E,$C48)*IF($A48="-",-1,1)</f>
        <v>0</v>
      </c>
      <c r="R48" s="58">
        <f>SUMIFS(Реестр!$C:$C,Реестр!$J:$J,R$4,Реестр!$E:$E,$C48)*IF($A48="-",-1,1)</f>
        <v>0</v>
      </c>
      <c r="S48" s="58">
        <f>SUMIFS(Реестр!$C:$C,Реестр!$J:$J,S$4,Реестр!$E:$E,$C48)*IF($A48="-",-1,1)</f>
        <v>0</v>
      </c>
      <c r="T48" s="58">
        <f>SUMIFS(Реестр!$C:$C,Реестр!$J:$J,T$4,Реестр!$E:$E,$C48)*IF($A48="-",-1,1)</f>
        <v>0</v>
      </c>
      <c r="U48" s="58">
        <f>SUMIFS(Реестр!$C:$C,Реестр!$J:$J,U$4,Реестр!$E:$E,$C48)*IF($A48="-",-1,1)</f>
        <v>0</v>
      </c>
      <c r="V48" s="58">
        <f>SUMIFS(Реестр!$C:$C,Реестр!$J:$J,V$4,Реестр!$E:$E,$C48)*IF($A48="-",-1,1)</f>
        <v>0</v>
      </c>
      <c r="W48" s="58">
        <f>SUMIFS(Реестр!$C:$C,Реестр!$J:$J,W$4,Реестр!$E:$E,$C48)*IF($A48="-",-1,1)</f>
        <v>0</v>
      </c>
      <c r="X48" s="58">
        <f>SUMIFS(Реестр!$C:$C,Реестр!$J:$J,X$4,Реестр!$E:$E,$C48)*IF($A48="-",-1,1)</f>
        <v>0</v>
      </c>
      <c r="Y48" s="58">
        <f>SUMIFS(Реестр!$C:$C,Реестр!$J:$J,Y$4,Реестр!$E:$E,$C48)*IF($A48="-",-1,1)</f>
        <v>0</v>
      </c>
      <c r="Z48" s="58">
        <f>SUMIFS(Реестр!$C:$C,Реестр!$J:$J,Z$4,Реестр!$E:$E,$C48)*IF($A48="-",-1,1)</f>
        <v>0</v>
      </c>
      <c r="AA48" s="58">
        <f>SUMIFS(Реестр!$C:$C,Реестр!$J:$J,AA$4,Реестр!$E:$E,$C48)*IF($A48="-",-1,1)</f>
        <v>0</v>
      </c>
      <c r="AB48" s="58">
        <f>SUMIFS(Реестр!$C:$C,Реестр!$J:$J,AB$4,Реестр!$E:$E,$C48)*IF($A48="-",-1,1)</f>
        <v>0</v>
      </c>
      <c r="AC48" s="58">
        <f>SUMIFS(Реестр!$C:$C,Реестр!$J:$J,AC$4,Реестр!$E:$E,$C48)*IF($A48="-",-1,1)</f>
        <v>0</v>
      </c>
      <c r="AD48" s="58">
        <f>SUMIFS(Реестр!$C:$C,Реестр!$J:$J,AD$4,Реестр!$E:$E,$C48)*IF($A48="-",-1,1)</f>
        <v>0</v>
      </c>
      <c r="AE48" s="58">
        <f>SUMIFS(Реестр!$C:$C,Реестр!$J:$J,AE$4,Реестр!$E:$E,$C48)*IF($A48="-",-1,1)</f>
        <v>0</v>
      </c>
      <c r="AF48" s="58">
        <f>SUMIFS(Реестр!$C:$C,Реестр!$J:$J,AF$4,Реестр!$E:$E,$C48)*IF($A48="-",-1,1)</f>
        <v>0</v>
      </c>
      <c r="AG48" s="58">
        <f>SUMIFS(Реестр!$C:$C,Реестр!$J:$J,AG$4,Реестр!$E:$E,$C48)*IF($A48="-",-1,1)</f>
        <v>0</v>
      </c>
      <c r="AH48" s="58">
        <f>SUMIFS(Реестр!$C:$C,Реестр!$J:$J,AH$4,Реестр!$E:$E,$C48)*IF($A48="-",-1,1)</f>
        <v>0</v>
      </c>
      <c r="AI48" s="58">
        <f>SUMIFS(Реестр!$C:$C,Реестр!$J:$J,AI$4,Реестр!$E:$E,$C48)*IF($A48="-",-1,1)</f>
        <v>0</v>
      </c>
      <c r="AJ48" s="58">
        <f>SUMIFS(Реестр!$C:$C,Реестр!$J:$J,AJ$4,Реестр!$E:$E,$C48)*IF($A48="-",-1,1)</f>
        <v>0</v>
      </c>
      <c r="AK48" s="58">
        <f>SUMIFS(Реестр!$C:$C,Реестр!$J:$J,AK$4,Реестр!$E:$E,$C48)*IF($A48="-",-1,1)</f>
        <v>0</v>
      </c>
      <c r="AL48" s="58">
        <f>SUMIFS(Реестр!$C:$C,Реестр!$J:$J,AL$4,Реестр!$E:$E,$C48)*IF($A48="-",-1,1)</f>
        <v>0</v>
      </c>
      <c r="AM48" s="58">
        <f>SUMIFS(Реестр!$C:$C,Реестр!$J:$J,AM$4,Реестр!$E:$E,$C48)*IF($A48="-",-1,1)</f>
        <v>0</v>
      </c>
      <c r="AN48" s="58">
        <f>SUMIFS(Реестр!$C:$C,Реестр!$J:$J,AN$4,Реестр!$E:$E,$C48)*IF($A48="-",-1,1)</f>
        <v>0</v>
      </c>
      <c r="AO48" s="58">
        <f>SUMIFS(Реестр!$C:$C,Реестр!$J:$J,AO$4,Реестр!$E:$E,$C48)*IF($A48="-",-1,1)</f>
        <v>0</v>
      </c>
    </row>
    <row r="49" spans="1:41" s="1" customFormat="1" ht="18" customHeight="1" x14ac:dyDescent="0.3">
      <c r="A49" s="30" t="s">
        <v>26</v>
      </c>
      <c r="B49" s="31">
        <v>21003</v>
      </c>
      <c r="C49" s="32" t="s">
        <v>64</v>
      </c>
      <c r="D49" s="58">
        <f>SUMIFS(Реестр!$C:$C,Реестр!$J:$J,D$4,Реестр!$E:$E,$C49)*IF($A49="-",-1,1)</f>
        <v>0</v>
      </c>
      <c r="E49" s="58">
        <f>SUMIFS(Реестр!$C:$C,Реестр!$J:$J,E$4,Реестр!$E:$E,$C49)*IF($A49="-",-1,1)</f>
        <v>770000</v>
      </c>
      <c r="F49" s="58">
        <f>SUMIFS(Реестр!$C:$C,Реестр!$J:$J,F$4,Реестр!$E:$E,$C49)*IF($A49="-",-1,1)</f>
        <v>0</v>
      </c>
      <c r="G49" s="58">
        <f>SUMIFS(Реестр!$C:$C,Реестр!$J:$J,G$4,Реестр!$E:$E,$C49)*IF($A49="-",-1,1)</f>
        <v>0</v>
      </c>
      <c r="H49" s="58">
        <f>SUMIFS(Реестр!$C:$C,Реестр!$J:$J,H$4,Реестр!$E:$E,$C49)*IF($A49="-",-1,1)</f>
        <v>0</v>
      </c>
      <c r="I49" s="58">
        <f>SUMIFS(Реестр!$C:$C,Реестр!$J:$J,I$4,Реестр!$E:$E,$C49)*IF($A49="-",-1,1)</f>
        <v>0</v>
      </c>
      <c r="J49" s="58">
        <f>SUMIFS(Реестр!$C:$C,Реестр!$J:$J,J$4,Реестр!$E:$E,$C49)*IF($A49="-",-1,1)</f>
        <v>770000</v>
      </c>
      <c r="K49" s="58">
        <f>SUMIFS(Реестр!$C:$C,Реестр!$J:$J,K$4,Реестр!$E:$E,$C49)*IF($A49="-",-1,1)</f>
        <v>0</v>
      </c>
      <c r="L49" s="58">
        <f>SUMIFS(Реестр!$C:$C,Реестр!$J:$J,L$4,Реестр!$E:$E,$C49)*IF($A49="-",-1,1)</f>
        <v>0</v>
      </c>
      <c r="M49" s="58">
        <f>SUMIFS(Реестр!$C:$C,Реестр!$J:$J,M$4,Реестр!$E:$E,$C49)*IF($A49="-",-1,1)</f>
        <v>0</v>
      </c>
      <c r="N49" s="58">
        <f>SUMIFS(Реестр!$C:$C,Реестр!$J:$J,N$4,Реестр!$E:$E,$C49)*IF($A49="-",-1,1)</f>
        <v>770000</v>
      </c>
      <c r="O49" s="58">
        <f>SUMIFS(Реестр!$C:$C,Реестр!$J:$J,O$4,Реестр!$E:$E,$C49)*IF($A49="-",-1,1)</f>
        <v>0</v>
      </c>
      <c r="P49" s="58">
        <f>SUMIFS(Реестр!$C:$C,Реестр!$J:$J,P$4,Реестр!$E:$E,$C49)*IF($A49="-",-1,1)</f>
        <v>0</v>
      </c>
      <c r="Q49" s="58">
        <f>SUMIFS(Реестр!$C:$C,Реестр!$J:$J,Q$4,Реестр!$E:$E,$C49)*IF($A49="-",-1,1)</f>
        <v>0</v>
      </c>
      <c r="R49" s="58">
        <f>SUMIFS(Реестр!$C:$C,Реестр!$J:$J,R$4,Реестр!$E:$E,$C49)*IF($A49="-",-1,1)</f>
        <v>770000</v>
      </c>
      <c r="S49" s="58">
        <f>SUMIFS(Реестр!$C:$C,Реестр!$J:$J,S$4,Реестр!$E:$E,$C49)*IF($A49="-",-1,1)</f>
        <v>0</v>
      </c>
      <c r="T49" s="58">
        <f>SUMIFS(Реестр!$C:$C,Реестр!$J:$J,T$4,Реестр!$E:$E,$C49)*IF($A49="-",-1,1)</f>
        <v>0</v>
      </c>
      <c r="U49" s="58">
        <f>SUMIFS(Реестр!$C:$C,Реестр!$J:$J,U$4,Реестр!$E:$E,$C49)*IF($A49="-",-1,1)</f>
        <v>0</v>
      </c>
      <c r="V49" s="58">
        <f>SUMIFS(Реестр!$C:$C,Реестр!$J:$J,V$4,Реестр!$E:$E,$C49)*IF($A49="-",-1,1)</f>
        <v>770000</v>
      </c>
      <c r="W49" s="58">
        <f>SUMIFS(Реестр!$C:$C,Реестр!$J:$J,W$4,Реестр!$E:$E,$C49)*IF($A49="-",-1,1)</f>
        <v>0</v>
      </c>
      <c r="X49" s="58">
        <f>SUMIFS(Реестр!$C:$C,Реестр!$J:$J,X$4,Реестр!$E:$E,$C49)*IF($A49="-",-1,1)</f>
        <v>0</v>
      </c>
      <c r="Y49" s="58">
        <f>SUMIFS(Реестр!$C:$C,Реестр!$J:$J,Y$4,Реестр!$E:$E,$C49)*IF($A49="-",-1,1)</f>
        <v>0</v>
      </c>
      <c r="Z49" s="58">
        <f>SUMIFS(Реестр!$C:$C,Реестр!$J:$J,Z$4,Реестр!$E:$E,$C49)*IF($A49="-",-1,1)</f>
        <v>0</v>
      </c>
      <c r="AA49" s="58">
        <f>SUMIFS(Реестр!$C:$C,Реестр!$J:$J,AA$4,Реестр!$E:$E,$C49)*IF($A49="-",-1,1)</f>
        <v>770000</v>
      </c>
      <c r="AB49" s="58">
        <f>SUMIFS(Реестр!$C:$C,Реестр!$J:$J,AB$4,Реестр!$E:$E,$C49)*IF($A49="-",-1,1)</f>
        <v>0</v>
      </c>
      <c r="AC49" s="58">
        <f>SUMIFS(Реестр!$C:$C,Реестр!$J:$J,AC$4,Реестр!$E:$E,$C49)*IF($A49="-",-1,1)</f>
        <v>0</v>
      </c>
      <c r="AD49" s="58">
        <f>SUMIFS(Реестр!$C:$C,Реестр!$J:$J,AD$4,Реестр!$E:$E,$C49)*IF($A49="-",-1,1)</f>
        <v>0</v>
      </c>
      <c r="AE49" s="58">
        <f>SUMIFS(Реестр!$C:$C,Реестр!$J:$J,AE$4,Реестр!$E:$E,$C49)*IF($A49="-",-1,1)</f>
        <v>0</v>
      </c>
      <c r="AF49" s="58">
        <f>SUMIFS(Реестр!$C:$C,Реестр!$J:$J,AF$4,Реестр!$E:$E,$C49)*IF($A49="-",-1,1)</f>
        <v>0</v>
      </c>
      <c r="AG49" s="58">
        <f>SUMIFS(Реестр!$C:$C,Реестр!$J:$J,AG$4,Реестр!$E:$E,$C49)*IF($A49="-",-1,1)</f>
        <v>0</v>
      </c>
      <c r="AH49" s="58">
        <f>SUMIFS(Реестр!$C:$C,Реестр!$J:$J,AH$4,Реестр!$E:$E,$C49)*IF($A49="-",-1,1)</f>
        <v>0</v>
      </c>
      <c r="AI49" s="58">
        <f>SUMIFS(Реестр!$C:$C,Реестр!$J:$J,AI$4,Реестр!$E:$E,$C49)*IF($A49="-",-1,1)</f>
        <v>0</v>
      </c>
      <c r="AJ49" s="58">
        <f>SUMIFS(Реестр!$C:$C,Реестр!$J:$J,AJ$4,Реестр!$E:$E,$C49)*IF($A49="-",-1,1)</f>
        <v>0</v>
      </c>
      <c r="AK49" s="58">
        <f>SUMIFS(Реестр!$C:$C,Реестр!$J:$J,AK$4,Реестр!$E:$E,$C49)*IF($A49="-",-1,1)</f>
        <v>0</v>
      </c>
      <c r="AL49" s="58">
        <f>SUMIFS(Реестр!$C:$C,Реестр!$J:$J,AL$4,Реестр!$E:$E,$C49)*IF($A49="-",-1,1)</f>
        <v>0</v>
      </c>
      <c r="AM49" s="58">
        <f>SUMIFS(Реестр!$C:$C,Реестр!$J:$J,AM$4,Реестр!$E:$E,$C49)*IF($A49="-",-1,1)</f>
        <v>0</v>
      </c>
      <c r="AN49" s="58">
        <f>SUMIFS(Реестр!$C:$C,Реестр!$J:$J,AN$4,Реестр!$E:$E,$C49)*IF($A49="-",-1,1)</f>
        <v>0</v>
      </c>
      <c r="AO49" s="58">
        <f>SUMIFS(Реестр!$C:$C,Реестр!$J:$J,AO$4,Реестр!$E:$E,$C49)*IF($A49="-",-1,1)</f>
        <v>0</v>
      </c>
    </row>
    <row r="50" spans="1:41" s="1" customFormat="1" ht="18" customHeight="1" x14ac:dyDescent="0.3">
      <c r="A50" s="30" t="s">
        <v>26</v>
      </c>
      <c r="B50" s="31">
        <v>21004</v>
      </c>
      <c r="C50" s="32" t="s">
        <v>65</v>
      </c>
      <c r="D50" s="58">
        <f>SUMIFS(Реестр!$C:$C,Реестр!$J:$J,D$4,Реестр!$E:$E,$C50)*IF($A50="-",-1,1)</f>
        <v>0</v>
      </c>
      <c r="E50" s="58">
        <f>SUMIFS(Реестр!$C:$C,Реестр!$J:$J,E$4,Реестр!$E:$E,$C50)*IF($A50="-",-1,1)</f>
        <v>0</v>
      </c>
      <c r="F50" s="58">
        <f>SUMIFS(Реестр!$C:$C,Реестр!$J:$J,F$4,Реестр!$E:$E,$C50)*IF($A50="-",-1,1)</f>
        <v>0</v>
      </c>
      <c r="G50" s="58">
        <f>SUMIFS(Реестр!$C:$C,Реестр!$J:$J,G$4,Реестр!$E:$E,$C50)*IF($A50="-",-1,1)</f>
        <v>0</v>
      </c>
      <c r="H50" s="58">
        <f>SUMIFS(Реестр!$C:$C,Реестр!$J:$J,H$4,Реестр!$E:$E,$C50)*IF($A50="-",-1,1)</f>
        <v>0</v>
      </c>
      <c r="I50" s="58">
        <f>SUMIFS(Реестр!$C:$C,Реестр!$J:$J,I$4,Реестр!$E:$E,$C50)*IF($A50="-",-1,1)</f>
        <v>0</v>
      </c>
      <c r="J50" s="58">
        <f>SUMIFS(Реестр!$C:$C,Реестр!$J:$J,J$4,Реестр!$E:$E,$C50)*IF($A50="-",-1,1)</f>
        <v>0</v>
      </c>
      <c r="K50" s="58">
        <f>SUMIFS(Реестр!$C:$C,Реестр!$J:$J,K$4,Реестр!$E:$E,$C50)*IF($A50="-",-1,1)</f>
        <v>0</v>
      </c>
      <c r="L50" s="58">
        <f>SUMIFS(Реестр!$C:$C,Реестр!$J:$J,L$4,Реестр!$E:$E,$C50)*IF($A50="-",-1,1)</f>
        <v>0</v>
      </c>
      <c r="M50" s="58">
        <f>SUMIFS(Реестр!$C:$C,Реестр!$J:$J,M$4,Реестр!$E:$E,$C50)*IF($A50="-",-1,1)</f>
        <v>0</v>
      </c>
      <c r="N50" s="58">
        <f>SUMIFS(Реестр!$C:$C,Реестр!$J:$J,N$4,Реестр!$E:$E,$C50)*IF($A50="-",-1,1)</f>
        <v>0</v>
      </c>
      <c r="O50" s="58">
        <f>SUMIFS(Реестр!$C:$C,Реестр!$J:$J,O$4,Реестр!$E:$E,$C50)*IF($A50="-",-1,1)</f>
        <v>0</v>
      </c>
      <c r="P50" s="58">
        <f>SUMIFS(Реестр!$C:$C,Реестр!$J:$J,P$4,Реестр!$E:$E,$C50)*IF($A50="-",-1,1)</f>
        <v>0</v>
      </c>
      <c r="Q50" s="58">
        <f>SUMIFS(Реестр!$C:$C,Реестр!$J:$J,Q$4,Реестр!$E:$E,$C50)*IF($A50="-",-1,1)</f>
        <v>0</v>
      </c>
      <c r="R50" s="58">
        <f>SUMIFS(Реестр!$C:$C,Реестр!$J:$J,R$4,Реестр!$E:$E,$C50)*IF($A50="-",-1,1)</f>
        <v>0</v>
      </c>
      <c r="S50" s="58">
        <f>SUMIFS(Реестр!$C:$C,Реестр!$J:$J,S$4,Реестр!$E:$E,$C50)*IF($A50="-",-1,1)</f>
        <v>0</v>
      </c>
      <c r="T50" s="58">
        <f>SUMIFS(Реестр!$C:$C,Реестр!$J:$J,T$4,Реестр!$E:$E,$C50)*IF($A50="-",-1,1)</f>
        <v>0</v>
      </c>
      <c r="U50" s="58">
        <f>SUMIFS(Реестр!$C:$C,Реестр!$J:$J,U$4,Реестр!$E:$E,$C50)*IF($A50="-",-1,1)</f>
        <v>0</v>
      </c>
      <c r="V50" s="58">
        <f>SUMIFS(Реестр!$C:$C,Реестр!$J:$J,V$4,Реестр!$E:$E,$C50)*IF($A50="-",-1,1)</f>
        <v>0</v>
      </c>
      <c r="W50" s="58">
        <f>SUMIFS(Реестр!$C:$C,Реестр!$J:$J,W$4,Реестр!$E:$E,$C50)*IF($A50="-",-1,1)</f>
        <v>0</v>
      </c>
      <c r="X50" s="58">
        <f>SUMIFS(Реестр!$C:$C,Реестр!$J:$J,X$4,Реестр!$E:$E,$C50)*IF($A50="-",-1,1)</f>
        <v>0</v>
      </c>
      <c r="Y50" s="58">
        <f>SUMIFS(Реестр!$C:$C,Реестр!$J:$J,Y$4,Реестр!$E:$E,$C50)*IF($A50="-",-1,1)</f>
        <v>0</v>
      </c>
      <c r="Z50" s="58">
        <f>SUMIFS(Реестр!$C:$C,Реестр!$J:$J,Z$4,Реестр!$E:$E,$C50)*IF($A50="-",-1,1)</f>
        <v>0</v>
      </c>
      <c r="AA50" s="58">
        <f>SUMIFS(Реестр!$C:$C,Реестр!$J:$J,AA$4,Реестр!$E:$E,$C50)*IF($A50="-",-1,1)</f>
        <v>0</v>
      </c>
      <c r="AB50" s="58">
        <f>SUMIFS(Реестр!$C:$C,Реестр!$J:$J,AB$4,Реестр!$E:$E,$C50)*IF($A50="-",-1,1)</f>
        <v>0</v>
      </c>
      <c r="AC50" s="58">
        <f>SUMIFS(Реестр!$C:$C,Реестр!$J:$J,AC$4,Реестр!$E:$E,$C50)*IF($A50="-",-1,1)</f>
        <v>0</v>
      </c>
      <c r="AD50" s="58">
        <f>SUMIFS(Реестр!$C:$C,Реестр!$J:$J,AD$4,Реестр!$E:$E,$C50)*IF($A50="-",-1,1)</f>
        <v>0</v>
      </c>
      <c r="AE50" s="58">
        <f>SUMIFS(Реестр!$C:$C,Реестр!$J:$J,AE$4,Реестр!$E:$E,$C50)*IF($A50="-",-1,1)</f>
        <v>0</v>
      </c>
      <c r="AF50" s="58">
        <f>SUMIFS(Реестр!$C:$C,Реестр!$J:$J,AF$4,Реестр!$E:$E,$C50)*IF($A50="-",-1,1)</f>
        <v>0</v>
      </c>
      <c r="AG50" s="58">
        <f>SUMIFS(Реестр!$C:$C,Реестр!$J:$J,AG$4,Реестр!$E:$E,$C50)*IF($A50="-",-1,1)</f>
        <v>0</v>
      </c>
      <c r="AH50" s="58">
        <f>SUMIFS(Реестр!$C:$C,Реестр!$J:$J,AH$4,Реестр!$E:$E,$C50)*IF($A50="-",-1,1)</f>
        <v>0</v>
      </c>
      <c r="AI50" s="58">
        <f>SUMIFS(Реестр!$C:$C,Реестр!$J:$J,AI$4,Реестр!$E:$E,$C50)*IF($A50="-",-1,1)</f>
        <v>0</v>
      </c>
      <c r="AJ50" s="58">
        <f>SUMIFS(Реестр!$C:$C,Реестр!$J:$J,AJ$4,Реестр!$E:$E,$C50)*IF($A50="-",-1,1)</f>
        <v>0</v>
      </c>
      <c r="AK50" s="58">
        <f>SUMIFS(Реестр!$C:$C,Реестр!$J:$J,AK$4,Реестр!$E:$E,$C50)*IF($A50="-",-1,1)</f>
        <v>0</v>
      </c>
      <c r="AL50" s="58">
        <f>SUMIFS(Реестр!$C:$C,Реестр!$J:$J,AL$4,Реестр!$E:$E,$C50)*IF($A50="-",-1,1)</f>
        <v>0</v>
      </c>
      <c r="AM50" s="58">
        <f>SUMIFS(Реестр!$C:$C,Реестр!$J:$J,AM$4,Реестр!$E:$E,$C50)*IF($A50="-",-1,1)</f>
        <v>0</v>
      </c>
      <c r="AN50" s="58">
        <f>SUMIFS(Реестр!$C:$C,Реестр!$J:$J,AN$4,Реестр!$E:$E,$C50)*IF($A50="-",-1,1)</f>
        <v>0</v>
      </c>
      <c r="AO50" s="58">
        <f>SUMIFS(Реестр!$C:$C,Реестр!$J:$J,AO$4,Реестр!$E:$E,$C50)*IF($A50="-",-1,1)</f>
        <v>0</v>
      </c>
    </row>
    <row r="51" spans="1:41" s="1" customFormat="1" ht="18" customHeight="1" x14ac:dyDescent="0.3">
      <c r="A51" s="27"/>
      <c r="B51" s="28">
        <v>22000</v>
      </c>
      <c r="C51" s="29" t="s">
        <v>67</v>
      </c>
      <c r="D51" s="56">
        <f>SUM(D52:D55)</f>
        <v>0</v>
      </c>
      <c r="E51" s="56">
        <f t="shared" ref="E51:O51" si="20">SUM(E52:E55)</f>
        <v>250000</v>
      </c>
      <c r="F51" s="56">
        <f t="shared" si="20"/>
        <v>0</v>
      </c>
      <c r="G51" s="56">
        <f t="shared" si="20"/>
        <v>0</v>
      </c>
      <c r="H51" s="56">
        <f t="shared" si="20"/>
        <v>500000</v>
      </c>
      <c r="I51" s="56">
        <f t="shared" si="20"/>
        <v>0</v>
      </c>
      <c r="J51" s="56">
        <f t="shared" si="20"/>
        <v>250000</v>
      </c>
      <c r="K51" s="56">
        <f t="shared" si="20"/>
        <v>0</v>
      </c>
      <c r="L51" s="56">
        <f t="shared" si="20"/>
        <v>1500000</v>
      </c>
      <c r="M51" s="56">
        <f t="shared" si="20"/>
        <v>0</v>
      </c>
      <c r="N51" s="56">
        <f t="shared" si="20"/>
        <v>250000</v>
      </c>
      <c r="O51" s="56">
        <f t="shared" si="20"/>
        <v>0</v>
      </c>
      <c r="P51" s="56">
        <f t="shared" ref="P51:AO51" si="21">SUM(P52:P55)</f>
        <v>0</v>
      </c>
      <c r="Q51" s="56">
        <f t="shared" si="21"/>
        <v>2500000</v>
      </c>
      <c r="R51" s="56">
        <f t="shared" si="21"/>
        <v>250000</v>
      </c>
      <c r="S51" s="56">
        <f t="shared" si="21"/>
        <v>0</v>
      </c>
      <c r="T51" s="56">
        <f t="shared" si="21"/>
        <v>0</v>
      </c>
      <c r="U51" s="56">
        <f t="shared" si="21"/>
        <v>3500000</v>
      </c>
      <c r="V51" s="56">
        <f t="shared" si="21"/>
        <v>250000</v>
      </c>
      <c r="W51" s="56">
        <f t="shared" si="21"/>
        <v>0</v>
      </c>
      <c r="X51" s="56">
        <f t="shared" si="21"/>
        <v>0</v>
      </c>
      <c r="Y51" s="56">
        <f t="shared" si="21"/>
        <v>3000000</v>
      </c>
      <c r="Z51" s="56">
        <f t="shared" si="21"/>
        <v>0</v>
      </c>
      <c r="AA51" s="56">
        <f t="shared" si="21"/>
        <v>250000</v>
      </c>
      <c r="AB51" s="56">
        <f t="shared" si="21"/>
        <v>0</v>
      </c>
      <c r="AC51" s="56">
        <f t="shared" si="21"/>
        <v>0</v>
      </c>
      <c r="AD51" s="56">
        <f t="shared" si="21"/>
        <v>2000000</v>
      </c>
      <c r="AE51" s="56">
        <f t="shared" si="21"/>
        <v>0</v>
      </c>
      <c r="AF51" s="56">
        <f t="shared" si="21"/>
        <v>0</v>
      </c>
      <c r="AG51" s="56">
        <f t="shared" si="21"/>
        <v>0</v>
      </c>
      <c r="AH51" s="56">
        <f t="shared" si="21"/>
        <v>0</v>
      </c>
      <c r="AI51" s="56">
        <f t="shared" si="21"/>
        <v>0</v>
      </c>
      <c r="AJ51" s="56">
        <f t="shared" si="21"/>
        <v>0</v>
      </c>
      <c r="AK51" s="56">
        <f t="shared" si="21"/>
        <v>0</v>
      </c>
      <c r="AL51" s="56">
        <f t="shared" si="21"/>
        <v>0</v>
      </c>
      <c r="AM51" s="56">
        <f t="shared" si="21"/>
        <v>0</v>
      </c>
      <c r="AN51" s="56">
        <f t="shared" si="21"/>
        <v>0</v>
      </c>
      <c r="AO51" s="56">
        <f t="shared" si="21"/>
        <v>0</v>
      </c>
    </row>
    <row r="52" spans="1:41" s="1" customFormat="1" ht="18" customHeight="1" x14ac:dyDescent="0.3">
      <c r="A52" s="30" t="s">
        <v>86</v>
      </c>
      <c r="B52" s="31">
        <v>22001</v>
      </c>
      <c r="C52" s="32" t="s">
        <v>68</v>
      </c>
      <c r="D52" s="58">
        <f>SUMIFS(Реестр!$C:$C,Реестр!$J:$J,D$4,Реестр!$E:$E,$C52)*IF($A52="-",-1,1)</f>
        <v>0</v>
      </c>
      <c r="E52" s="58">
        <f>SUMIFS(Реестр!$C:$C,Реестр!$J:$J,E$4,Реестр!$E:$E,$C52)*IF($A52="-",-1,1)</f>
        <v>0</v>
      </c>
      <c r="F52" s="58">
        <f>SUMIFS(Реестр!$C:$C,Реестр!$J:$J,F$4,Реестр!$E:$E,$C52)*IF($A52="-",-1,1)</f>
        <v>0</v>
      </c>
      <c r="G52" s="58">
        <f>SUMIFS(Реестр!$C:$C,Реестр!$J:$J,G$4,Реестр!$E:$E,$C52)*IF($A52="-",-1,1)</f>
        <v>0</v>
      </c>
      <c r="H52" s="58">
        <f>SUMIFS(Реестр!$C:$C,Реестр!$J:$J,H$4,Реестр!$E:$E,$C52)*IF($A52="-",-1,1)</f>
        <v>500000</v>
      </c>
      <c r="I52" s="58">
        <f>SUMIFS(Реестр!$C:$C,Реестр!$J:$J,I$4,Реестр!$E:$E,$C52)*IF($A52="-",-1,1)</f>
        <v>0</v>
      </c>
      <c r="J52" s="58">
        <f>SUMIFS(Реестр!$C:$C,Реестр!$J:$J,J$4,Реестр!$E:$E,$C52)*IF($A52="-",-1,1)</f>
        <v>0</v>
      </c>
      <c r="K52" s="58">
        <f>SUMIFS(Реестр!$C:$C,Реестр!$J:$J,K$4,Реестр!$E:$E,$C52)*IF($A52="-",-1,1)</f>
        <v>0</v>
      </c>
      <c r="L52" s="58">
        <f>SUMIFS(Реестр!$C:$C,Реестр!$J:$J,L$4,Реестр!$E:$E,$C52)*IF($A52="-",-1,1)</f>
        <v>1500000</v>
      </c>
      <c r="M52" s="58">
        <f>SUMIFS(Реестр!$C:$C,Реестр!$J:$J,M$4,Реестр!$E:$E,$C52)*IF($A52="-",-1,1)</f>
        <v>0</v>
      </c>
      <c r="N52" s="58">
        <f>SUMIFS(Реестр!$C:$C,Реестр!$J:$J,N$4,Реестр!$E:$E,$C52)*IF($A52="-",-1,1)</f>
        <v>0</v>
      </c>
      <c r="O52" s="58">
        <f>SUMIFS(Реестр!$C:$C,Реестр!$J:$J,O$4,Реестр!$E:$E,$C52)*IF($A52="-",-1,1)</f>
        <v>0</v>
      </c>
      <c r="P52" s="58">
        <f>SUMIFS(Реестр!$C:$C,Реестр!$J:$J,P$4,Реестр!$E:$E,$C52)*IF($A52="-",-1,1)</f>
        <v>0</v>
      </c>
      <c r="Q52" s="58">
        <f>SUMIFS(Реестр!$C:$C,Реестр!$J:$J,Q$4,Реестр!$E:$E,$C52)*IF($A52="-",-1,1)</f>
        <v>2500000</v>
      </c>
      <c r="R52" s="58">
        <f>SUMIFS(Реестр!$C:$C,Реестр!$J:$J,R$4,Реестр!$E:$E,$C52)*IF($A52="-",-1,1)</f>
        <v>0</v>
      </c>
      <c r="S52" s="58">
        <f>SUMIFS(Реестр!$C:$C,Реестр!$J:$J,S$4,Реестр!$E:$E,$C52)*IF($A52="-",-1,1)</f>
        <v>0</v>
      </c>
      <c r="T52" s="58">
        <f>SUMIFS(Реестр!$C:$C,Реестр!$J:$J,T$4,Реестр!$E:$E,$C52)*IF($A52="-",-1,1)</f>
        <v>0</v>
      </c>
      <c r="U52" s="58">
        <f>SUMIFS(Реестр!$C:$C,Реестр!$J:$J,U$4,Реестр!$E:$E,$C52)*IF($A52="-",-1,1)</f>
        <v>3500000</v>
      </c>
      <c r="V52" s="58">
        <f>SUMIFS(Реестр!$C:$C,Реестр!$J:$J,V$4,Реестр!$E:$E,$C52)*IF($A52="-",-1,1)</f>
        <v>0</v>
      </c>
      <c r="W52" s="58">
        <f>SUMIFS(Реестр!$C:$C,Реестр!$J:$J,W$4,Реестр!$E:$E,$C52)*IF($A52="-",-1,1)</f>
        <v>0</v>
      </c>
      <c r="X52" s="58">
        <f>SUMIFS(Реестр!$C:$C,Реестр!$J:$J,X$4,Реестр!$E:$E,$C52)*IF($A52="-",-1,1)</f>
        <v>0</v>
      </c>
      <c r="Y52" s="58">
        <f>SUMIFS(Реестр!$C:$C,Реестр!$J:$J,Y$4,Реестр!$E:$E,$C52)*IF($A52="-",-1,1)</f>
        <v>3000000</v>
      </c>
      <c r="Z52" s="58">
        <f>SUMIFS(Реестр!$C:$C,Реестр!$J:$J,Z$4,Реестр!$E:$E,$C52)*IF($A52="-",-1,1)</f>
        <v>0</v>
      </c>
      <c r="AA52" s="58">
        <f>SUMIFS(Реестр!$C:$C,Реестр!$J:$J,AA$4,Реестр!$E:$E,$C52)*IF($A52="-",-1,1)</f>
        <v>0</v>
      </c>
      <c r="AB52" s="58">
        <f>SUMIFS(Реестр!$C:$C,Реестр!$J:$J,AB$4,Реестр!$E:$E,$C52)*IF($A52="-",-1,1)</f>
        <v>0</v>
      </c>
      <c r="AC52" s="58">
        <f>SUMIFS(Реестр!$C:$C,Реестр!$J:$J,AC$4,Реестр!$E:$E,$C52)*IF($A52="-",-1,1)</f>
        <v>0</v>
      </c>
      <c r="AD52" s="58">
        <f>SUMIFS(Реестр!$C:$C,Реестр!$J:$J,AD$4,Реестр!$E:$E,$C52)*IF($A52="-",-1,1)</f>
        <v>2000000</v>
      </c>
      <c r="AE52" s="58">
        <f>SUMIFS(Реестр!$C:$C,Реестр!$J:$J,AE$4,Реестр!$E:$E,$C52)*IF($A52="-",-1,1)</f>
        <v>0</v>
      </c>
      <c r="AF52" s="58">
        <f>SUMIFS(Реестр!$C:$C,Реестр!$J:$J,AF$4,Реестр!$E:$E,$C52)*IF($A52="-",-1,1)</f>
        <v>0</v>
      </c>
      <c r="AG52" s="58">
        <f>SUMIFS(Реестр!$C:$C,Реестр!$J:$J,AG$4,Реестр!$E:$E,$C52)*IF($A52="-",-1,1)</f>
        <v>0</v>
      </c>
      <c r="AH52" s="58">
        <f>SUMIFS(Реестр!$C:$C,Реестр!$J:$J,AH$4,Реестр!$E:$E,$C52)*IF($A52="-",-1,1)</f>
        <v>0</v>
      </c>
      <c r="AI52" s="58">
        <f>SUMIFS(Реестр!$C:$C,Реестр!$J:$J,AI$4,Реестр!$E:$E,$C52)*IF($A52="-",-1,1)</f>
        <v>0</v>
      </c>
      <c r="AJ52" s="58">
        <f>SUMIFS(Реестр!$C:$C,Реестр!$J:$J,AJ$4,Реестр!$E:$E,$C52)*IF($A52="-",-1,1)</f>
        <v>0</v>
      </c>
      <c r="AK52" s="58">
        <f>SUMIFS(Реестр!$C:$C,Реестр!$J:$J,AK$4,Реестр!$E:$E,$C52)*IF($A52="-",-1,1)</f>
        <v>0</v>
      </c>
      <c r="AL52" s="58">
        <f>SUMIFS(Реестр!$C:$C,Реестр!$J:$J,AL$4,Реестр!$E:$E,$C52)*IF($A52="-",-1,1)</f>
        <v>0</v>
      </c>
      <c r="AM52" s="58">
        <f>SUMIFS(Реестр!$C:$C,Реестр!$J:$J,AM$4,Реестр!$E:$E,$C52)*IF($A52="-",-1,1)</f>
        <v>0</v>
      </c>
      <c r="AN52" s="58">
        <f>SUMIFS(Реестр!$C:$C,Реестр!$J:$J,AN$4,Реестр!$E:$E,$C52)*IF($A52="-",-1,1)</f>
        <v>0</v>
      </c>
      <c r="AO52" s="58">
        <f>SUMIFS(Реестр!$C:$C,Реестр!$J:$J,AO$4,Реестр!$E:$E,$C52)*IF($A52="-",-1,1)</f>
        <v>0</v>
      </c>
    </row>
    <row r="53" spans="1:41" s="1" customFormat="1" ht="18" customHeight="1" x14ac:dyDescent="0.3">
      <c r="A53" s="30" t="s">
        <v>86</v>
      </c>
      <c r="B53" s="31">
        <v>22002</v>
      </c>
      <c r="C53" s="32" t="s">
        <v>69</v>
      </c>
      <c r="D53" s="58">
        <f>SUMIFS(Реестр!$C:$C,Реестр!$J:$J,D$4,Реестр!$E:$E,$C53)*IF($A53="-",-1,1)</f>
        <v>0</v>
      </c>
      <c r="E53" s="58">
        <f>SUMIFS(Реестр!$C:$C,Реестр!$J:$J,E$4,Реестр!$E:$E,$C53)*IF($A53="-",-1,1)</f>
        <v>250000</v>
      </c>
      <c r="F53" s="58">
        <f>SUMIFS(Реестр!$C:$C,Реестр!$J:$J,F$4,Реестр!$E:$E,$C53)*IF($A53="-",-1,1)</f>
        <v>0</v>
      </c>
      <c r="G53" s="58">
        <f>SUMIFS(Реестр!$C:$C,Реестр!$J:$J,G$4,Реестр!$E:$E,$C53)*IF($A53="-",-1,1)</f>
        <v>0</v>
      </c>
      <c r="H53" s="58">
        <f>SUMIFS(Реестр!$C:$C,Реестр!$J:$J,H$4,Реестр!$E:$E,$C53)*IF($A53="-",-1,1)</f>
        <v>0</v>
      </c>
      <c r="I53" s="58">
        <f>SUMIFS(Реестр!$C:$C,Реестр!$J:$J,I$4,Реестр!$E:$E,$C53)*IF($A53="-",-1,1)</f>
        <v>0</v>
      </c>
      <c r="J53" s="58">
        <f>SUMIFS(Реестр!$C:$C,Реестр!$J:$J,J$4,Реестр!$E:$E,$C53)*IF($A53="-",-1,1)</f>
        <v>250000</v>
      </c>
      <c r="K53" s="58">
        <f>SUMIFS(Реестр!$C:$C,Реестр!$J:$J,K$4,Реестр!$E:$E,$C53)*IF($A53="-",-1,1)</f>
        <v>0</v>
      </c>
      <c r="L53" s="58">
        <f>SUMIFS(Реестр!$C:$C,Реестр!$J:$J,L$4,Реестр!$E:$E,$C53)*IF($A53="-",-1,1)</f>
        <v>0</v>
      </c>
      <c r="M53" s="58">
        <f>SUMIFS(Реестр!$C:$C,Реестр!$J:$J,M$4,Реестр!$E:$E,$C53)*IF($A53="-",-1,1)</f>
        <v>0</v>
      </c>
      <c r="N53" s="58">
        <f>SUMIFS(Реестр!$C:$C,Реестр!$J:$J,N$4,Реестр!$E:$E,$C53)*IF($A53="-",-1,1)</f>
        <v>250000</v>
      </c>
      <c r="O53" s="58">
        <f>SUMIFS(Реестр!$C:$C,Реестр!$J:$J,O$4,Реестр!$E:$E,$C53)*IF($A53="-",-1,1)</f>
        <v>0</v>
      </c>
      <c r="P53" s="58">
        <f>SUMIFS(Реестр!$C:$C,Реестр!$J:$J,P$4,Реестр!$E:$E,$C53)*IF($A53="-",-1,1)</f>
        <v>0</v>
      </c>
      <c r="Q53" s="58">
        <f>SUMIFS(Реестр!$C:$C,Реестр!$J:$J,Q$4,Реестр!$E:$E,$C53)*IF($A53="-",-1,1)</f>
        <v>0</v>
      </c>
      <c r="R53" s="58">
        <f>SUMIFS(Реестр!$C:$C,Реестр!$J:$J,R$4,Реестр!$E:$E,$C53)*IF($A53="-",-1,1)</f>
        <v>250000</v>
      </c>
      <c r="S53" s="58">
        <f>SUMIFS(Реестр!$C:$C,Реестр!$J:$J,S$4,Реестр!$E:$E,$C53)*IF($A53="-",-1,1)</f>
        <v>0</v>
      </c>
      <c r="T53" s="58">
        <f>SUMIFS(Реестр!$C:$C,Реестр!$J:$J,T$4,Реестр!$E:$E,$C53)*IF($A53="-",-1,1)</f>
        <v>0</v>
      </c>
      <c r="U53" s="58">
        <f>SUMIFS(Реестр!$C:$C,Реестр!$J:$J,U$4,Реестр!$E:$E,$C53)*IF($A53="-",-1,1)</f>
        <v>0</v>
      </c>
      <c r="V53" s="58">
        <f>SUMIFS(Реестр!$C:$C,Реестр!$J:$J,V$4,Реестр!$E:$E,$C53)*IF($A53="-",-1,1)</f>
        <v>250000</v>
      </c>
      <c r="W53" s="58">
        <f>SUMIFS(Реестр!$C:$C,Реестр!$J:$J,W$4,Реестр!$E:$E,$C53)*IF($A53="-",-1,1)</f>
        <v>0</v>
      </c>
      <c r="X53" s="58">
        <f>SUMIFS(Реестр!$C:$C,Реестр!$J:$J,X$4,Реестр!$E:$E,$C53)*IF($A53="-",-1,1)</f>
        <v>0</v>
      </c>
      <c r="Y53" s="58">
        <f>SUMIFS(Реестр!$C:$C,Реестр!$J:$J,Y$4,Реестр!$E:$E,$C53)*IF($A53="-",-1,1)</f>
        <v>0</v>
      </c>
      <c r="Z53" s="58">
        <f>SUMIFS(Реестр!$C:$C,Реестр!$J:$J,Z$4,Реестр!$E:$E,$C53)*IF($A53="-",-1,1)</f>
        <v>0</v>
      </c>
      <c r="AA53" s="58">
        <f>SUMIFS(Реестр!$C:$C,Реестр!$J:$J,AA$4,Реестр!$E:$E,$C53)*IF($A53="-",-1,1)</f>
        <v>250000</v>
      </c>
      <c r="AB53" s="58">
        <f>SUMIFS(Реестр!$C:$C,Реестр!$J:$J,AB$4,Реестр!$E:$E,$C53)*IF($A53="-",-1,1)</f>
        <v>0</v>
      </c>
      <c r="AC53" s="58">
        <f>SUMIFS(Реестр!$C:$C,Реестр!$J:$J,AC$4,Реестр!$E:$E,$C53)*IF($A53="-",-1,1)</f>
        <v>0</v>
      </c>
      <c r="AD53" s="58">
        <f>SUMIFS(Реестр!$C:$C,Реестр!$J:$J,AD$4,Реестр!$E:$E,$C53)*IF($A53="-",-1,1)</f>
        <v>0</v>
      </c>
      <c r="AE53" s="58">
        <f>SUMIFS(Реестр!$C:$C,Реестр!$J:$J,AE$4,Реестр!$E:$E,$C53)*IF($A53="-",-1,1)</f>
        <v>0</v>
      </c>
      <c r="AF53" s="58">
        <f>SUMIFS(Реестр!$C:$C,Реестр!$J:$J,AF$4,Реестр!$E:$E,$C53)*IF($A53="-",-1,1)</f>
        <v>0</v>
      </c>
      <c r="AG53" s="58">
        <f>SUMIFS(Реестр!$C:$C,Реестр!$J:$J,AG$4,Реестр!$E:$E,$C53)*IF($A53="-",-1,1)</f>
        <v>0</v>
      </c>
      <c r="AH53" s="58">
        <f>SUMIFS(Реестр!$C:$C,Реестр!$J:$J,AH$4,Реестр!$E:$E,$C53)*IF($A53="-",-1,1)</f>
        <v>0</v>
      </c>
      <c r="AI53" s="58">
        <f>SUMIFS(Реестр!$C:$C,Реестр!$J:$J,AI$4,Реестр!$E:$E,$C53)*IF($A53="-",-1,1)</f>
        <v>0</v>
      </c>
      <c r="AJ53" s="58">
        <f>SUMIFS(Реестр!$C:$C,Реестр!$J:$J,AJ$4,Реестр!$E:$E,$C53)*IF($A53="-",-1,1)</f>
        <v>0</v>
      </c>
      <c r="AK53" s="58">
        <f>SUMIFS(Реестр!$C:$C,Реестр!$J:$J,AK$4,Реестр!$E:$E,$C53)*IF($A53="-",-1,1)</f>
        <v>0</v>
      </c>
      <c r="AL53" s="58">
        <f>SUMIFS(Реестр!$C:$C,Реестр!$J:$J,AL$4,Реестр!$E:$E,$C53)*IF($A53="-",-1,1)</f>
        <v>0</v>
      </c>
      <c r="AM53" s="58">
        <f>SUMIFS(Реестр!$C:$C,Реестр!$J:$J,AM$4,Реестр!$E:$E,$C53)*IF($A53="-",-1,1)</f>
        <v>0</v>
      </c>
      <c r="AN53" s="58">
        <f>SUMIFS(Реестр!$C:$C,Реестр!$J:$J,AN$4,Реестр!$E:$E,$C53)*IF($A53="-",-1,1)</f>
        <v>0</v>
      </c>
      <c r="AO53" s="58">
        <f>SUMIFS(Реестр!$C:$C,Реестр!$J:$J,AO$4,Реестр!$E:$E,$C53)*IF($A53="-",-1,1)</f>
        <v>0</v>
      </c>
    </row>
    <row r="54" spans="1:41" s="1" customFormat="1" ht="18" customHeight="1" x14ac:dyDescent="0.3">
      <c r="A54" s="30" t="s">
        <v>86</v>
      </c>
      <c r="B54" s="31">
        <v>22003</v>
      </c>
      <c r="C54" s="32" t="s">
        <v>126</v>
      </c>
      <c r="D54" s="58">
        <f>SUMIFS(Реестр!$C:$C,Реестр!$J:$J,D$4,Реестр!$E:$E,$C54)*IF($A54="-",-1,1)</f>
        <v>0</v>
      </c>
      <c r="E54" s="58">
        <f>SUMIFS(Реестр!$C:$C,Реестр!$J:$J,E$4,Реестр!$E:$E,$C54)*IF($A54="-",-1,1)</f>
        <v>0</v>
      </c>
      <c r="F54" s="58">
        <f>SUMIFS(Реестр!$C:$C,Реестр!$J:$J,F$4,Реестр!$E:$E,$C54)*IF($A54="-",-1,1)</f>
        <v>0</v>
      </c>
      <c r="G54" s="58">
        <f>SUMIFS(Реестр!$C:$C,Реестр!$J:$J,G$4,Реестр!$E:$E,$C54)*IF($A54="-",-1,1)</f>
        <v>0</v>
      </c>
      <c r="H54" s="58">
        <f>SUMIFS(Реестр!$C:$C,Реестр!$J:$J,H$4,Реестр!$E:$E,$C54)*IF($A54="-",-1,1)</f>
        <v>0</v>
      </c>
      <c r="I54" s="58">
        <f>SUMIFS(Реестр!$C:$C,Реестр!$J:$J,I$4,Реестр!$E:$E,$C54)*IF($A54="-",-1,1)</f>
        <v>0</v>
      </c>
      <c r="J54" s="58">
        <f>SUMIFS(Реестр!$C:$C,Реестр!$J:$J,J$4,Реестр!$E:$E,$C54)*IF($A54="-",-1,1)</f>
        <v>0</v>
      </c>
      <c r="K54" s="58">
        <f>SUMIFS(Реестр!$C:$C,Реестр!$J:$J,K$4,Реестр!$E:$E,$C54)*IF($A54="-",-1,1)</f>
        <v>0</v>
      </c>
      <c r="L54" s="58">
        <f>SUMIFS(Реестр!$C:$C,Реестр!$J:$J,L$4,Реестр!$E:$E,$C54)*IF($A54="-",-1,1)</f>
        <v>0</v>
      </c>
      <c r="M54" s="58">
        <f>SUMIFS(Реестр!$C:$C,Реестр!$J:$J,M$4,Реестр!$E:$E,$C54)*IF($A54="-",-1,1)</f>
        <v>0</v>
      </c>
      <c r="N54" s="58">
        <f>SUMIFS(Реестр!$C:$C,Реестр!$J:$J,N$4,Реестр!$E:$E,$C54)*IF($A54="-",-1,1)</f>
        <v>0</v>
      </c>
      <c r="O54" s="58">
        <f>SUMIFS(Реестр!$C:$C,Реестр!$J:$J,O$4,Реестр!$E:$E,$C54)*IF($A54="-",-1,1)</f>
        <v>0</v>
      </c>
      <c r="P54" s="58">
        <f>SUMIFS(Реестр!$C:$C,Реестр!$J:$J,P$4,Реестр!$E:$E,$C54)*IF($A54="-",-1,1)</f>
        <v>0</v>
      </c>
      <c r="Q54" s="58">
        <f>SUMIFS(Реестр!$C:$C,Реестр!$J:$J,Q$4,Реестр!$E:$E,$C54)*IF($A54="-",-1,1)</f>
        <v>0</v>
      </c>
      <c r="R54" s="58">
        <f>SUMIFS(Реестр!$C:$C,Реестр!$J:$J,R$4,Реестр!$E:$E,$C54)*IF($A54="-",-1,1)</f>
        <v>0</v>
      </c>
      <c r="S54" s="58">
        <f>SUMIFS(Реестр!$C:$C,Реестр!$J:$J,S$4,Реестр!$E:$E,$C54)*IF($A54="-",-1,1)</f>
        <v>0</v>
      </c>
      <c r="T54" s="58">
        <f>SUMIFS(Реестр!$C:$C,Реестр!$J:$J,T$4,Реестр!$E:$E,$C54)*IF($A54="-",-1,1)</f>
        <v>0</v>
      </c>
      <c r="U54" s="58">
        <f>SUMIFS(Реестр!$C:$C,Реестр!$J:$J,U$4,Реестр!$E:$E,$C54)*IF($A54="-",-1,1)</f>
        <v>0</v>
      </c>
      <c r="V54" s="58">
        <f>SUMIFS(Реестр!$C:$C,Реестр!$J:$J,V$4,Реестр!$E:$E,$C54)*IF($A54="-",-1,1)</f>
        <v>0</v>
      </c>
      <c r="W54" s="58">
        <f>SUMIFS(Реестр!$C:$C,Реестр!$J:$J,W$4,Реестр!$E:$E,$C54)*IF($A54="-",-1,1)</f>
        <v>0</v>
      </c>
      <c r="X54" s="58">
        <f>SUMIFS(Реестр!$C:$C,Реестр!$J:$J,X$4,Реестр!$E:$E,$C54)*IF($A54="-",-1,1)</f>
        <v>0</v>
      </c>
      <c r="Y54" s="58">
        <f>SUMIFS(Реестр!$C:$C,Реестр!$J:$J,Y$4,Реестр!$E:$E,$C54)*IF($A54="-",-1,1)</f>
        <v>0</v>
      </c>
      <c r="Z54" s="58">
        <f>SUMIFS(Реестр!$C:$C,Реестр!$J:$J,Z$4,Реестр!$E:$E,$C54)*IF($A54="-",-1,1)</f>
        <v>0</v>
      </c>
      <c r="AA54" s="58">
        <f>SUMIFS(Реестр!$C:$C,Реестр!$J:$J,AA$4,Реестр!$E:$E,$C54)*IF($A54="-",-1,1)</f>
        <v>0</v>
      </c>
      <c r="AB54" s="58">
        <f>SUMIFS(Реестр!$C:$C,Реестр!$J:$J,AB$4,Реестр!$E:$E,$C54)*IF($A54="-",-1,1)</f>
        <v>0</v>
      </c>
      <c r="AC54" s="58">
        <f>SUMIFS(Реестр!$C:$C,Реестр!$J:$J,AC$4,Реестр!$E:$E,$C54)*IF($A54="-",-1,1)</f>
        <v>0</v>
      </c>
      <c r="AD54" s="58">
        <f>SUMIFS(Реестр!$C:$C,Реестр!$J:$J,AD$4,Реестр!$E:$E,$C54)*IF($A54="-",-1,1)</f>
        <v>0</v>
      </c>
      <c r="AE54" s="58">
        <f>SUMIFS(Реестр!$C:$C,Реестр!$J:$J,AE$4,Реестр!$E:$E,$C54)*IF($A54="-",-1,1)</f>
        <v>0</v>
      </c>
      <c r="AF54" s="58">
        <f>SUMIFS(Реестр!$C:$C,Реестр!$J:$J,AF$4,Реестр!$E:$E,$C54)*IF($A54="-",-1,1)</f>
        <v>0</v>
      </c>
      <c r="AG54" s="58">
        <f>SUMIFS(Реестр!$C:$C,Реестр!$J:$J,AG$4,Реестр!$E:$E,$C54)*IF($A54="-",-1,1)</f>
        <v>0</v>
      </c>
      <c r="AH54" s="58">
        <f>SUMIFS(Реестр!$C:$C,Реестр!$J:$J,AH$4,Реестр!$E:$E,$C54)*IF($A54="-",-1,1)</f>
        <v>0</v>
      </c>
      <c r="AI54" s="58">
        <f>SUMIFS(Реестр!$C:$C,Реестр!$J:$J,AI$4,Реестр!$E:$E,$C54)*IF($A54="-",-1,1)</f>
        <v>0</v>
      </c>
      <c r="AJ54" s="58">
        <f>SUMIFS(Реестр!$C:$C,Реестр!$J:$J,AJ$4,Реестр!$E:$E,$C54)*IF($A54="-",-1,1)</f>
        <v>0</v>
      </c>
      <c r="AK54" s="58">
        <f>SUMIFS(Реестр!$C:$C,Реестр!$J:$J,AK$4,Реестр!$E:$E,$C54)*IF($A54="-",-1,1)</f>
        <v>0</v>
      </c>
      <c r="AL54" s="58">
        <f>SUMIFS(Реестр!$C:$C,Реестр!$J:$J,AL$4,Реестр!$E:$E,$C54)*IF($A54="-",-1,1)</f>
        <v>0</v>
      </c>
      <c r="AM54" s="58">
        <f>SUMIFS(Реестр!$C:$C,Реестр!$J:$J,AM$4,Реестр!$E:$E,$C54)*IF($A54="-",-1,1)</f>
        <v>0</v>
      </c>
      <c r="AN54" s="58">
        <f>SUMIFS(Реестр!$C:$C,Реестр!$J:$J,AN$4,Реестр!$E:$E,$C54)*IF($A54="-",-1,1)</f>
        <v>0</v>
      </c>
      <c r="AO54" s="58">
        <f>SUMIFS(Реестр!$C:$C,Реестр!$J:$J,AO$4,Реестр!$E:$E,$C54)*IF($A54="-",-1,1)</f>
        <v>0</v>
      </c>
    </row>
    <row r="55" spans="1:41" s="1" customFormat="1" ht="18" customHeight="1" x14ac:dyDescent="0.3">
      <c r="A55" s="30" t="s">
        <v>86</v>
      </c>
      <c r="B55" s="31">
        <v>22004</v>
      </c>
      <c r="C55" s="32" t="s">
        <v>70</v>
      </c>
      <c r="D55" s="58">
        <f>SUMIFS(Реестр!$C:$C,Реестр!$J:$J,D$4,Реестр!$E:$E,$C55)*IF($A55="-",-1,1)</f>
        <v>0</v>
      </c>
      <c r="E55" s="58">
        <f>SUMIFS(Реестр!$C:$C,Реестр!$J:$J,E$4,Реестр!$E:$E,$C55)*IF($A55="-",-1,1)</f>
        <v>0</v>
      </c>
      <c r="F55" s="58">
        <f>SUMIFS(Реестр!$C:$C,Реестр!$J:$J,F$4,Реестр!$E:$E,$C55)*IF($A55="-",-1,1)</f>
        <v>0</v>
      </c>
      <c r="G55" s="58">
        <f>SUMIFS(Реестр!$C:$C,Реестр!$J:$J,G$4,Реестр!$E:$E,$C55)*IF($A55="-",-1,1)</f>
        <v>0</v>
      </c>
      <c r="H55" s="58">
        <f>SUMIFS(Реестр!$C:$C,Реестр!$J:$J,H$4,Реестр!$E:$E,$C55)*IF($A55="-",-1,1)</f>
        <v>0</v>
      </c>
      <c r="I55" s="58">
        <f>SUMIFS(Реестр!$C:$C,Реестр!$J:$J,I$4,Реестр!$E:$E,$C55)*IF($A55="-",-1,1)</f>
        <v>0</v>
      </c>
      <c r="J55" s="58">
        <f>SUMIFS(Реестр!$C:$C,Реестр!$J:$J,J$4,Реестр!$E:$E,$C55)*IF($A55="-",-1,1)</f>
        <v>0</v>
      </c>
      <c r="K55" s="58">
        <f>SUMIFS(Реестр!$C:$C,Реестр!$J:$J,K$4,Реестр!$E:$E,$C55)*IF($A55="-",-1,1)</f>
        <v>0</v>
      </c>
      <c r="L55" s="58">
        <f>SUMIFS(Реестр!$C:$C,Реестр!$J:$J,L$4,Реестр!$E:$E,$C55)*IF($A55="-",-1,1)</f>
        <v>0</v>
      </c>
      <c r="M55" s="58">
        <f>SUMIFS(Реестр!$C:$C,Реестр!$J:$J,M$4,Реестр!$E:$E,$C55)*IF($A55="-",-1,1)</f>
        <v>0</v>
      </c>
      <c r="N55" s="58">
        <f>SUMIFS(Реестр!$C:$C,Реестр!$J:$J,N$4,Реестр!$E:$E,$C55)*IF($A55="-",-1,1)</f>
        <v>0</v>
      </c>
      <c r="O55" s="58">
        <f>SUMIFS(Реестр!$C:$C,Реестр!$J:$J,O$4,Реестр!$E:$E,$C55)*IF($A55="-",-1,1)</f>
        <v>0</v>
      </c>
      <c r="P55" s="58">
        <f>SUMIFS(Реестр!$C:$C,Реестр!$J:$J,P$4,Реестр!$E:$E,$C55)*IF($A55="-",-1,1)</f>
        <v>0</v>
      </c>
      <c r="Q55" s="58">
        <f>SUMIFS(Реестр!$C:$C,Реестр!$J:$J,Q$4,Реестр!$E:$E,$C55)*IF($A55="-",-1,1)</f>
        <v>0</v>
      </c>
      <c r="R55" s="58">
        <f>SUMIFS(Реестр!$C:$C,Реестр!$J:$J,R$4,Реестр!$E:$E,$C55)*IF($A55="-",-1,1)</f>
        <v>0</v>
      </c>
      <c r="S55" s="58">
        <f>SUMIFS(Реестр!$C:$C,Реестр!$J:$J,S$4,Реестр!$E:$E,$C55)*IF($A55="-",-1,1)</f>
        <v>0</v>
      </c>
      <c r="T55" s="58">
        <f>SUMIFS(Реестр!$C:$C,Реестр!$J:$J,T$4,Реестр!$E:$E,$C55)*IF($A55="-",-1,1)</f>
        <v>0</v>
      </c>
      <c r="U55" s="58">
        <f>SUMIFS(Реестр!$C:$C,Реестр!$J:$J,U$4,Реестр!$E:$E,$C55)*IF($A55="-",-1,1)</f>
        <v>0</v>
      </c>
      <c r="V55" s="58">
        <f>SUMIFS(Реестр!$C:$C,Реестр!$J:$J,V$4,Реестр!$E:$E,$C55)*IF($A55="-",-1,1)</f>
        <v>0</v>
      </c>
      <c r="W55" s="58">
        <f>SUMIFS(Реестр!$C:$C,Реестр!$J:$J,W$4,Реестр!$E:$E,$C55)*IF($A55="-",-1,1)</f>
        <v>0</v>
      </c>
      <c r="X55" s="58">
        <f>SUMIFS(Реестр!$C:$C,Реестр!$J:$J,X$4,Реестр!$E:$E,$C55)*IF($A55="-",-1,1)</f>
        <v>0</v>
      </c>
      <c r="Y55" s="58">
        <f>SUMIFS(Реестр!$C:$C,Реестр!$J:$J,Y$4,Реестр!$E:$E,$C55)*IF($A55="-",-1,1)</f>
        <v>0</v>
      </c>
      <c r="Z55" s="58">
        <f>SUMIFS(Реестр!$C:$C,Реестр!$J:$J,Z$4,Реестр!$E:$E,$C55)*IF($A55="-",-1,1)</f>
        <v>0</v>
      </c>
      <c r="AA55" s="58">
        <f>SUMIFS(Реестр!$C:$C,Реестр!$J:$J,AA$4,Реестр!$E:$E,$C55)*IF($A55="-",-1,1)</f>
        <v>0</v>
      </c>
      <c r="AB55" s="58">
        <f>SUMIFS(Реестр!$C:$C,Реестр!$J:$J,AB$4,Реестр!$E:$E,$C55)*IF($A55="-",-1,1)</f>
        <v>0</v>
      </c>
      <c r="AC55" s="58">
        <f>SUMIFS(Реестр!$C:$C,Реестр!$J:$J,AC$4,Реестр!$E:$E,$C55)*IF($A55="-",-1,1)</f>
        <v>0</v>
      </c>
      <c r="AD55" s="58">
        <f>SUMIFS(Реестр!$C:$C,Реестр!$J:$J,AD$4,Реестр!$E:$E,$C55)*IF($A55="-",-1,1)</f>
        <v>0</v>
      </c>
      <c r="AE55" s="58">
        <f>SUMIFS(Реестр!$C:$C,Реестр!$J:$J,AE$4,Реестр!$E:$E,$C55)*IF($A55="-",-1,1)</f>
        <v>0</v>
      </c>
      <c r="AF55" s="58">
        <f>SUMIFS(Реестр!$C:$C,Реестр!$J:$J,AF$4,Реестр!$E:$E,$C55)*IF($A55="-",-1,1)</f>
        <v>0</v>
      </c>
      <c r="AG55" s="58">
        <f>SUMIFS(Реестр!$C:$C,Реестр!$J:$J,AG$4,Реестр!$E:$E,$C55)*IF($A55="-",-1,1)</f>
        <v>0</v>
      </c>
      <c r="AH55" s="58">
        <f>SUMIFS(Реестр!$C:$C,Реестр!$J:$J,AH$4,Реестр!$E:$E,$C55)*IF($A55="-",-1,1)</f>
        <v>0</v>
      </c>
      <c r="AI55" s="58">
        <f>SUMIFS(Реестр!$C:$C,Реестр!$J:$J,AI$4,Реестр!$E:$E,$C55)*IF($A55="-",-1,1)</f>
        <v>0</v>
      </c>
      <c r="AJ55" s="58">
        <f>SUMIFS(Реестр!$C:$C,Реестр!$J:$J,AJ$4,Реестр!$E:$E,$C55)*IF($A55="-",-1,1)</f>
        <v>0</v>
      </c>
      <c r="AK55" s="58">
        <f>SUMIFS(Реестр!$C:$C,Реестр!$J:$J,AK$4,Реестр!$E:$E,$C55)*IF($A55="-",-1,1)</f>
        <v>0</v>
      </c>
      <c r="AL55" s="58">
        <f>SUMIFS(Реестр!$C:$C,Реестр!$J:$J,AL$4,Реестр!$E:$E,$C55)*IF($A55="-",-1,1)</f>
        <v>0</v>
      </c>
      <c r="AM55" s="58">
        <f>SUMIFS(Реестр!$C:$C,Реестр!$J:$J,AM$4,Реестр!$E:$E,$C55)*IF($A55="-",-1,1)</f>
        <v>0</v>
      </c>
      <c r="AN55" s="58">
        <f>SUMIFS(Реестр!$C:$C,Реестр!$J:$J,AN$4,Реестр!$E:$E,$C55)*IF($A55="-",-1,1)</f>
        <v>0</v>
      </c>
      <c r="AO55" s="58">
        <f>SUMIFS(Реестр!$C:$C,Реестр!$J:$J,AO$4,Реестр!$E:$E,$C55)*IF($A55="-",-1,1)</f>
        <v>0</v>
      </c>
    </row>
    <row r="56" spans="1:41" s="1" customFormat="1" ht="18" customHeight="1" thickBot="1" x14ac:dyDescent="0.35">
      <c r="A56" s="36"/>
      <c r="B56" s="37">
        <v>29999</v>
      </c>
      <c r="C56" s="38" t="s">
        <v>71</v>
      </c>
      <c r="D56" s="62">
        <f>D46-D51</f>
        <v>0</v>
      </c>
      <c r="E56" s="62">
        <f t="shared" ref="E56:O56" si="22">E46-E51</f>
        <v>520000</v>
      </c>
      <c r="F56" s="62">
        <f t="shared" si="22"/>
        <v>0</v>
      </c>
      <c r="G56" s="62">
        <f t="shared" si="22"/>
        <v>0</v>
      </c>
      <c r="H56" s="62">
        <f t="shared" si="22"/>
        <v>-500000</v>
      </c>
      <c r="I56" s="62">
        <f t="shared" si="22"/>
        <v>0</v>
      </c>
      <c r="J56" s="62">
        <f t="shared" si="22"/>
        <v>520000</v>
      </c>
      <c r="K56" s="62">
        <f t="shared" si="22"/>
        <v>0</v>
      </c>
      <c r="L56" s="62">
        <f t="shared" si="22"/>
        <v>-1500000</v>
      </c>
      <c r="M56" s="62">
        <f t="shared" si="22"/>
        <v>0</v>
      </c>
      <c r="N56" s="62">
        <f t="shared" si="22"/>
        <v>520000</v>
      </c>
      <c r="O56" s="62">
        <f t="shared" si="22"/>
        <v>0</v>
      </c>
      <c r="P56" s="62">
        <f t="shared" ref="P56:AO56" si="23">P46-P51</f>
        <v>0</v>
      </c>
      <c r="Q56" s="62">
        <f t="shared" si="23"/>
        <v>-2500000</v>
      </c>
      <c r="R56" s="62">
        <f t="shared" si="23"/>
        <v>520000</v>
      </c>
      <c r="S56" s="62">
        <f t="shared" si="23"/>
        <v>0</v>
      </c>
      <c r="T56" s="62">
        <f t="shared" si="23"/>
        <v>0</v>
      </c>
      <c r="U56" s="62">
        <f t="shared" si="23"/>
        <v>-3500000</v>
      </c>
      <c r="V56" s="62">
        <f t="shared" si="23"/>
        <v>520000</v>
      </c>
      <c r="W56" s="62">
        <f t="shared" si="23"/>
        <v>0</v>
      </c>
      <c r="X56" s="62">
        <f t="shared" si="23"/>
        <v>0</v>
      </c>
      <c r="Y56" s="62">
        <f t="shared" si="23"/>
        <v>-3000000</v>
      </c>
      <c r="Z56" s="62">
        <f t="shared" si="23"/>
        <v>0</v>
      </c>
      <c r="AA56" s="62">
        <f t="shared" si="23"/>
        <v>520000</v>
      </c>
      <c r="AB56" s="62">
        <f t="shared" si="23"/>
        <v>0</v>
      </c>
      <c r="AC56" s="62">
        <f t="shared" si="23"/>
        <v>0</v>
      </c>
      <c r="AD56" s="62">
        <f t="shared" si="23"/>
        <v>-2000000</v>
      </c>
      <c r="AE56" s="62">
        <f t="shared" si="23"/>
        <v>0</v>
      </c>
      <c r="AF56" s="62">
        <f t="shared" si="23"/>
        <v>0</v>
      </c>
      <c r="AG56" s="62">
        <f t="shared" si="23"/>
        <v>0</v>
      </c>
      <c r="AH56" s="62">
        <f t="shared" si="23"/>
        <v>0</v>
      </c>
      <c r="AI56" s="62">
        <f t="shared" si="23"/>
        <v>0</v>
      </c>
      <c r="AJ56" s="62">
        <f t="shared" si="23"/>
        <v>0</v>
      </c>
      <c r="AK56" s="62">
        <f t="shared" si="23"/>
        <v>0</v>
      </c>
      <c r="AL56" s="62">
        <f t="shared" si="23"/>
        <v>0</v>
      </c>
      <c r="AM56" s="62">
        <f t="shared" si="23"/>
        <v>0</v>
      </c>
      <c r="AN56" s="62">
        <f t="shared" si="23"/>
        <v>0</v>
      </c>
      <c r="AO56" s="62">
        <f t="shared" si="23"/>
        <v>0</v>
      </c>
    </row>
    <row r="57" spans="1:41" s="1" customFormat="1" ht="18" customHeight="1" x14ac:dyDescent="0.3">
      <c r="A57" s="50"/>
      <c r="B57" s="39"/>
      <c r="C57" s="4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s="1" customFormat="1" ht="18" customHeight="1" thickBot="1" x14ac:dyDescent="0.35">
      <c r="A58" s="51"/>
      <c r="B58" s="54" t="s">
        <v>72</v>
      </c>
      <c r="C58" s="5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1:41" s="1" customFormat="1" ht="18" customHeight="1" x14ac:dyDescent="0.3">
      <c r="A59" s="47"/>
      <c r="B59" s="48">
        <v>31000</v>
      </c>
      <c r="C59" s="49" t="s">
        <v>73</v>
      </c>
      <c r="D59" s="66">
        <f>SUM(D60:D62)</f>
        <v>0</v>
      </c>
      <c r="E59" s="66">
        <f t="shared" ref="E59:O59" si="24">SUM(E60:E62)</f>
        <v>0</v>
      </c>
      <c r="F59" s="66">
        <f t="shared" si="24"/>
        <v>0</v>
      </c>
      <c r="G59" s="66">
        <f t="shared" si="24"/>
        <v>0</v>
      </c>
      <c r="H59" s="66">
        <f t="shared" si="24"/>
        <v>0</v>
      </c>
      <c r="I59" s="66">
        <f t="shared" si="24"/>
        <v>0</v>
      </c>
      <c r="J59" s="66">
        <f t="shared" si="24"/>
        <v>0</v>
      </c>
      <c r="K59" s="66">
        <f t="shared" si="24"/>
        <v>0</v>
      </c>
      <c r="L59" s="66">
        <f t="shared" si="24"/>
        <v>0</v>
      </c>
      <c r="M59" s="66">
        <f t="shared" si="24"/>
        <v>0</v>
      </c>
      <c r="N59" s="66">
        <f t="shared" si="24"/>
        <v>0</v>
      </c>
      <c r="O59" s="66">
        <f t="shared" si="24"/>
        <v>0</v>
      </c>
      <c r="P59" s="66">
        <f t="shared" ref="P59:AO59" si="25">SUM(P60:P62)</f>
        <v>0</v>
      </c>
      <c r="Q59" s="66">
        <f t="shared" si="25"/>
        <v>0</v>
      </c>
      <c r="R59" s="66">
        <f t="shared" si="25"/>
        <v>0</v>
      </c>
      <c r="S59" s="66">
        <f t="shared" si="25"/>
        <v>0</v>
      </c>
      <c r="T59" s="66">
        <f t="shared" si="25"/>
        <v>0</v>
      </c>
      <c r="U59" s="66">
        <f t="shared" si="25"/>
        <v>0</v>
      </c>
      <c r="V59" s="66">
        <f t="shared" si="25"/>
        <v>0</v>
      </c>
      <c r="W59" s="66">
        <f t="shared" si="25"/>
        <v>0</v>
      </c>
      <c r="X59" s="66">
        <f t="shared" si="25"/>
        <v>0</v>
      </c>
      <c r="Y59" s="66">
        <f t="shared" si="25"/>
        <v>0</v>
      </c>
      <c r="Z59" s="66">
        <f t="shared" si="25"/>
        <v>0</v>
      </c>
      <c r="AA59" s="66">
        <f t="shared" si="25"/>
        <v>0</v>
      </c>
      <c r="AB59" s="66">
        <f t="shared" si="25"/>
        <v>0</v>
      </c>
      <c r="AC59" s="66">
        <f t="shared" si="25"/>
        <v>0</v>
      </c>
      <c r="AD59" s="66">
        <f t="shared" si="25"/>
        <v>0</v>
      </c>
      <c r="AE59" s="66">
        <f t="shared" si="25"/>
        <v>0</v>
      </c>
      <c r="AF59" s="66">
        <f t="shared" si="25"/>
        <v>0</v>
      </c>
      <c r="AG59" s="66">
        <f t="shared" si="25"/>
        <v>0</v>
      </c>
      <c r="AH59" s="66">
        <f t="shared" si="25"/>
        <v>0</v>
      </c>
      <c r="AI59" s="66">
        <f t="shared" si="25"/>
        <v>0</v>
      </c>
      <c r="AJ59" s="66">
        <f t="shared" si="25"/>
        <v>0</v>
      </c>
      <c r="AK59" s="66">
        <f t="shared" si="25"/>
        <v>0</v>
      </c>
      <c r="AL59" s="66">
        <f t="shared" si="25"/>
        <v>0</v>
      </c>
      <c r="AM59" s="66">
        <f t="shared" si="25"/>
        <v>0</v>
      </c>
      <c r="AN59" s="66">
        <f t="shared" si="25"/>
        <v>0</v>
      </c>
      <c r="AO59" s="66">
        <f t="shared" si="25"/>
        <v>0</v>
      </c>
    </row>
    <row r="60" spans="1:41" s="1" customFormat="1" ht="18" customHeight="1" x14ac:dyDescent="0.3">
      <c r="A60" s="30" t="s">
        <v>26</v>
      </c>
      <c r="B60" s="31">
        <v>31100</v>
      </c>
      <c r="C60" s="32" t="s">
        <v>74</v>
      </c>
      <c r="D60" s="58">
        <f>SUMIFS(Реестр!$C:$C,Реестр!$J:$J,D$4,Реестр!$E:$E,$C60)*IF($A60="-",-1,1)</f>
        <v>0</v>
      </c>
      <c r="E60" s="58">
        <f>SUMIFS(Реестр!$C:$C,Реестр!$J:$J,E$4,Реестр!$E:$E,$C60)*IF($A60="-",-1,1)</f>
        <v>0</v>
      </c>
      <c r="F60" s="58">
        <f>SUMIFS(Реестр!$C:$C,Реестр!$J:$J,F$4,Реестр!$E:$E,$C60)*IF($A60="-",-1,1)</f>
        <v>0</v>
      </c>
      <c r="G60" s="58">
        <f>SUMIFS(Реестр!$C:$C,Реестр!$J:$J,G$4,Реестр!$E:$E,$C60)*IF($A60="-",-1,1)</f>
        <v>0</v>
      </c>
      <c r="H60" s="58">
        <f>SUMIFS(Реестр!$C:$C,Реестр!$J:$J,H$4,Реестр!$E:$E,$C60)*IF($A60="-",-1,1)</f>
        <v>0</v>
      </c>
      <c r="I60" s="58">
        <f>SUMIFS(Реестр!$C:$C,Реестр!$J:$J,I$4,Реестр!$E:$E,$C60)*IF($A60="-",-1,1)</f>
        <v>0</v>
      </c>
      <c r="J60" s="58">
        <f>SUMIFS(Реестр!$C:$C,Реестр!$J:$J,J$4,Реестр!$E:$E,$C60)*IF($A60="-",-1,1)</f>
        <v>0</v>
      </c>
      <c r="K60" s="58">
        <f>SUMIFS(Реестр!$C:$C,Реестр!$J:$J,K$4,Реестр!$E:$E,$C60)*IF($A60="-",-1,1)</f>
        <v>0</v>
      </c>
      <c r="L60" s="58">
        <f>SUMIFS(Реестр!$C:$C,Реестр!$J:$J,L$4,Реестр!$E:$E,$C60)*IF($A60="-",-1,1)</f>
        <v>0</v>
      </c>
      <c r="M60" s="58">
        <f>SUMIFS(Реестр!$C:$C,Реестр!$J:$J,M$4,Реестр!$E:$E,$C60)*IF($A60="-",-1,1)</f>
        <v>0</v>
      </c>
      <c r="N60" s="58">
        <f>SUMIFS(Реестр!$C:$C,Реестр!$J:$J,N$4,Реестр!$E:$E,$C60)*IF($A60="-",-1,1)</f>
        <v>0</v>
      </c>
      <c r="O60" s="58">
        <f>SUMIFS(Реестр!$C:$C,Реестр!$J:$J,O$4,Реестр!$E:$E,$C60)*IF($A60="-",-1,1)</f>
        <v>0</v>
      </c>
      <c r="P60" s="58">
        <f>SUMIFS(Реестр!$C:$C,Реестр!$J:$J,P$4,Реестр!$E:$E,$C60)*IF($A60="-",-1,1)</f>
        <v>0</v>
      </c>
      <c r="Q60" s="58">
        <f>SUMIFS(Реестр!$C:$C,Реестр!$J:$J,Q$4,Реестр!$E:$E,$C60)*IF($A60="-",-1,1)</f>
        <v>0</v>
      </c>
      <c r="R60" s="58">
        <f>SUMIFS(Реестр!$C:$C,Реестр!$J:$J,R$4,Реестр!$E:$E,$C60)*IF($A60="-",-1,1)</f>
        <v>0</v>
      </c>
      <c r="S60" s="58">
        <f>SUMIFS(Реестр!$C:$C,Реестр!$J:$J,S$4,Реестр!$E:$E,$C60)*IF($A60="-",-1,1)</f>
        <v>0</v>
      </c>
      <c r="T60" s="58">
        <f>SUMIFS(Реестр!$C:$C,Реестр!$J:$J,T$4,Реестр!$E:$E,$C60)*IF($A60="-",-1,1)</f>
        <v>0</v>
      </c>
      <c r="U60" s="58">
        <f>SUMIFS(Реестр!$C:$C,Реестр!$J:$J,U$4,Реестр!$E:$E,$C60)*IF($A60="-",-1,1)</f>
        <v>0</v>
      </c>
      <c r="V60" s="58">
        <f>SUMIFS(Реестр!$C:$C,Реестр!$J:$J,V$4,Реестр!$E:$E,$C60)*IF($A60="-",-1,1)</f>
        <v>0</v>
      </c>
      <c r="W60" s="58">
        <f>SUMIFS(Реестр!$C:$C,Реестр!$J:$J,W$4,Реестр!$E:$E,$C60)*IF($A60="-",-1,1)</f>
        <v>0</v>
      </c>
      <c r="X60" s="58">
        <f>SUMIFS(Реестр!$C:$C,Реестр!$J:$J,X$4,Реестр!$E:$E,$C60)*IF($A60="-",-1,1)</f>
        <v>0</v>
      </c>
      <c r="Y60" s="58">
        <f>SUMIFS(Реестр!$C:$C,Реестр!$J:$J,Y$4,Реестр!$E:$E,$C60)*IF($A60="-",-1,1)</f>
        <v>0</v>
      </c>
      <c r="Z60" s="58">
        <f>SUMIFS(Реестр!$C:$C,Реестр!$J:$J,Z$4,Реестр!$E:$E,$C60)*IF($A60="-",-1,1)</f>
        <v>0</v>
      </c>
      <c r="AA60" s="58">
        <f>SUMIFS(Реестр!$C:$C,Реестр!$J:$J,AA$4,Реестр!$E:$E,$C60)*IF($A60="-",-1,1)</f>
        <v>0</v>
      </c>
      <c r="AB60" s="58">
        <f>SUMIFS(Реестр!$C:$C,Реестр!$J:$J,AB$4,Реестр!$E:$E,$C60)*IF($A60="-",-1,1)</f>
        <v>0</v>
      </c>
      <c r="AC60" s="58">
        <f>SUMIFS(Реестр!$C:$C,Реестр!$J:$J,AC$4,Реестр!$E:$E,$C60)*IF($A60="-",-1,1)</f>
        <v>0</v>
      </c>
      <c r="AD60" s="58">
        <f>SUMIFS(Реестр!$C:$C,Реестр!$J:$J,AD$4,Реестр!$E:$E,$C60)*IF($A60="-",-1,1)</f>
        <v>0</v>
      </c>
      <c r="AE60" s="58">
        <f>SUMIFS(Реестр!$C:$C,Реестр!$J:$J,AE$4,Реестр!$E:$E,$C60)*IF($A60="-",-1,1)</f>
        <v>0</v>
      </c>
      <c r="AF60" s="58">
        <f>SUMIFS(Реестр!$C:$C,Реестр!$J:$J,AF$4,Реестр!$E:$E,$C60)*IF($A60="-",-1,1)</f>
        <v>0</v>
      </c>
      <c r="AG60" s="58">
        <f>SUMIFS(Реестр!$C:$C,Реестр!$J:$J,AG$4,Реестр!$E:$E,$C60)*IF($A60="-",-1,1)</f>
        <v>0</v>
      </c>
      <c r="AH60" s="58">
        <f>SUMIFS(Реестр!$C:$C,Реестр!$J:$J,AH$4,Реестр!$E:$E,$C60)*IF($A60="-",-1,1)</f>
        <v>0</v>
      </c>
      <c r="AI60" s="58">
        <f>SUMIFS(Реестр!$C:$C,Реестр!$J:$J,AI$4,Реестр!$E:$E,$C60)*IF($A60="-",-1,1)</f>
        <v>0</v>
      </c>
      <c r="AJ60" s="58">
        <f>SUMIFS(Реестр!$C:$C,Реестр!$J:$J,AJ$4,Реестр!$E:$E,$C60)*IF($A60="-",-1,1)</f>
        <v>0</v>
      </c>
      <c r="AK60" s="58">
        <f>SUMIFS(Реестр!$C:$C,Реестр!$J:$J,AK$4,Реестр!$E:$E,$C60)*IF($A60="-",-1,1)</f>
        <v>0</v>
      </c>
      <c r="AL60" s="58">
        <f>SUMIFS(Реестр!$C:$C,Реестр!$J:$J,AL$4,Реестр!$E:$E,$C60)*IF($A60="-",-1,1)</f>
        <v>0</v>
      </c>
      <c r="AM60" s="58">
        <f>SUMIFS(Реестр!$C:$C,Реестр!$J:$J,AM$4,Реестр!$E:$E,$C60)*IF($A60="-",-1,1)</f>
        <v>0</v>
      </c>
      <c r="AN60" s="58">
        <f>SUMIFS(Реестр!$C:$C,Реестр!$J:$J,AN$4,Реестр!$E:$E,$C60)*IF($A60="-",-1,1)</f>
        <v>0</v>
      </c>
      <c r="AO60" s="58">
        <f>SUMIFS(Реестр!$C:$C,Реестр!$J:$J,AO$4,Реестр!$E:$E,$C60)*IF($A60="-",-1,1)</f>
        <v>0</v>
      </c>
    </row>
    <row r="61" spans="1:41" s="1" customFormat="1" ht="18" customHeight="1" x14ac:dyDescent="0.3">
      <c r="A61" s="30" t="s">
        <v>26</v>
      </c>
      <c r="B61" s="31">
        <v>31200</v>
      </c>
      <c r="C61" s="32" t="s">
        <v>75</v>
      </c>
      <c r="D61" s="58">
        <f>SUMIFS(Реестр!$C:$C,Реестр!$J:$J,D$4,Реестр!$E:$E,$C61)*IF($A61="-",-1,1)</f>
        <v>0</v>
      </c>
      <c r="E61" s="58">
        <f>SUMIFS(Реестр!$C:$C,Реестр!$J:$J,E$4,Реестр!$E:$E,$C61)*IF($A61="-",-1,1)</f>
        <v>0</v>
      </c>
      <c r="F61" s="58">
        <f>SUMIFS(Реестр!$C:$C,Реестр!$J:$J,F$4,Реестр!$E:$E,$C61)*IF($A61="-",-1,1)</f>
        <v>0</v>
      </c>
      <c r="G61" s="58">
        <f>SUMIFS(Реестр!$C:$C,Реестр!$J:$J,G$4,Реестр!$E:$E,$C61)*IF($A61="-",-1,1)</f>
        <v>0</v>
      </c>
      <c r="H61" s="58">
        <f>SUMIFS(Реестр!$C:$C,Реестр!$J:$J,H$4,Реестр!$E:$E,$C61)*IF($A61="-",-1,1)</f>
        <v>0</v>
      </c>
      <c r="I61" s="58">
        <f>SUMIFS(Реестр!$C:$C,Реестр!$J:$J,I$4,Реестр!$E:$E,$C61)*IF($A61="-",-1,1)</f>
        <v>0</v>
      </c>
      <c r="J61" s="58">
        <f>SUMIFS(Реестр!$C:$C,Реестр!$J:$J,J$4,Реестр!$E:$E,$C61)*IF($A61="-",-1,1)</f>
        <v>0</v>
      </c>
      <c r="K61" s="58">
        <f>SUMIFS(Реестр!$C:$C,Реестр!$J:$J,K$4,Реестр!$E:$E,$C61)*IF($A61="-",-1,1)</f>
        <v>0</v>
      </c>
      <c r="L61" s="58">
        <f>SUMIFS(Реестр!$C:$C,Реестр!$J:$J,L$4,Реестр!$E:$E,$C61)*IF($A61="-",-1,1)</f>
        <v>0</v>
      </c>
      <c r="M61" s="58">
        <f>SUMIFS(Реестр!$C:$C,Реестр!$J:$J,M$4,Реестр!$E:$E,$C61)*IF($A61="-",-1,1)</f>
        <v>0</v>
      </c>
      <c r="N61" s="58">
        <f>SUMIFS(Реестр!$C:$C,Реестр!$J:$J,N$4,Реестр!$E:$E,$C61)*IF($A61="-",-1,1)</f>
        <v>0</v>
      </c>
      <c r="O61" s="58">
        <f>SUMIFS(Реестр!$C:$C,Реестр!$J:$J,O$4,Реестр!$E:$E,$C61)*IF($A61="-",-1,1)</f>
        <v>0</v>
      </c>
      <c r="P61" s="58">
        <f>SUMIFS(Реестр!$C:$C,Реестр!$J:$J,P$4,Реестр!$E:$E,$C61)*IF($A61="-",-1,1)</f>
        <v>0</v>
      </c>
      <c r="Q61" s="58">
        <f>SUMIFS(Реестр!$C:$C,Реестр!$J:$J,Q$4,Реестр!$E:$E,$C61)*IF($A61="-",-1,1)</f>
        <v>0</v>
      </c>
      <c r="R61" s="58">
        <f>SUMIFS(Реестр!$C:$C,Реестр!$J:$J,R$4,Реестр!$E:$E,$C61)*IF($A61="-",-1,1)</f>
        <v>0</v>
      </c>
      <c r="S61" s="58">
        <f>SUMIFS(Реестр!$C:$C,Реестр!$J:$J,S$4,Реестр!$E:$E,$C61)*IF($A61="-",-1,1)</f>
        <v>0</v>
      </c>
      <c r="T61" s="58">
        <f>SUMIFS(Реестр!$C:$C,Реестр!$J:$J,T$4,Реестр!$E:$E,$C61)*IF($A61="-",-1,1)</f>
        <v>0</v>
      </c>
      <c r="U61" s="58">
        <f>SUMIFS(Реестр!$C:$C,Реестр!$J:$J,U$4,Реестр!$E:$E,$C61)*IF($A61="-",-1,1)</f>
        <v>0</v>
      </c>
      <c r="V61" s="58">
        <f>SUMIFS(Реестр!$C:$C,Реестр!$J:$J,V$4,Реестр!$E:$E,$C61)*IF($A61="-",-1,1)</f>
        <v>0</v>
      </c>
      <c r="W61" s="58">
        <f>SUMIFS(Реестр!$C:$C,Реестр!$J:$J,W$4,Реестр!$E:$E,$C61)*IF($A61="-",-1,1)</f>
        <v>0</v>
      </c>
      <c r="X61" s="58">
        <f>SUMIFS(Реестр!$C:$C,Реестр!$J:$J,X$4,Реестр!$E:$E,$C61)*IF($A61="-",-1,1)</f>
        <v>0</v>
      </c>
      <c r="Y61" s="58">
        <f>SUMIFS(Реестр!$C:$C,Реестр!$J:$J,Y$4,Реестр!$E:$E,$C61)*IF($A61="-",-1,1)</f>
        <v>0</v>
      </c>
      <c r="Z61" s="58">
        <f>SUMIFS(Реестр!$C:$C,Реестр!$J:$J,Z$4,Реестр!$E:$E,$C61)*IF($A61="-",-1,1)</f>
        <v>0</v>
      </c>
      <c r="AA61" s="58">
        <f>SUMIFS(Реестр!$C:$C,Реестр!$J:$J,AA$4,Реестр!$E:$E,$C61)*IF($A61="-",-1,1)</f>
        <v>0</v>
      </c>
      <c r="AB61" s="58">
        <f>SUMIFS(Реестр!$C:$C,Реестр!$J:$J,AB$4,Реестр!$E:$E,$C61)*IF($A61="-",-1,1)</f>
        <v>0</v>
      </c>
      <c r="AC61" s="58">
        <f>SUMIFS(Реестр!$C:$C,Реестр!$J:$J,AC$4,Реестр!$E:$E,$C61)*IF($A61="-",-1,1)</f>
        <v>0</v>
      </c>
      <c r="AD61" s="58">
        <f>SUMIFS(Реестр!$C:$C,Реестр!$J:$J,AD$4,Реестр!$E:$E,$C61)*IF($A61="-",-1,1)</f>
        <v>0</v>
      </c>
      <c r="AE61" s="58">
        <f>SUMIFS(Реестр!$C:$C,Реестр!$J:$J,AE$4,Реестр!$E:$E,$C61)*IF($A61="-",-1,1)</f>
        <v>0</v>
      </c>
      <c r="AF61" s="58">
        <f>SUMIFS(Реестр!$C:$C,Реестр!$J:$J,AF$4,Реестр!$E:$E,$C61)*IF($A61="-",-1,1)</f>
        <v>0</v>
      </c>
      <c r="AG61" s="58">
        <f>SUMIFS(Реестр!$C:$C,Реестр!$J:$J,AG$4,Реестр!$E:$E,$C61)*IF($A61="-",-1,1)</f>
        <v>0</v>
      </c>
      <c r="AH61" s="58">
        <f>SUMIFS(Реестр!$C:$C,Реестр!$J:$J,AH$4,Реестр!$E:$E,$C61)*IF($A61="-",-1,1)</f>
        <v>0</v>
      </c>
      <c r="AI61" s="58">
        <f>SUMIFS(Реестр!$C:$C,Реестр!$J:$J,AI$4,Реестр!$E:$E,$C61)*IF($A61="-",-1,1)</f>
        <v>0</v>
      </c>
      <c r="AJ61" s="58">
        <f>SUMIFS(Реестр!$C:$C,Реестр!$J:$J,AJ$4,Реестр!$E:$E,$C61)*IF($A61="-",-1,1)</f>
        <v>0</v>
      </c>
      <c r="AK61" s="58">
        <f>SUMIFS(Реестр!$C:$C,Реестр!$J:$J,AK$4,Реестр!$E:$E,$C61)*IF($A61="-",-1,1)</f>
        <v>0</v>
      </c>
      <c r="AL61" s="58">
        <f>SUMIFS(Реестр!$C:$C,Реестр!$J:$J,AL$4,Реестр!$E:$E,$C61)*IF($A61="-",-1,1)</f>
        <v>0</v>
      </c>
      <c r="AM61" s="58">
        <f>SUMIFS(Реестр!$C:$C,Реестр!$J:$J,AM$4,Реестр!$E:$E,$C61)*IF($A61="-",-1,1)</f>
        <v>0</v>
      </c>
      <c r="AN61" s="58">
        <f>SUMIFS(Реестр!$C:$C,Реестр!$J:$J,AN$4,Реестр!$E:$E,$C61)*IF($A61="-",-1,1)</f>
        <v>0</v>
      </c>
      <c r="AO61" s="58">
        <f>SUMIFS(Реестр!$C:$C,Реестр!$J:$J,AO$4,Реестр!$E:$E,$C61)*IF($A61="-",-1,1)</f>
        <v>0</v>
      </c>
    </row>
    <row r="62" spans="1:41" s="1" customFormat="1" ht="18" customHeight="1" x14ac:dyDescent="0.3">
      <c r="A62" s="30" t="s">
        <v>26</v>
      </c>
      <c r="B62" s="31">
        <v>31999</v>
      </c>
      <c r="C62" s="32" t="s">
        <v>76</v>
      </c>
      <c r="D62" s="58">
        <f>SUMIFS(Реестр!$C:$C,Реестр!$J:$J,D$4,Реестр!$E:$E,$C62)*IF($A62="-",-1,1)</f>
        <v>0</v>
      </c>
      <c r="E62" s="58">
        <f>SUMIFS(Реестр!$C:$C,Реестр!$J:$J,E$4,Реестр!$E:$E,$C62)*IF($A62="-",-1,1)</f>
        <v>0</v>
      </c>
      <c r="F62" s="58">
        <f>SUMIFS(Реестр!$C:$C,Реестр!$J:$J,F$4,Реестр!$E:$E,$C62)*IF($A62="-",-1,1)</f>
        <v>0</v>
      </c>
      <c r="G62" s="58">
        <f>SUMIFS(Реестр!$C:$C,Реестр!$J:$J,G$4,Реестр!$E:$E,$C62)*IF($A62="-",-1,1)</f>
        <v>0</v>
      </c>
      <c r="H62" s="58">
        <f>SUMIFS(Реестр!$C:$C,Реестр!$J:$J,H$4,Реестр!$E:$E,$C62)*IF($A62="-",-1,1)</f>
        <v>0</v>
      </c>
      <c r="I62" s="58">
        <f>SUMIFS(Реестр!$C:$C,Реестр!$J:$J,I$4,Реестр!$E:$E,$C62)*IF($A62="-",-1,1)</f>
        <v>0</v>
      </c>
      <c r="J62" s="58">
        <f>SUMIFS(Реестр!$C:$C,Реестр!$J:$J,J$4,Реестр!$E:$E,$C62)*IF($A62="-",-1,1)</f>
        <v>0</v>
      </c>
      <c r="K62" s="58">
        <f>SUMIFS(Реестр!$C:$C,Реестр!$J:$J,K$4,Реестр!$E:$E,$C62)*IF($A62="-",-1,1)</f>
        <v>0</v>
      </c>
      <c r="L62" s="58">
        <f>SUMIFS(Реестр!$C:$C,Реестр!$J:$J,L$4,Реестр!$E:$E,$C62)*IF($A62="-",-1,1)</f>
        <v>0</v>
      </c>
      <c r="M62" s="58">
        <f>SUMIFS(Реестр!$C:$C,Реестр!$J:$J,M$4,Реестр!$E:$E,$C62)*IF($A62="-",-1,1)</f>
        <v>0</v>
      </c>
      <c r="N62" s="58">
        <f>SUMIFS(Реестр!$C:$C,Реестр!$J:$J,N$4,Реестр!$E:$E,$C62)*IF($A62="-",-1,1)</f>
        <v>0</v>
      </c>
      <c r="O62" s="58">
        <f>SUMIFS(Реестр!$C:$C,Реестр!$J:$J,O$4,Реестр!$E:$E,$C62)*IF($A62="-",-1,1)</f>
        <v>0</v>
      </c>
      <c r="P62" s="58">
        <f>SUMIFS(Реестр!$C:$C,Реестр!$J:$J,P$4,Реестр!$E:$E,$C62)*IF($A62="-",-1,1)</f>
        <v>0</v>
      </c>
      <c r="Q62" s="58">
        <f>SUMIFS(Реестр!$C:$C,Реестр!$J:$J,Q$4,Реестр!$E:$E,$C62)*IF($A62="-",-1,1)</f>
        <v>0</v>
      </c>
      <c r="R62" s="58">
        <f>SUMIFS(Реестр!$C:$C,Реестр!$J:$J,R$4,Реестр!$E:$E,$C62)*IF($A62="-",-1,1)</f>
        <v>0</v>
      </c>
      <c r="S62" s="58">
        <f>SUMIFS(Реестр!$C:$C,Реестр!$J:$J,S$4,Реестр!$E:$E,$C62)*IF($A62="-",-1,1)</f>
        <v>0</v>
      </c>
      <c r="T62" s="58">
        <f>SUMIFS(Реестр!$C:$C,Реестр!$J:$J,T$4,Реестр!$E:$E,$C62)*IF($A62="-",-1,1)</f>
        <v>0</v>
      </c>
      <c r="U62" s="58">
        <f>SUMIFS(Реестр!$C:$C,Реестр!$J:$J,U$4,Реестр!$E:$E,$C62)*IF($A62="-",-1,1)</f>
        <v>0</v>
      </c>
      <c r="V62" s="58">
        <f>SUMIFS(Реестр!$C:$C,Реестр!$J:$J,V$4,Реестр!$E:$E,$C62)*IF($A62="-",-1,1)</f>
        <v>0</v>
      </c>
      <c r="W62" s="58">
        <f>SUMIFS(Реестр!$C:$C,Реестр!$J:$J,W$4,Реестр!$E:$E,$C62)*IF($A62="-",-1,1)</f>
        <v>0</v>
      </c>
      <c r="X62" s="58">
        <f>SUMIFS(Реестр!$C:$C,Реестр!$J:$J,X$4,Реестр!$E:$E,$C62)*IF($A62="-",-1,1)</f>
        <v>0</v>
      </c>
      <c r="Y62" s="58">
        <f>SUMIFS(Реестр!$C:$C,Реестр!$J:$J,Y$4,Реестр!$E:$E,$C62)*IF($A62="-",-1,1)</f>
        <v>0</v>
      </c>
      <c r="Z62" s="58">
        <f>SUMIFS(Реестр!$C:$C,Реестр!$J:$J,Z$4,Реестр!$E:$E,$C62)*IF($A62="-",-1,1)</f>
        <v>0</v>
      </c>
      <c r="AA62" s="58">
        <f>SUMIFS(Реестр!$C:$C,Реестр!$J:$J,AA$4,Реестр!$E:$E,$C62)*IF($A62="-",-1,1)</f>
        <v>0</v>
      </c>
      <c r="AB62" s="58">
        <f>SUMIFS(Реестр!$C:$C,Реестр!$J:$J,AB$4,Реестр!$E:$E,$C62)*IF($A62="-",-1,1)</f>
        <v>0</v>
      </c>
      <c r="AC62" s="58">
        <f>SUMIFS(Реестр!$C:$C,Реестр!$J:$J,AC$4,Реестр!$E:$E,$C62)*IF($A62="-",-1,1)</f>
        <v>0</v>
      </c>
      <c r="AD62" s="58">
        <f>SUMIFS(Реестр!$C:$C,Реестр!$J:$J,AD$4,Реестр!$E:$E,$C62)*IF($A62="-",-1,1)</f>
        <v>0</v>
      </c>
      <c r="AE62" s="58">
        <f>SUMIFS(Реестр!$C:$C,Реестр!$J:$J,AE$4,Реестр!$E:$E,$C62)*IF($A62="-",-1,1)</f>
        <v>0</v>
      </c>
      <c r="AF62" s="58">
        <f>SUMIFS(Реестр!$C:$C,Реестр!$J:$J,AF$4,Реестр!$E:$E,$C62)*IF($A62="-",-1,1)</f>
        <v>0</v>
      </c>
      <c r="AG62" s="58">
        <f>SUMIFS(Реестр!$C:$C,Реестр!$J:$J,AG$4,Реестр!$E:$E,$C62)*IF($A62="-",-1,1)</f>
        <v>0</v>
      </c>
      <c r="AH62" s="58">
        <f>SUMIFS(Реестр!$C:$C,Реестр!$J:$J,AH$4,Реестр!$E:$E,$C62)*IF($A62="-",-1,1)</f>
        <v>0</v>
      </c>
      <c r="AI62" s="58">
        <f>SUMIFS(Реестр!$C:$C,Реестр!$J:$J,AI$4,Реестр!$E:$E,$C62)*IF($A62="-",-1,1)</f>
        <v>0</v>
      </c>
      <c r="AJ62" s="58">
        <f>SUMIFS(Реестр!$C:$C,Реестр!$J:$J,AJ$4,Реестр!$E:$E,$C62)*IF($A62="-",-1,1)</f>
        <v>0</v>
      </c>
      <c r="AK62" s="58">
        <f>SUMIFS(Реестр!$C:$C,Реестр!$J:$J,AK$4,Реестр!$E:$E,$C62)*IF($A62="-",-1,1)</f>
        <v>0</v>
      </c>
      <c r="AL62" s="58">
        <f>SUMIFS(Реестр!$C:$C,Реестр!$J:$J,AL$4,Реестр!$E:$E,$C62)*IF($A62="-",-1,1)</f>
        <v>0</v>
      </c>
      <c r="AM62" s="58">
        <f>SUMIFS(Реестр!$C:$C,Реестр!$J:$J,AM$4,Реестр!$E:$E,$C62)*IF($A62="-",-1,1)</f>
        <v>0</v>
      </c>
      <c r="AN62" s="58">
        <f>SUMIFS(Реестр!$C:$C,Реестр!$J:$J,AN$4,Реестр!$E:$E,$C62)*IF($A62="-",-1,1)</f>
        <v>0</v>
      </c>
      <c r="AO62" s="58">
        <f>SUMIFS(Реестр!$C:$C,Реестр!$J:$J,AO$4,Реестр!$E:$E,$C62)*IF($A62="-",-1,1)</f>
        <v>0</v>
      </c>
    </row>
    <row r="63" spans="1:41" s="1" customFormat="1" ht="18" customHeight="1" x14ac:dyDescent="0.3">
      <c r="A63" s="27"/>
      <c r="B63" s="28">
        <v>32000</v>
      </c>
      <c r="C63" s="29" t="s">
        <v>77</v>
      </c>
      <c r="D63" s="56">
        <f>SUM(D64:D66)</f>
        <v>0</v>
      </c>
      <c r="E63" s="56">
        <f t="shared" ref="E63:O63" si="26">SUM(E64:E66)</f>
        <v>0</v>
      </c>
      <c r="F63" s="56">
        <f t="shared" si="26"/>
        <v>0</v>
      </c>
      <c r="G63" s="56">
        <f t="shared" si="26"/>
        <v>0</v>
      </c>
      <c r="H63" s="56">
        <f t="shared" si="26"/>
        <v>1100000</v>
      </c>
      <c r="I63" s="56">
        <f t="shared" si="26"/>
        <v>0</v>
      </c>
      <c r="J63" s="56">
        <f t="shared" si="26"/>
        <v>0</v>
      </c>
      <c r="K63" s="56">
        <f t="shared" si="26"/>
        <v>0</v>
      </c>
      <c r="L63" s="56">
        <f t="shared" si="26"/>
        <v>0</v>
      </c>
      <c r="M63" s="56">
        <f t="shared" si="26"/>
        <v>0</v>
      </c>
      <c r="N63" s="56">
        <f t="shared" si="26"/>
        <v>0</v>
      </c>
      <c r="O63" s="56">
        <f t="shared" si="26"/>
        <v>0</v>
      </c>
      <c r="P63" s="56">
        <f t="shared" ref="P63:AO63" si="27">SUM(P64:P66)</f>
        <v>0</v>
      </c>
      <c r="Q63" s="56">
        <f t="shared" si="27"/>
        <v>2300000</v>
      </c>
      <c r="R63" s="56">
        <f t="shared" si="27"/>
        <v>0</v>
      </c>
      <c r="S63" s="56">
        <f t="shared" si="27"/>
        <v>0</v>
      </c>
      <c r="T63" s="56">
        <f t="shared" si="27"/>
        <v>0</v>
      </c>
      <c r="U63" s="56">
        <f t="shared" si="27"/>
        <v>0</v>
      </c>
      <c r="V63" s="56">
        <f t="shared" si="27"/>
        <v>0</v>
      </c>
      <c r="W63" s="56">
        <f t="shared" si="27"/>
        <v>0</v>
      </c>
      <c r="X63" s="56">
        <f t="shared" si="27"/>
        <v>0</v>
      </c>
      <c r="Y63" s="56">
        <f t="shared" si="27"/>
        <v>0</v>
      </c>
      <c r="Z63" s="56">
        <f t="shared" si="27"/>
        <v>3400000</v>
      </c>
      <c r="AA63" s="56">
        <f t="shared" si="27"/>
        <v>0</v>
      </c>
      <c r="AB63" s="56">
        <f t="shared" si="27"/>
        <v>0</v>
      </c>
      <c r="AC63" s="56">
        <f t="shared" si="27"/>
        <v>0</v>
      </c>
      <c r="AD63" s="56">
        <f t="shared" si="27"/>
        <v>0</v>
      </c>
      <c r="AE63" s="56">
        <f t="shared" si="27"/>
        <v>0</v>
      </c>
      <c r="AF63" s="56">
        <f t="shared" si="27"/>
        <v>0</v>
      </c>
      <c r="AG63" s="56">
        <f t="shared" si="27"/>
        <v>0</v>
      </c>
      <c r="AH63" s="56">
        <f t="shared" si="27"/>
        <v>0</v>
      </c>
      <c r="AI63" s="56">
        <f t="shared" si="27"/>
        <v>0</v>
      </c>
      <c r="AJ63" s="56">
        <f t="shared" si="27"/>
        <v>0</v>
      </c>
      <c r="AK63" s="56">
        <f t="shared" si="27"/>
        <v>0</v>
      </c>
      <c r="AL63" s="56">
        <f t="shared" si="27"/>
        <v>0</v>
      </c>
      <c r="AM63" s="56">
        <f t="shared" si="27"/>
        <v>0</v>
      </c>
      <c r="AN63" s="56">
        <f t="shared" si="27"/>
        <v>0</v>
      </c>
      <c r="AO63" s="56">
        <f t="shared" si="27"/>
        <v>0</v>
      </c>
    </row>
    <row r="64" spans="1:41" s="1" customFormat="1" ht="18" customHeight="1" x14ac:dyDescent="0.3">
      <c r="A64" s="30" t="s">
        <v>86</v>
      </c>
      <c r="B64" s="31">
        <v>32100</v>
      </c>
      <c r="C64" s="32" t="s">
        <v>78</v>
      </c>
      <c r="D64" s="58">
        <f>SUMIFS(Реестр!$C:$C,Реестр!$J:$J,D$4,Реестр!$E:$E,$C64)*IF($A64="-",-1,1)</f>
        <v>0</v>
      </c>
      <c r="E64" s="58">
        <f>SUMIFS(Реестр!$C:$C,Реестр!$J:$J,E$4,Реестр!$E:$E,$C64)*IF($A64="-",-1,1)</f>
        <v>0</v>
      </c>
      <c r="F64" s="58">
        <f>SUMIFS(Реестр!$C:$C,Реестр!$J:$J,F$4,Реестр!$E:$E,$C64)*IF($A64="-",-1,1)</f>
        <v>0</v>
      </c>
      <c r="G64" s="58">
        <f>SUMIFS(Реестр!$C:$C,Реестр!$J:$J,G$4,Реестр!$E:$E,$C64)*IF($A64="-",-1,1)</f>
        <v>0</v>
      </c>
      <c r="H64" s="58">
        <f>SUMIFS(Реестр!$C:$C,Реестр!$J:$J,H$4,Реестр!$E:$E,$C64)*IF($A64="-",-1,1)</f>
        <v>1100000</v>
      </c>
      <c r="I64" s="58">
        <f>SUMIFS(Реестр!$C:$C,Реестр!$J:$J,I$4,Реестр!$E:$E,$C64)*IF($A64="-",-1,1)</f>
        <v>0</v>
      </c>
      <c r="J64" s="58">
        <f>SUMIFS(Реестр!$C:$C,Реестр!$J:$J,J$4,Реестр!$E:$E,$C64)*IF($A64="-",-1,1)</f>
        <v>0</v>
      </c>
      <c r="K64" s="58">
        <f>SUMIFS(Реестр!$C:$C,Реестр!$J:$J,K$4,Реестр!$E:$E,$C64)*IF($A64="-",-1,1)</f>
        <v>0</v>
      </c>
      <c r="L64" s="58">
        <f>SUMIFS(Реестр!$C:$C,Реестр!$J:$J,L$4,Реестр!$E:$E,$C64)*IF($A64="-",-1,1)</f>
        <v>0</v>
      </c>
      <c r="M64" s="58">
        <f>SUMIFS(Реестр!$C:$C,Реестр!$J:$J,M$4,Реестр!$E:$E,$C64)*IF($A64="-",-1,1)</f>
        <v>0</v>
      </c>
      <c r="N64" s="58">
        <f>SUMIFS(Реестр!$C:$C,Реестр!$J:$J,N$4,Реестр!$E:$E,$C64)*IF($A64="-",-1,1)</f>
        <v>0</v>
      </c>
      <c r="O64" s="58">
        <f>SUMIFS(Реестр!$C:$C,Реестр!$J:$J,O$4,Реестр!$E:$E,$C64)*IF($A64="-",-1,1)</f>
        <v>0</v>
      </c>
      <c r="P64" s="58">
        <f>SUMIFS(Реестр!$C:$C,Реестр!$J:$J,P$4,Реестр!$E:$E,$C64)*IF($A64="-",-1,1)</f>
        <v>0</v>
      </c>
      <c r="Q64" s="58">
        <f>SUMIFS(Реестр!$C:$C,Реестр!$J:$J,Q$4,Реестр!$E:$E,$C64)*IF($A64="-",-1,1)</f>
        <v>2300000</v>
      </c>
      <c r="R64" s="58">
        <f>SUMIFS(Реестр!$C:$C,Реестр!$J:$J,R$4,Реестр!$E:$E,$C64)*IF($A64="-",-1,1)</f>
        <v>0</v>
      </c>
      <c r="S64" s="58">
        <f>SUMIFS(Реестр!$C:$C,Реестр!$J:$J,S$4,Реестр!$E:$E,$C64)*IF($A64="-",-1,1)</f>
        <v>0</v>
      </c>
      <c r="T64" s="58">
        <f>SUMIFS(Реестр!$C:$C,Реестр!$J:$J,T$4,Реестр!$E:$E,$C64)*IF($A64="-",-1,1)</f>
        <v>0</v>
      </c>
      <c r="U64" s="58">
        <f>SUMIFS(Реестр!$C:$C,Реестр!$J:$J,U$4,Реестр!$E:$E,$C64)*IF($A64="-",-1,1)</f>
        <v>0</v>
      </c>
      <c r="V64" s="58">
        <f>SUMIFS(Реестр!$C:$C,Реестр!$J:$J,V$4,Реестр!$E:$E,$C64)*IF($A64="-",-1,1)</f>
        <v>0</v>
      </c>
      <c r="W64" s="58">
        <f>SUMIFS(Реестр!$C:$C,Реестр!$J:$J,W$4,Реестр!$E:$E,$C64)*IF($A64="-",-1,1)</f>
        <v>0</v>
      </c>
      <c r="X64" s="58">
        <f>SUMIFS(Реестр!$C:$C,Реестр!$J:$J,X$4,Реестр!$E:$E,$C64)*IF($A64="-",-1,1)</f>
        <v>0</v>
      </c>
      <c r="Y64" s="58">
        <f>SUMIFS(Реестр!$C:$C,Реестр!$J:$J,Y$4,Реестр!$E:$E,$C64)*IF($A64="-",-1,1)</f>
        <v>0</v>
      </c>
      <c r="Z64" s="58">
        <f>SUMIFS(Реестр!$C:$C,Реестр!$J:$J,Z$4,Реестр!$E:$E,$C64)*IF($A64="-",-1,1)</f>
        <v>3400000</v>
      </c>
      <c r="AA64" s="58">
        <f>SUMIFS(Реестр!$C:$C,Реестр!$J:$J,AA$4,Реестр!$E:$E,$C64)*IF($A64="-",-1,1)</f>
        <v>0</v>
      </c>
      <c r="AB64" s="58">
        <f>SUMIFS(Реестр!$C:$C,Реестр!$J:$J,AB$4,Реестр!$E:$E,$C64)*IF($A64="-",-1,1)</f>
        <v>0</v>
      </c>
      <c r="AC64" s="58">
        <f>SUMIFS(Реестр!$C:$C,Реестр!$J:$J,AC$4,Реестр!$E:$E,$C64)*IF($A64="-",-1,1)</f>
        <v>0</v>
      </c>
      <c r="AD64" s="58">
        <f>SUMIFS(Реестр!$C:$C,Реестр!$J:$J,AD$4,Реестр!$E:$E,$C64)*IF($A64="-",-1,1)</f>
        <v>0</v>
      </c>
      <c r="AE64" s="58">
        <f>SUMIFS(Реестр!$C:$C,Реестр!$J:$J,AE$4,Реестр!$E:$E,$C64)*IF($A64="-",-1,1)</f>
        <v>0</v>
      </c>
      <c r="AF64" s="58">
        <f>SUMIFS(Реестр!$C:$C,Реестр!$J:$J,AF$4,Реестр!$E:$E,$C64)*IF($A64="-",-1,1)</f>
        <v>0</v>
      </c>
      <c r="AG64" s="58">
        <f>SUMIFS(Реестр!$C:$C,Реестр!$J:$J,AG$4,Реестр!$E:$E,$C64)*IF($A64="-",-1,1)</f>
        <v>0</v>
      </c>
      <c r="AH64" s="58">
        <f>SUMIFS(Реестр!$C:$C,Реестр!$J:$J,AH$4,Реестр!$E:$E,$C64)*IF($A64="-",-1,1)</f>
        <v>0</v>
      </c>
      <c r="AI64" s="58">
        <f>SUMIFS(Реестр!$C:$C,Реестр!$J:$J,AI$4,Реестр!$E:$E,$C64)*IF($A64="-",-1,1)</f>
        <v>0</v>
      </c>
      <c r="AJ64" s="58">
        <f>SUMIFS(Реестр!$C:$C,Реестр!$J:$J,AJ$4,Реестр!$E:$E,$C64)*IF($A64="-",-1,1)</f>
        <v>0</v>
      </c>
      <c r="AK64" s="58">
        <f>SUMIFS(Реестр!$C:$C,Реестр!$J:$J,AK$4,Реестр!$E:$E,$C64)*IF($A64="-",-1,1)</f>
        <v>0</v>
      </c>
      <c r="AL64" s="58">
        <f>SUMIFS(Реестр!$C:$C,Реестр!$J:$J,AL$4,Реестр!$E:$E,$C64)*IF($A64="-",-1,1)</f>
        <v>0</v>
      </c>
      <c r="AM64" s="58">
        <f>SUMIFS(Реестр!$C:$C,Реестр!$J:$J,AM$4,Реестр!$E:$E,$C64)*IF($A64="-",-1,1)</f>
        <v>0</v>
      </c>
      <c r="AN64" s="58">
        <f>SUMIFS(Реестр!$C:$C,Реестр!$J:$J,AN$4,Реестр!$E:$E,$C64)*IF($A64="-",-1,1)</f>
        <v>0</v>
      </c>
      <c r="AO64" s="58">
        <f>SUMIFS(Реестр!$C:$C,Реестр!$J:$J,AO$4,Реестр!$E:$E,$C64)*IF($A64="-",-1,1)</f>
        <v>0</v>
      </c>
    </row>
    <row r="65" spans="1:41" s="1" customFormat="1" ht="18" customHeight="1" x14ac:dyDescent="0.3">
      <c r="A65" s="30" t="s">
        <v>86</v>
      </c>
      <c r="B65" s="31">
        <v>32200</v>
      </c>
      <c r="C65" s="32" t="s">
        <v>79</v>
      </c>
      <c r="D65" s="58">
        <f>SUMIFS(Реестр!$C:$C,Реестр!$J:$J,D$4,Реестр!$E:$E,$C65)*IF($A65="-",-1,1)</f>
        <v>0</v>
      </c>
      <c r="E65" s="58">
        <f>SUMIFS(Реестр!$C:$C,Реестр!$J:$J,E$4,Реестр!$E:$E,$C65)*IF($A65="-",-1,1)</f>
        <v>0</v>
      </c>
      <c r="F65" s="58">
        <f>SUMIFS(Реестр!$C:$C,Реестр!$J:$J,F$4,Реестр!$E:$E,$C65)*IF($A65="-",-1,1)</f>
        <v>0</v>
      </c>
      <c r="G65" s="58">
        <f>SUMIFS(Реестр!$C:$C,Реестр!$J:$J,G$4,Реестр!$E:$E,$C65)*IF($A65="-",-1,1)</f>
        <v>0</v>
      </c>
      <c r="H65" s="58">
        <f>SUMIFS(Реестр!$C:$C,Реестр!$J:$J,H$4,Реестр!$E:$E,$C65)*IF($A65="-",-1,1)</f>
        <v>0</v>
      </c>
      <c r="I65" s="58">
        <f>SUMIFS(Реестр!$C:$C,Реестр!$J:$J,I$4,Реестр!$E:$E,$C65)*IF($A65="-",-1,1)</f>
        <v>0</v>
      </c>
      <c r="J65" s="58">
        <f>SUMIFS(Реестр!$C:$C,Реестр!$J:$J,J$4,Реестр!$E:$E,$C65)*IF($A65="-",-1,1)</f>
        <v>0</v>
      </c>
      <c r="K65" s="58">
        <f>SUMIFS(Реестр!$C:$C,Реестр!$J:$J,K$4,Реестр!$E:$E,$C65)*IF($A65="-",-1,1)</f>
        <v>0</v>
      </c>
      <c r="L65" s="58">
        <f>SUMIFS(Реестр!$C:$C,Реестр!$J:$J,L$4,Реестр!$E:$E,$C65)*IF($A65="-",-1,1)</f>
        <v>0</v>
      </c>
      <c r="M65" s="58">
        <f>SUMIFS(Реестр!$C:$C,Реестр!$J:$J,M$4,Реестр!$E:$E,$C65)*IF($A65="-",-1,1)</f>
        <v>0</v>
      </c>
      <c r="N65" s="58">
        <f>SUMIFS(Реестр!$C:$C,Реестр!$J:$J,N$4,Реестр!$E:$E,$C65)*IF($A65="-",-1,1)</f>
        <v>0</v>
      </c>
      <c r="O65" s="58">
        <f>SUMIFS(Реестр!$C:$C,Реестр!$J:$J,O$4,Реестр!$E:$E,$C65)*IF($A65="-",-1,1)</f>
        <v>0</v>
      </c>
      <c r="P65" s="58">
        <f>SUMIFS(Реестр!$C:$C,Реестр!$J:$J,P$4,Реестр!$E:$E,$C65)*IF($A65="-",-1,1)</f>
        <v>0</v>
      </c>
      <c r="Q65" s="58">
        <f>SUMIFS(Реестр!$C:$C,Реестр!$J:$J,Q$4,Реестр!$E:$E,$C65)*IF($A65="-",-1,1)</f>
        <v>0</v>
      </c>
      <c r="R65" s="58">
        <f>SUMIFS(Реестр!$C:$C,Реестр!$J:$J,R$4,Реестр!$E:$E,$C65)*IF($A65="-",-1,1)</f>
        <v>0</v>
      </c>
      <c r="S65" s="58">
        <f>SUMIFS(Реестр!$C:$C,Реестр!$J:$J,S$4,Реестр!$E:$E,$C65)*IF($A65="-",-1,1)</f>
        <v>0</v>
      </c>
      <c r="T65" s="58">
        <f>SUMIFS(Реестр!$C:$C,Реестр!$J:$J,T$4,Реестр!$E:$E,$C65)*IF($A65="-",-1,1)</f>
        <v>0</v>
      </c>
      <c r="U65" s="58">
        <f>SUMIFS(Реестр!$C:$C,Реестр!$J:$J,U$4,Реестр!$E:$E,$C65)*IF($A65="-",-1,1)</f>
        <v>0</v>
      </c>
      <c r="V65" s="58">
        <f>SUMIFS(Реестр!$C:$C,Реестр!$J:$J,V$4,Реестр!$E:$E,$C65)*IF($A65="-",-1,1)</f>
        <v>0</v>
      </c>
      <c r="W65" s="58">
        <f>SUMIFS(Реестр!$C:$C,Реестр!$J:$J,W$4,Реестр!$E:$E,$C65)*IF($A65="-",-1,1)</f>
        <v>0</v>
      </c>
      <c r="X65" s="58">
        <f>SUMIFS(Реестр!$C:$C,Реестр!$J:$J,X$4,Реестр!$E:$E,$C65)*IF($A65="-",-1,1)</f>
        <v>0</v>
      </c>
      <c r="Y65" s="58">
        <f>SUMIFS(Реестр!$C:$C,Реестр!$J:$J,Y$4,Реестр!$E:$E,$C65)*IF($A65="-",-1,1)</f>
        <v>0</v>
      </c>
      <c r="Z65" s="58">
        <f>SUMIFS(Реестр!$C:$C,Реестр!$J:$J,Z$4,Реестр!$E:$E,$C65)*IF($A65="-",-1,1)</f>
        <v>0</v>
      </c>
      <c r="AA65" s="58">
        <f>SUMIFS(Реестр!$C:$C,Реестр!$J:$J,AA$4,Реестр!$E:$E,$C65)*IF($A65="-",-1,1)</f>
        <v>0</v>
      </c>
      <c r="AB65" s="58">
        <f>SUMIFS(Реестр!$C:$C,Реестр!$J:$J,AB$4,Реестр!$E:$E,$C65)*IF($A65="-",-1,1)</f>
        <v>0</v>
      </c>
      <c r="AC65" s="58">
        <f>SUMIFS(Реестр!$C:$C,Реестр!$J:$J,AC$4,Реестр!$E:$E,$C65)*IF($A65="-",-1,1)</f>
        <v>0</v>
      </c>
      <c r="AD65" s="58">
        <f>SUMIFS(Реестр!$C:$C,Реестр!$J:$J,AD$4,Реестр!$E:$E,$C65)*IF($A65="-",-1,1)</f>
        <v>0</v>
      </c>
      <c r="AE65" s="58">
        <f>SUMIFS(Реестр!$C:$C,Реестр!$J:$J,AE$4,Реестр!$E:$E,$C65)*IF($A65="-",-1,1)</f>
        <v>0</v>
      </c>
      <c r="AF65" s="58">
        <f>SUMIFS(Реестр!$C:$C,Реестр!$J:$J,AF$4,Реестр!$E:$E,$C65)*IF($A65="-",-1,1)</f>
        <v>0</v>
      </c>
      <c r="AG65" s="58">
        <f>SUMIFS(Реестр!$C:$C,Реестр!$J:$J,AG$4,Реестр!$E:$E,$C65)*IF($A65="-",-1,1)</f>
        <v>0</v>
      </c>
      <c r="AH65" s="58">
        <f>SUMIFS(Реестр!$C:$C,Реестр!$J:$J,AH$4,Реестр!$E:$E,$C65)*IF($A65="-",-1,1)</f>
        <v>0</v>
      </c>
      <c r="AI65" s="58">
        <f>SUMIFS(Реестр!$C:$C,Реестр!$J:$J,AI$4,Реестр!$E:$E,$C65)*IF($A65="-",-1,1)</f>
        <v>0</v>
      </c>
      <c r="AJ65" s="58">
        <f>SUMIFS(Реестр!$C:$C,Реестр!$J:$J,AJ$4,Реестр!$E:$E,$C65)*IF($A65="-",-1,1)</f>
        <v>0</v>
      </c>
      <c r="AK65" s="58">
        <f>SUMIFS(Реестр!$C:$C,Реестр!$J:$J,AK$4,Реестр!$E:$E,$C65)*IF($A65="-",-1,1)</f>
        <v>0</v>
      </c>
      <c r="AL65" s="58">
        <f>SUMIFS(Реестр!$C:$C,Реестр!$J:$J,AL$4,Реестр!$E:$E,$C65)*IF($A65="-",-1,1)</f>
        <v>0</v>
      </c>
      <c r="AM65" s="58">
        <f>SUMIFS(Реестр!$C:$C,Реестр!$J:$J,AM$4,Реестр!$E:$E,$C65)*IF($A65="-",-1,1)</f>
        <v>0</v>
      </c>
      <c r="AN65" s="58">
        <f>SUMIFS(Реестр!$C:$C,Реестр!$J:$J,AN$4,Реестр!$E:$E,$C65)*IF($A65="-",-1,1)</f>
        <v>0</v>
      </c>
      <c r="AO65" s="58">
        <f>SUMIFS(Реестр!$C:$C,Реестр!$J:$J,AO$4,Реестр!$E:$E,$C65)*IF($A65="-",-1,1)</f>
        <v>0</v>
      </c>
    </row>
    <row r="66" spans="1:41" s="1" customFormat="1" ht="18" customHeight="1" x14ac:dyDescent="0.3">
      <c r="A66" s="30" t="s">
        <v>86</v>
      </c>
      <c r="B66" s="31">
        <v>32999</v>
      </c>
      <c r="C66" s="32" t="s">
        <v>80</v>
      </c>
      <c r="D66" s="58">
        <f>SUMIFS(Реестр!$C:$C,Реестр!$J:$J,D$4,Реестр!$E:$E,$C66)*IF($A66="-",-1,1)</f>
        <v>0</v>
      </c>
      <c r="E66" s="58">
        <f>SUMIFS(Реестр!$C:$C,Реестр!$J:$J,E$4,Реестр!$E:$E,$C66)*IF($A66="-",-1,1)</f>
        <v>0</v>
      </c>
      <c r="F66" s="58">
        <f>SUMIFS(Реестр!$C:$C,Реестр!$J:$J,F$4,Реестр!$E:$E,$C66)*IF($A66="-",-1,1)</f>
        <v>0</v>
      </c>
      <c r="G66" s="58">
        <f>SUMIFS(Реестр!$C:$C,Реестр!$J:$J,G$4,Реестр!$E:$E,$C66)*IF($A66="-",-1,1)</f>
        <v>0</v>
      </c>
      <c r="H66" s="58">
        <f>SUMIFS(Реестр!$C:$C,Реестр!$J:$J,H$4,Реестр!$E:$E,$C66)*IF($A66="-",-1,1)</f>
        <v>0</v>
      </c>
      <c r="I66" s="58">
        <f>SUMIFS(Реестр!$C:$C,Реестр!$J:$J,I$4,Реестр!$E:$E,$C66)*IF($A66="-",-1,1)</f>
        <v>0</v>
      </c>
      <c r="J66" s="58">
        <f>SUMIFS(Реестр!$C:$C,Реестр!$J:$J,J$4,Реестр!$E:$E,$C66)*IF($A66="-",-1,1)</f>
        <v>0</v>
      </c>
      <c r="K66" s="58">
        <f>SUMIFS(Реестр!$C:$C,Реестр!$J:$J,K$4,Реестр!$E:$E,$C66)*IF($A66="-",-1,1)</f>
        <v>0</v>
      </c>
      <c r="L66" s="58">
        <f>SUMIFS(Реестр!$C:$C,Реестр!$J:$J,L$4,Реестр!$E:$E,$C66)*IF($A66="-",-1,1)</f>
        <v>0</v>
      </c>
      <c r="M66" s="58">
        <f>SUMIFS(Реестр!$C:$C,Реестр!$J:$J,M$4,Реестр!$E:$E,$C66)*IF($A66="-",-1,1)</f>
        <v>0</v>
      </c>
      <c r="N66" s="58">
        <f>SUMIFS(Реестр!$C:$C,Реестр!$J:$J,N$4,Реестр!$E:$E,$C66)*IF($A66="-",-1,1)</f>
        <v>0</v>
      </c>
      <c r="O66" s="58">
        <f>SUMIFS(Реестр!$C:$C,Реестр!$J:$J,O$4,Реестр!$E:$E,$C66)*IF($A66="-",-1,1)</f>
        <v>0</v>
      </c>
      <c r="P66" s="58">
        <f>SUMIFS(Реестр!$C:$C,Реестр!$J:$J,P$4,Реестр!$E:$E,$C66)*IF($A66="-",-1,1)</f>
        <v>0</v>
      </c>
      <c r="Q66" s="58">
        <f>SUMIFS(Реестр!$C:$C,Реестр!$J:$J,Q$4,Реестр!$E:$E,$C66)*IF($A66="-",-1,1)</f>
        <v>0</v>
      </c>
      <c r="R66" s="58">
        <f>SUMIFS(Реестр!$C:$C,Реестр!$J:$J,R$4,Реестр!$E:$E,$C66)*IF($A66="-",-1,1)</f>
        <v>0</v>
      </c>
      <c r="S66" s="58">
        <f>SUMIFS(Реестр!$C:$C,Реестр!$J:$J,S$4,Реестр!$E:$E,$C66)*IF($A66="-",-1,1)</f>
        <v>0</v>
      </c>
      <c r="T66" s="58">
        <f>SUMIFS(Реестр!$C:$C,Реестр!$J:$J,T$4,Реестр!$E:$E,$C66)*IF($A66="-",-1,1)</f>
        <v>0</v>
      </c>
      <c r="U66" s="58">
        <f>SUMIFS(Реестр!$C:$C,Реестр!$J:$J,U$4,Реестр!$E:$E,$C66)*IF($A66="-",-1,1)</f>
        <v>0</v>
      </c>
      <c r="V66" s="58">
        <f>SUMIFS(Реестр!$C:$C,Реестр!$J:$J,V$4,Реестр!$E:$E,$C66)*IF($A66="-",-1,1)</f>
        <v>0</v>
      </c>
      <c r="W66" s="58">
        <f>SUMIFS(Реестр!$C:$C,Реестр!$J:$J,W$4,Реестр!$E:$E,$C66)*IF($A66="-",-1,1)</f>
        <v>0</v>
      </c>
      <c r="X66" s="58">
        <f>SUMIFS(Реестр!$C:$C,Реестр!$J:$J,X$4,Реестр!$E:$E,$C66)*IF($A66="-",-1,1)</f>
        <v>0</v>
      </c>
      <c r="Y66" s="58">
        <f>SUMIFS(Реестр!$C:$C,Реестр!$J:$J,Y$4,Реестр!$E:$E,$C66)*IF($A66="-",-1,1)</f>
        <v>0</v>
      </c>
      <c r="Z66" s="58">
        <f>SUMIFS(Реестр!$C:$C,Реестр!$J:$J,Z$4,Реестр!$E:$E,$C66)*IF($A66="-",-1,1)</f>
        <v>0</v>
      </c>
      <c r="AA66" s="58">
        <f>SUMIFS(Реестр!$C:$C,Реестр!$J:$J,AA$4,Реестр!$E:$E,$C66)*IF($A66="-",-1,1)</f>
        <v>0</v>
      </c>
      <c r="AB66" s="58">
        <f>SUMIFS(Реестр!$C:$C,Реестр!$J:$J,AB$4,Реестр!$E:$E,$C66)*IF($A66="-",-1,1)</f>
        <v>0</v>
      </c>
      <c r="AC66" s="58">
        <f>SUMIFS(Реестр!$C:$C,Реестр!$J:$J,AC$4,Реестр!$E:$E,$C66)*IF($A66="-",-1,1)</f>
        <v>0</v>
      </c>
      <c r="AD66" s="58">
        <f>SUMIFS(Реестр!$C:$C,Реестр!$J:$J,AD$4,Реестр!$E:$E,$C66)*IF($A66="-",-1,1)</f>
        <v>0</v>
      </c>
      <c r="AE66" s="58">
        <f>SUMIFS(Реестр!$C:$C,Реестр!$J:$J,AE$4,Реестр!$E:$E,$C66)*IF($A66="-",-1,1)</f>
        <v>0</v>
      </c>
      <c r="AF66" s="58">
        <f>SUMIFS(Реестр!$C:$C,Реестр!$J:$J,AF$4,Реестр!$E:$E,$C66)*IF($A66="-",-1,1)</f>
        <v>0</v>
      </c>
      <c r="AG66" s="58">
        <f>SUMIFS(Реестр!$C:$C,Реестр!$J:$J,AG$4,Реестр!$E:$E,$C66)*IF($A66="-",-1,1)</f>
        <v>0</v>
      </c>
      <c r="AH66" s="58">
        <f>SUMIFS(Реестр!$C:$C,Реестр!$J:$J,AH$4,Реестр!$E:$E,$C66)*IF($A66="-",-1,1)</f>
        <v>0</v>
      </c>
      <c r="AI66" s="58">
        <f>SUMIFS(Реестр!$C:$C,Реестр!$J:$J,AI$4,Реестр!$E:$E,$C66)*IF($A66="-",-1,1)</f>
        <v>0</v>
      </c>
      <c r="AJ66" s="58">
        <f>SUMIFS(Реестр!$C:$C,Реестр!$J:$J,AJ$4,Реестр!$E:$E,$C66)*IF($A66="-",-1,1)</f>
        <v>0</v>
      </c>
      <c r="AK66" s="58">
        <f>SUMIFS(Реестр!$C:$C,Реестр!$J:$J,AK$4,Реестр!$E:$E,$C66)*IF($A66="-",-1,1)</f>
        <v>0</v>
      </c>
      <c r="AL66" s="58">
        <f>SUMIFS(Реестр!$C:$C,Реестр!$J:$J,AL$4,Реестр!$E:$E,$C66)*IF($A66="-",-1,1)</f>
        <v>0</v>
      </c>
      <c r="AM66" s="58">
        <f>SUMIFS(Реестр!$C:$C,Реестр!$J:$J,AM$4,Реестр!$E:$E,$C66)*IF($A66="-",-1,1)</f>
        <v>0</v>
      </c>
      <c r="AN66" s="58">
        <f>SUMIFS(Реестр!$C:$C,Реестр!$J:$J,AN$4,Реестр!$E:$E,$C66)*IF($A66="-",-1,1)</f>
        <v>0</v>
      </c>
      <c r="AO66" s="58">
        <f>SUMIFS(Реестр!$C:$C,Реестр!$J:$J,AO$4,Реестр!$E:$E,$C66)*IF($A66="-",-1,1)</f>
        <v>0</v>
      </c>
    </row>
    <row r="67" spans="1:41" s="22" customFormat="1" ht="18" customHeight="1" thickBot="1" x14ac:dyDescent="0.35">
      <c r="A67" s="36"/>
      <c r="B67" s="37">
        <v>39999</v>
      </c>
      <c r="C67" s="38" t="s">
        <v>81</v>
      </c>
      <c r="D67" s="62">
        <f>D59-D63</f>
        <v>0</v>
      </c>
      <c r="E67" s="62">
        <f t="shared" ref="E67:O67" si="28">E59-E63</f>
        <v>0</v>
      </c>
      <c r="F67" s="62">
        <f t="shared" si="28"/>
        <v>0</v>
      </c>
      <c r="G67" s="62">
        <f t="shared" si="28"/>
        <v>0</v>
      </c>
      <c r="H67" s="62">
        <f t="shared" si="28"/>
        <v>-1100000</v>
      </c>
      <c r="I67" s="62">
        <f t="shared" si="28"/>
        <v>0</v>
      </c>
      <c r="J67" s="62">
        <f t="shared" si="28"/>
        <v>0</v>
      </c>
      <c r="K67" s="62">
        <f t="shared" si="28"/>
        <v>0</v>
      </c>
      <c r="L67" s="62">
        <f t="shared" si="28"/>
        <v>0</v>
      </c>
      <c r="M67" s="62">
        <f t="shared" si="28"/>
        <v>0</v>
      </c>
      <c r="N67" s="62">
        <f t="shared" si="28"/>
        <v>0</v>
      </c>
      <c r="O67" s="62">
        <f t="shared" si="28"/>
        <v>0</v>
      </c>
      <c r="P67" s="62">
        <f t="shared" ref="P67:AO67" si="29">P59-P63</f>
        <v>0</v>
      </c>
      <c r="Q67" s="62">
        <f t="shared" si="29"/>
        <v>-2300000</v>
      </c>
      <c r="R67" s="62">
        <f t="shared" si="29"/>
        <v>0</v>
      </c>
      <c r="S67" s="62">
        <f t="shared" si="29"/>
        <v>0</v>
      </c>
      <c r="T67" s="62">
        <f t="shared" si="29"/>
        <v>0</v>
      </c>
      <c r="U67" s="62">
        <f t="shared" si="29"/>
        <v>0</v>
      </c>
      <c r="V67" s="62">
        <f t="shared" si="29"/>
        <v>0</v>
      </c>
      <c r="W67" s="62">
        <f t="shared" si="29"/>
        <v>0</v>
      </c>
      <c r="X67" s="62">
        <f t="shared" si="29"/>
        <v>0</v>
      </c>
      <c r="Y67" s="62">
        <f t="shared" si="29"/>
        <v>0</v>
      </c>
      <c r="Z67" s="62">
        <f t="shared" si="29"/>
        <v>-3400000</v>
      </c>
      <c r="AA67" s="62">
        <f t="shared" si="29"/>
        <v>0</v>
      </c>
      <c r="AB67" s="62">
        <f t="shared" si="29"/>
        <v>0</v>
      </c>
      <c r="AC67" s="62">
        <f t="shared" si="29"/>
        <v>0</v>
      </c>
      <c r="AD67" s="62">
        <f t="shared" si="29"/>
        <v>0</v>
      </c>
      <c r="AE67" s="62">
        <f t="shared" si="29"/>
        <v>0</v>
      </c>
      <c r="AF67" s="62">
        <f t="shared" si="29"/>
        <v>0</v>
      </c>
      <c r="AG67" s="62">
        <f t="shared" si="29"/>
        <v>0</v>
      </c>
      <c r="AH67" s="62">
        <f t="shared" si="29"/>
        <v>0</v>
      </c>
      <c r="AI67" s="62">
        <f t="shared" si="29"/>
        <v>0</v>
      </c>
      <c r="AJ67" s="62">
        <f t="shared" si="29"/>
        <v>0</v>
      </c>
      <c r="AK67" s="62">
        <f t="shared" si="29"/>
        <v>0</v>
      </c>
      <c r="AL67" s="62">
        <f t="shared" si="29"/>
        <v>0</v>
      </c>
      <c r="AM67" s="62">
        <f t="shared" si="29"/>
        <v>0</v>
      </c>
      <c r="AN67" s="62">
        <f t="shared" si="29"/>
        <v>0</v>
      </c>
      <c r="AO67" s="62">
        <f t="shared" si="29"/>
        <v>0</v>
      </c>
    </row>
    <row r="68" spans="1:41" s="1" customFormat="1" ht="18" customHeight="1" x14ac:dyDescent="0.3">
      <c r="A68" s="20"/>
      <c r="B68" s="21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</row>
    <row r="69" spans="1:41" s="1" customFormat="1" ht="18" customHeight="1" thickBot="1" x14ac:dyDescent="0.35">
      <c r="A69" s="20"/>
      <c r="B69" s="22" t="s">
        <v>85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</row>
    <row r="70" spans="1:41" s="1" customFormat="1" ht="18" customHeight="1" x14ac:dyDescent="0.3">
      <c r="A70" s="41"/>
      <c r="B70" s="42">
        <v>99991</v>
      </c>
      <c r="C70" s="43" t="s">
        <v>82</v>
      </c>
      <c r="D70" s="69">
        <f>Баланс!C5</f>
        <v>2500000</v>
      </c>
      <c r="E70" s="69">
        <f>D72</f>
        <v>2500000</v>
      </c>
      <c r="F70" s="69">
        <f t="shared" ref="F70:O70" si="30">E72</f>
        <v>4469608.46</v>
      </c>
      <c r="G70" s="69">
        <f t="shared" si="30"/>
        <v>5117083.47</v>
      </c>
      <c r="H70" s="69">
        <f t="shared" si="30"/>
        <v>1801805.4100000006</v>
      </c>
      <c r="I70" s="69">
        <f t="shared" si="30"/>
        <v>2674348.3600000003</v>
      </c>
      <c r="J70" s="69">
        <f t="shared" si="30"/>
        <v>3992102.45</v>
      </c>
      <c r="K70" s="69">
        <f t="shared" si="30"/>
        <v>3958918.2099999995</v>
      </c>
      <c r="L70" s="69">
        <f t="shared" si="30"/>
        <v>5489951.4999999991</v>
      </c>
      <c r="M70" s="69">
        <f t="shared" si="30"/>
        <v>3788032.1199999992</v>
      </c>
      <c r="N70" s="69">
        <f t="shared" si="30"/>
        <v>4790549.6799999988</v>
      </c>
      <c r="O70" s="69">
        <f t="shared" si="30"/>
        <v>5585881.0599999987</v>
      </c>
      <c r="P70" s="69">
        <f t="shared" ref="P70" si="31">O72</f>
        <v>5130854.709999999</v>
      </c>
      <c r="Q70" s="69">
        <f t="shared" ref="Q70" si="32">P72</f>
        <v>6088889.8199999984</v>
      </c>
      <c r="R70" s="69">
        <f t="shared" ref="R70" si="33">Q72</f>
        <v>5300204.4499999983</v>
      </c>
      <c r="S70" s="69">
        <f t="shared" ref="S70" si="34">R72</f>
        <v>7175023.7499999981</v>
      </c>
      <c r="T70" s="69">
        <f t="shared" ref="T70" si="35">S72</f>
        <v>6952788.2699999977</v>
      </c>
      <c r="U70" s="69">
        <f t="shared" ref="U70" si="36">T72</f>
        <v>7643597.4999999981</v>
      </c>
      <c r="V70" s="69">
        <f t="shared" ref="V70" si="37">U72</f>
        <v>4038217.8699999982</v>
      </c>
      <c r="W70" s="69">
        <f t="shared" ref="W70" si="38">V72</f>
        <v>5441603.5699999975</v>
      </c>
      <c r="X70" s="69">
        <f t="shared" ref="X70" si="39">W72</f>
        <v>6732080.5099999979</v>
      </c>
      <c r="Y70" s="69">
        <f t="shared" ref="Y70" si="40">X72</f>
        <v>9335600.1499999985</v>
      </c>
      <c r="Z70" s="69">
        <f t="shared" ref="Z70" si="41">Y72</f>
        <v>6554518.1899999976</v>
      </c>
      <c r="AA70" s="69">
        <f t="shared" ref="AA70" si="42">Z72</f>
        <v>4225750.1999999974</v>
      </c>
      <c r="AB70" s="69">
        <f t="shared" ref="AB70" si="43">AA72</f>
        <v>6452770.1799999978</v>
      </c>
      <c r="AC70" s="69">
        <f t="shared" ref="AC70" si="44">AB72</f>
        <v>8485217.2799999975</v>
      </c>
      <c r="AD70" s="69">
        <f t="shared" ref="AD70" si="45">AC72</f>
        <v>6242024.5799999982</v>
      </c>
      <c r="AE70" s="69">
        <f t="shared" ref="AE70" si="46">AD72</f>
        <v>4140787.3299999982</v>
      </c>
      <c r="AF70" s="69">
        <f t="shared" ref="AF70" si="47">AE72</f>
        <v>4140787.3299999982</v>
      </c>
      <c r="AG70" s="69">
        <f t="shared" ref="AG70" si="48">AF72</f>
        <v>4140787.3299999982</v>
      </c>
      <c r="AH70" s="69">
        <f t="shared" ref="AH70" si="49">AG72</f>
        <v>4140787.3299999982</v>
      </c>
      <c r="AI70" s="69">
        <f t="shared" ref="AI70" si="50">AH72</f>
        <v>4140787.3299999982</v>
      </c>
      <c r="AJ70" s="69">
        <f t="shared" ref="AJ70" si="51">AI72</f>
        <v>4140787.3299999982</v>
      </c>
      <c r="AK70" s="69">
        <f t="shared" ref="AK70" si="52">AJ72</f>
        <v>4140787.3299999982</v>
      </c>
      <c r="AL70" s="69">
        <f t="shared" ref="AL70" si="53">AK72</f>
        <v>4140787.3299999982</v>
      </c>
      <c r="AM70" s="69">
        <f t="shared" ref="AM70" si="54">AL72</f>
        <v>4140787.3299999982</v>
      </c>
      <c r="AN70" s="69">
        <f t="shared" ref="AN70" si="55">AM72</f>
        <v>4140787.3299999982</v>
      </c>
      <c r="AO70" s="69">
        <f t="shared" ref="AO70" si="56">AN72</f>
        <v>4140787.3299999982</v>
      </c>
    </row>
    <row r="71" spans="1:41" s="1" customFormat="1" ht="18" customHeight="1" x14ac:dyDescent="0.3">
      <c r="A71" s="30"/>
      <c r="B71" s="31">
        <v>99992</v>
      </c>
      <c r="C71" s="32" t="s">
        <v>83</v>
      </c>
      <c r="D71" s="58">
        <f>D43+D56+D67</f>
        <v>0</v>
      </c>
      <c r="E71" s="58">
        <f t="shared" ref="E71:O71" si="57">E43+E56+E67</f>
        <v>1969608.46</v>
      </c>
      <c r="F71" s="58">
        <f t="shared" si="57"/>
        <v>647475.01</v>
      </c>
      <c r="G71" s="58">
        <f t="shared" si="57"/>
        <v>-3315278.0599999991</v>
      </c>
      <c r="H71" s="58">
        <f t="shared" si="57"/>
        <v>872542.94999999972</v>
      </c>
      <c r="I71" s="58">
        <f t="shared" si="57"/>
        <v>1317754.0900000001</v>
      </c>
      <c r="J71" s="58">
        <f t="shared" si="57"/>
        <v>-33184.240000000689</v>
      </c>
      <c r="K71" s="58">
        <f t="shared" si="57"/>
        <v>1531033.2899999996</v>
      </c>
      <c r="L71" s="58">
        <f t="shared" si="57"/>
        <v>-1701919.38</v>
      </c>
      <c r="M71" s="58">
        <f t="shared" si="57"/>
        <v>1002517.5599999996</v>
      </c>
      <c r="N71" s="58">
        <f t="shared" si="57"/>
        <v>795331.38000000012</v>
      </c>
      <c r="O71" s="58">
        <f t="shared" si="57"/>
        <v>-455026.35000000009</v>
      </c>
      <c r="P71" s="58">
        <f t="shared" ref="P71:AO71" si="58">P43+P56+P67</f>
        <v>958035.10999999987</v>
      </c>
      <c r="Q71" s="58">
        <f t="shared" si="58"/>
        <v>-788685.37000000011</v>
      </c>
      <c r="R71" s="58">
        <f t="shared" si="58"/>
        <v>1874819.3</v>
      </c>
      <c r="S71" s="58">
        <f t="shared" si="58"/>
        <v>-222235.48000000021</v>
      </c>
      <c r="T71" s="58">
        <f t="shared" si="58"/>
        <v>690809.23</v>
      </c>
      <c r="U71" s="58">
        <f t="shared" si="58"/>
        <v>-3605379.63</v>
      </c>
      <c r="V71" s="58">
        <f t="shared" si="58"/>
        <v>1403385.6999999995</v>
      </c>
      <c r="W71" s="58">
        <f t="shared" si="58"/>
        <v>1290476.94</v>
      </c>
      <c r="X71" s="58">
        <f t="shared" si="58"/>
        <v>2603519.64</v>
      </c>
      <c r="Y71" s="58">
        <f t="shared" si="58"/>
        <v>-2781081.9600000004</v>
      </c>
      <c r="Z71" s="58">
        <f t="shared" si="58"/>
        <v>-2328767.9900000002</v>
      </c>
      <c r="AA71" s="58">
        <f t="shared" si="58"/>
        <v>2227019.98</v>
      </c>
      <c r="AB71" s="58">
        <f t="shared" si="58"/>
        <v>2032447.1</v>
      </c>
      <c r="AC71" s="58">
        <f t="shared" si="58"/>
        <v>-2243192.6999999988</v>
      </c>
      <c r="AD71" s="58">
        <f t="shared" si="58"/>
        <v>-2101237.25</v>
      </c>
      <c r="AE71" s="58">
        <f t="shared" si="58"/>
        <v>0</v>
      </c>
      <c r="AF71" s="58">
        <f t="shared" si="58"/>
        <v>0</v>
      </c>
      <c r="AG71" s="58">
        <f t="shared" si="58"/>
        <v>0</v>
      </c>
      <c r="AH71" s="58">
        <f t="shared" si="58"/>
        <v>0</v>
      </c>
      <c r="AI71" s="58">
        <f t="shared" si="58"/>
        <v>0</v>
      </c>
      <c r="AJ71" s="58">
        <f t="shared" si="58"/>
        <v>0</v>
      </c>
      <c r="AK71" s="58">
        <f t="shared" si="58"/>
        <v>0</v>
      </c>
      <c r="AL71" s="58">
        <f t="shared" si="58"/>
        <v>0</v>
      </c>
      <c r="AM71" s="58">
        <f t="shared" si="58"/>
        <v>0</v>
      </c>
      <c r="AN71" s="58">
        <f t="shared" si="58"/>
        <v>0</v>
      </c>
      <c r="AO71" s="58">
        <f t="shared" si="58"/>
        <v>0</v>
      </c>
    </row>
    <row r="72" spans="1:41" s="1" customFormat="1" ht="18" customHeight="1" thickBot="1" x14ac:dyDescent="0.35">
      <c r="A72" s="44"/>
      <c r="B72" s="45">
        <v>99993</v>
      </c>
      <c r="C72" s="46" t="s">
        <v>84</v>
      </c>
      <c r="D72" s="71">
        <f>D70+D71</f>
        <v>2500000</v>
      </c>
      <c r="E72" s="71">
        <f t="shared" ref="E72:O72" si="59">E70+E71</f>
        <v>4469608.46</v>
      </c>
      <c r="F72" s="71">
        <f t="shared" si="59"/>
        <v>5117083.47</v>
      </c>
      <c r="G72" s="71">
        <f t="shared" si="59"/>
        <v>1801805.4100000006</v>
      </c>
      <c r="H72" s="71">
        <f t="shared" si="59"/>
        <v>2674348.3600000003</v>
      </c>
      <c r="I72" s="71">
        <f t="shared" si="59"/>
        <v>3992102.45</v>
      </c>
      <c r="J72" s="71">
        <f t="shared" si="59"/>
        <v>3958918.2099999995</v>
      </c>
      <c r="K72" s="71">
        <f t="shared" si="59"/>
        <v>5489951.4999999991</v>
      </c>
      <c r="L72" s="71">
        <f t="shared" si="59"/>
        <v>3788032.1199999992</v>
      </c>
      <c r="M72" s="71">
        <f t="shared" si="59"/>
        <v>4790549.6799999988</v>
      </c>
      <c r="N72" s="71">
        <f t="shared" si="59"/>
        <v>5585881.0599999987</v>
      </c>
      <c r="O72" s="71">
        <f t="shared" si="59"/>
        <v>5130854.709999999</v>
      </c>
      <c r="P72" s="71">
        <f t="shared" ref="P72:AO72" si="60">P70+P71</f>
        <v>6088889.8199999984</v>
      </c>
      <c r="Q72" s="71">
        <f t="shared" si="60"/>
        <v>5300204.4499999983</v>
      </c>
      <c r="R72" s="71">
        <f t="shared" si="60"/>
        <v>7175023.7499999981</v>
      </c>
      <c r="S72" s="71">
        <f t="shared" si="60"/>
        <v>6952788.2699999977</v>
      </c>
      <c r="T72" s="71">
        <f t="shared" si="60"/>
        <v>7643597.4999999981</v>
      </c>
      <c r="U72" s="71">
        <f t="shared" si="60"/>
        <v>4038217.8699999982</v>
      </c>
      <c r="V72" s="71">
        <f t="shared" si="60"/>
        <v>5441603.5699999975</v>
      </c>
      <c r="W72" s="71">
        <f t="shared" si="60"/>
        <v>6732080.5099999979</v>
      </c>
      <c r="X72" s="71">
        <f t="shared" si="60"/>
        <v>9335600.1499999985</v>
      </c>
      <c r="Y72" s="71">
        <f t="shared" si="60"/>
        <v>6554518.1899999976</v>
      </c>
      <c r="Z72" s="71">
        <f t="shared" si="60"/>
        <v>4225750.1999999974</v>
      </c>
      <c r="AA72" s="71">
        <f t="shared" si="60"/>
        <v>6452770.1799999978</v>
      </c>
      <c r="AB72" s="71">
        <f t="shared" si="60"/>
        <v>8485217.2799999975</v>
      </c>
      <c r="AC72" s="71">
        <f t="shared" si="60"/>
        <v>6242024.5799999982</v>
      </c>
      <c r="AD72" s="71">
        <f t="shared" si="60"/>
        <v>4140787.3299999982</v>
      </c>
      <c r="AE72" s="71">
        <f t="shared" si="60"/>
        <v>4140787.3299999982</v>
      </c>
      <c r="AF72" s="71">
        <f t="shared" si="60"/>
        <v>4140787.3299999982</v>
      </c>
      <c r="AG72" s="71">
        <f t="shared" si="60"/>
        <v>4140787.3299999982</v>
      </c>
      <c r="AH72" s="71">
        <f t="shared" si="60"/>
        <v>4140787.3299999982</v>
      </c>
      <c r="AI72" s="71">
        <f t="shared" si="60"/>
        <v>4140787.3299999982</v>
      </c>
      <c r="AJ72" s="71">
        <f t="shared" si="60"/>
        <v>4140787.3299999982</v>
      </c>
      <c r="AK72" s="71">
        <f t="shared" si="60"/>
        <v>4140787.3299999982</v>
      </c>
      <c r="AL72" s="71">
        <f t="shared" si="60"/>
        <v>4140787.3299999982</v>
      </c>
      <c r="AM72" s="71">
        <f t="shared" si="60"/>
        <v>4140787.3299999982</v>
      </c>
      <c r="AN72" s="71">
        <f t="shared" si="60"/>
        <v>4140787.3299999982</v>
      </c>
      <c r="AO72" s="71">
        <f t="shared" si="60"/>
        <v>4140787.3299999982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Реестр (2)</vt:lpstr>
      <vt:lpstr>Реестр</vt:lpstr>
      <vt:lpstr>Расчётные счета</vt:lpstr>
      <vt:lpstr>Статьи ДДС</vt:lpstr>
      <vt:lpstr>Баланс</vt:lpstr>
      <vt:lpstr>ОПУ</vt:lpstr>
      <vt:lpstr>ОДДС</vt:lpstr>
      <vt:lpstr>Остатки на счетах</vt:lpstr>
      <vt:lpstr>Понедельный ДДС</vt:lpstr>
      <vt:lpstr>Взаиморасчёты</vt:lpstr>
      <vt:lpstr>Поступления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2014-11-04T15:08:48Z</dcterms:created>
  <dcterms:modified xsi:type="dcterms:W3CDTF">2015-02-27T04:54:58Z</dcterms:modified>
</cp:coreProperties>
</file>